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4.2 CACOMyM 3er Trim\1.4 F. Técnicas\PP 02\"/>
    </mc:Choice>
  </mc:AlternateContent>
  <xr:revisionPtr revIDLastSave="0" documentId="13_ncr:1_{4B0E638F-6732-460E-B71E-D30FAE1461DB}" xr6:coauthVersionLast="47" xr6:coauthVersionMax="47" xr10:uidLastSave="{00000000-0000-0000-0000-000000000000}"/>
  <bookViews>
    <workbookView xWindow="0" yWindow="22" windowWidth="21268" windowHeight="11221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  <c r="T38" i="1" l="1"/>
  <c r="Q38" i="1"/>
  <c r="T37" i="1"/>
  <c r="Q37" i="1"/>
  <c r="T36" i="1"/>
  <c r="Q36" i="1"/>
  <c r="T35" i="1"/>
  <c r="Q35" i="1"/>
  <c r="T34" i="1"/>
  <c r="Q34" i="1"/>
  <c r="T33" i="1"/>
  <c r="Q33" i="1"/>
  <c r="T32" i="1"/>
  <c r="Q32" i="1"/>
  <c r="T31" i="1"/>
  <c r="Q31" i="1"/>
  <c r="T30" i="1"/>
  <c r="Q30" i="1"/>
  <c r="T28" i="1"/>
  <c r="Q27" i="1"/>
  <c r="T26" i="1"/>
  <c r="Q26" i="1"/>
  <c r="T25" i="1"/>
  <c r="Q25" i="1"/>
  <c r="T24" i="1"/>
  <c r="Q24" i="1"/>
  <c r="T22" i="1"/>
  <c r="Q22" i="1"/>
  <c r="T21" i="1"/>
  <c r="Q21" i="1"/>
  <c r="T20" i="1"/>
  <c r="T19" i="1"/>
  <c r="Q20" i="1"/>
  <c r="Q19" i="1"/>
  <c r="T18" i="1"/>
  <c r="T17" i="1"/>
  <c r="T16" i="1"/>
  <c r="T15" i="1"/>
  <c r="Q18" i="1"/>
  <c r="Q17" i="1"/>
  <c r="Q16" i="1"/>
  <c r="Q15" i="1"/>
  <c r="P15" i="1" l="1"/>
  <c r="S63" i="1"/>
  <c r="S62" i="1"/>
  <c r="S61" i="1"/>
  <c r="S60" i="1"/>
  <c r="S59" i="1"/>
  <c r="S58" i="1"/>
  <c r="S57" i="1"/>
  <c r="O63" i="1"/>
  <c r="O62" i="1"/>
  <c r="O61" i="1"/>
  <c r="O60" i="1"/>
  <c r="O59" i="1"/>
  <c r="O58" i="1"/>
  <c r="O57" i="1"/>
  <c r="S38" i="1"/>
  <c r="S37" i="1"/>
  <c r="S36" i="1"/>
  <c r="S35" i="1"/>
  <c r="S34" i="1"/>
  <c r="S33" i="1"/>
  <c r="S32" i="1"/>
  <c r="S31" i="1"/>
  <c r="S30" i="1"/>
  <c r="S28" i="1"/>
  <c r="S27" i="1"/>
  <c r="S26" i="1"/>
  <c r="S25" i="1"/>
  <c r="S24" i="1"/>
  <c r="S22" i="1"/>
  <c r="S21" i="1"/>
  <c r="S20" i="1"/>
  <c r="S19" i="1"/>
  <c r="S18" i="1"/>
  <c r="S17" i="1"/>
  <c r="S16" i="1"/>
  <c r="P38" i="1" l="1"/>
  <c r="P37" i="1"/>
  <c r="P36" i="1"/>
  <c r="P35" i="1"/>
  <c r="P34" i="1"/>
  <c r="P33" i="1"/>
  <c r="P32" i="1"/>
  <c r="P31" i="1"/>
  <c r="P30" i="1"/>
  <c r="P27" i="1"/>
  <c r="P26" i="1"/>
  <c r="P25" i="1"/>
  <c r="P24" i="1"/>
  <c r="P22" i="1"/>
  <c r="P21" i="1"/>
  <c r="P20" i="1"/>
  <c r="P19" i="1"/>
  <c r="P18" i="1"/>
  <c r="P17" i="1"/>
  <c r="P16" i="1"/>
  <c r="U13" i="1"/>
  <c r="T13" i="1"/>
  <c r="S13" i="1"/>
  <c r="R13" i="1"/>
  <c r="Q13" i="1"/>
  <c r="S15" i="1"/>
  <c r="U14" i="1"/>
  <c r="T14" i="1"/>
  <c r="S14" i="1"/>
  <c r="R14" i="1"/>
  <c r="Q14" i="1"/>
  <c r="P14" i="1"/>
  <c r="P13" i="1"/>
  <c r="R63" i="1"/>
  <c r="N63" i="1"/>
  <c r="R62" i="1"/>
  <c r="N62" i="1"/>
  <c r="R61" i="1"/>
  <c r="N61" i="1"/>
  <c r="R60" i="1"/>
  <c r="N60" i="1"/>
  <c r="R59" i="1"/>
  <c r="N59" i="1"/>
  <c r="R58" i="1"/>
  <c r="N58" i="1"/>
  <c r="R57" i="1"/>
  <c r="N57" i="1"/>
  <c r="O15" i="1"/>
  <c r="O16" i="1"/>
  <c r="O17" i="1"/>
  <c r="O18" i="1"/>
  <c r="O19" i="1"/>
  <c r="O20" i="1"/>
  <c r="O21" i="1"/>
  <c r="O22" i="1"/>
  <c r="O24" i="1"/>
  <c r="O25" i="1"/>
  <c r="O26" i="1"/>
  <c r="O27" i="1"/>
  <c r="O28" i="1"/>
  <c r="O30" i="1"/>
  <c r="O31" i="1"/>
  <c r="O32" i="1"/>
  <c r="O33" i="1"/>
  <c r="O35" i="1"/>
  <c r="O36" i="1"/>
  <c r="O38" i="1"/>
  <c r="O37" i="1"/>
  <c r="O14" i="1" l="1"/>
  <c r="T56" i="1" l="1"/>
  <c r="S56" i="1"/>
  <c r="R56" i="1"/>
  <c r="Q56" i="1"/>
  <c r="P56" i="1"/>
  <c r="O56" i="1"/>
  <c r="N56" i="1"/>
  <c r="U56" i="1" s="1"/>
  <c r="O13" i="1"/>
</calcChain>
</file>

<file path=xl/sharedStrings.xml><?xml version="1.0" encoding="utf-8"?>
<sst xmlns="http://schemas.openxmlformats.org/spreadsheetml/2006/main" count="229" uniqueCount="168">
  <si>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</si>
  <si>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</si>
  <si>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</si>
  <si>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</si>
  <si>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</si>
  <si>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</si>
  <si>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</si>
  <si>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</si>
  <si>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</si>
  <si>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</si>
  <si>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</si>
  <si>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</si>
  <si>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</si>
  <si>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</si>
  <si>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</si>
  <si>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</si>
  <si>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</si>
  <si>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</si>
  <si>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</si>
  <si>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</si>
  <si>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</si>
  <si>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</si>
  <si>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</si>
  <si>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</si>
  <si>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</si>
  <si>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</si>
  <si>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</si>
  <si>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</si>
  <si>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</si>
  <si>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</si>
  <si>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</si>
  <si>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</si>
  <si>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</si>
  <si>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</si>
  <si>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</si>
  <si>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</si>
  <si>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</si>
  <si>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</si>
  <si>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</si>
  <si>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</si>
  <si>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</si>
  <si>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  E-PPA 4.17 PROGRAMA DEPORTE SIN LÍMITES</t>
  </si>
  <si>
    <t xml:space="preserve">INSTITUTO DEL DEPORTE </t>
  </si>
  <si>
    <r>
      <rPr>
        <b/>
        <sz val="11"/>
        <color theme="1"/>
        <rFont val="Arial"/>
        <family val="2"/>
      </rPr>
      <t xml:space="preserve">4.17.1: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</si>
  <si>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 xml:space="preserve">: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</si>
  <si>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t>Propósito
(Instituto del Deporte)</t>
  </si>
  <si>
    <t>4.17.1.1 Las ciudadanas y los ciudadanos del Municipio de Benito Juárez participan regularmente en las actividades físicas y recreativas del Instituto del Deporte.</t>
  </si>
  <si>
    <t xml:space="preserve">PDEP: Porcentaje de deportistas participantes.  </t>
  </si>
  <si>
    <t>Trimestral</t>
  </si>
  <si>
    <t>UNIDAD DE MEDIDA DEL INDICADOR: Porcentaje
UNIDAD DE MEDIDA DE LAS VARIABLE: Deportistas</t>
  </si>
  <si>
    <t>Componente
( Coordinación Administrativa)</t>
  </si>
  <si>
    <r>
      <rPr>
        <b/>
        <sz val="11"/>
        <rFont val="Arial"/>
        <family val="2"/>
      </rPr>
      <t xml:space="preserve">4.17.1.1.1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</si>
  <si>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</si>
  <si>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</si>
  <si>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b/>
        <sz val="11"/>
        <rFont val="Arial"/>
        <family val="2"/>
      </rPr>
      <t>4.17.1.1.1.1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</si>
  <si>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</si>
  <si>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</si>
  <si>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</si>
  <si>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 xml:space="preserve">4.17.1.1.2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</si>
  <si>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</si>
  <si>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</si>
  <si>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r>
      <rPr>
        <b/>
        <sz val="11"/>
        <rFont val="Arial"/>
        <family val="2"/>
      </rPr>
      <t>4.17.1.1.2.1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</si>
  <si>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metros cuadrados de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</si>
  <si>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Metros cuadrados </t>
    </r>
  </si>
  <si>
    <t>Componente
( Coordinación de Operaciones y Logística )</t>
  </si>
  <si>
    <r>
      <rPr>
        <b/>
        <sz val="11"/>
        <rFont val="Arial"/>
        <family val="2"/>
      </rPr>
      <t>4.17.1.1.3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</si>
  <si>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</si>
  <si>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</si>
  <si>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4.17.1.1.3.1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</si>
  <si>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</si>
  <si>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</si>
  <si>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>4.17.1.1.3.2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</si>
  <si>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</si>
  <si>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</si>
  <si>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>4.17.1.1.3.3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</si>
  <si>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</si>
  <si>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</si>
  <si>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sz val="11"/>
        <color theme="1"/>
        <rFont val="Arial"/>
        <family val="2"/>
      </rPr>
      <t xml:space="preserve">El Maratón de Cancún en un evento anual que se realiza en diciembre.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en lo programado en este trimestre.</t>
    </r>
  </si>
  <si>
    <r>
      <t xml:space="preserve">4.17.1.1.3.4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</si>
  <si>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</si>
  <si>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</si>
  <si>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Federado)</t>
  </si>
  <si>
    <r>
      <rPr>
        <b/>
        <sz val="11"/>
        <rFont val="Arial"/>
        <family val="2"/>
      </rPr>
      <t>4.17.1.1.4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</si>
  <si>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</si>
  <si>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</si>
  <si>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rFont val="Arial"/>
        <family val="2"/>
      </rPr>
      <t>4.17.1.1.4.1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</si>
  <si>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</si>
  <si>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</si>
  <si>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t>Componente
(Coordinación de Deporte Estudiantil)</t>
  </si>
  <si>
    <r>
      <rPr>
        <b/>
        <sz val="11"/>
        <rFont val="Arial"/>
        <family val="2"/>
      </rPr>
      <t>4.17.1.1.5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</si>
  <si>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</si>
  <si>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t>Semestral</t>
  </si>
  <si>
    <r>
      <rPr>
        <b/>
        <sz val="11"/>
        <rFont val="Arial"/>
        <family val="2"/>
      </rPr>
      <t xml:space="preserve">4.17.1.1.5.1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</si>
  <si>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</si>
  <si>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</si>
  <si>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4.17.1.1.5.2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</si>
  <si>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</si>
  <si>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</si>
  <si>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rFont val="Arial"/>
        <family val="2"/>
      </rPr>
      <t xml:space="preserve">4.17.1.1.5.3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</si>
  <si>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</si>
  <si>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</si>
  <si>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</si>
  <si>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</si>
  <si>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4.17.1.1.6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</si>
  <si>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</si>
  <si>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>4.17.1.1.6.1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</si>
  <si>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</si>
  <si>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</si>
  <si>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rFont val="Arial"/>
        <family val="2"/>
      </rPr>
      <t>4.17.1.1.6.2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</si>
  <si>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</si>
  <si>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</si>
  <si>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rFont val="Arial"/>
        <family val="2"/>
      </rPr>
      <t>4.17.1.1.6.3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</si>
  <si>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</si>
  <si>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</si>
  <si>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Adaptado)</t>
  </si>
  <si>
    <r>
      <rPr>
        <b/>
        <sz val="11"/>
        <rFont val="Arial"/>
        <family val="2"/>
      </rPr>
      <t>4.17.1.1.7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</si>
  <si>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</si>
  <si>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</si>
  <si>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4.17.1.1.7.1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</si>
  <si>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</si>
  <si>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</si>
  <si>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</si>
  <si>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</si>
  <si>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</si>
  <si>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</si>
  <si>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ELABORÓ
C. Carlos Miguel Velázquez Madariaga
Coordinación Técnica</t>
  </si>
  <si>
    <t>AUTORIZÓ
Lic. Alejandro Luna López
Dirección General</t>
  </si>
  <si>
    <t>Coordinación Administrativa</t>
  </si>
  <si>
    <r>
      <t xml:space="preserve">Se eroga el </t>
    </r>
    <r>
      <rPr>
        <b/>
        <sz val="11"/>
        <color theme="1"/>
        <rFont val="Arial"/>
        <family val="2"/>
      </rPr>
      <t>70.74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</si>
  <si>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Mantenimiento e Infraestructura Deportiva</t>
  </si>
  <si>
    <r>
      <t xml:space="preserve">Se eroga el </t>
    </r>
    <r>
      <rPr>
        <b/>
        <sz val="11"/>
        <color theme="1"/>
        <rFont val="Arial"/>
        <family val="2"/>
      </rPr>
      <t>43.11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</si>
  <si>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Operaciones y Logística</t>
  </si>
  <si>
    <r>
      <t xml:space="preserve">Se eroga el </t>
    </r>
    <r>
      <rPr>
        <b/>
        <sz val="11"/>
        <color theme="1"/>
        <rFont val="Arial"/>
        <family val="2"/>
      </rPr>
      <t>124.93</t>
    </r>
    <r>
      <rPr>
        <sz val="11"/>
        <color theme="1"/>
        <rFont val="Arial"/>
        <family val="2"/>
      </rPr>
      <t xml:space="preserve"> % de lo programado en trimestre debido a las actividades realizadas con requerimientos por mayor número de participantes.</t>
    </r>
  </si>
  <si>
    <t>Coordinación de Deporte Federado</t>
  </si>
  <si>
    <r>
      <t xml:space="preserve">Se eroga el </t>
    </r>
    <r>
      <rPr>
        <b/>
        <sz val="11"/>
        <color theme="1"/>
        <rFont val="Arial"/>
        <family val="2"/>
      </rPr>
      <t>23.20</t>
    </r>
    <r>
      <rPr>
        <sz val="11"/>
        <color theme="1"/>
        <rFont val="Arial"/>
        <family val="2"/>
      </rPr>
      <t xml:space="preserve"> % de lo programado en trimestre debido a que no ha sido necesario el uso de recursos en eventos de esta categoria.</t>
    </r>
  </si>
  <si>
    <t>Coordinación de Deporte Estudiantil</t>
  </si>
  <si>
    <r>
      <t xml:space="preserve">Se eroga el </t>
    </r>
    <r>
      <rPr>
        <b/>
        <sz val="11"/>
        <color theme="1"/>
        <rFont val="Arial"/>
        <family val="2"/>
      </rPr>
      <t>119.73</t>
    </r>
    <r>
      <rPr>
        <sz val="11"/>
        <color theme="1"/>
        <rFont val="Arial"/>
        <family val="2"/>
      </rPr>
      <t xml:space="preserve"> % de lo programado en trimestre debido a el incremento del n+umero de participantes.</t>
    </r>
  </si>
  <si>
    <t>Coordinación de Deporte Popular</t>
  </si>
  <si>
    <r>
      <t xml:space="preserve">Se eroga sólo el </t>
    </r>
    <r>
      <rPr>
        <b/>
        <sz val="11"/>
        <color theme="1"/>
        <rFont val="Arial"/>
        <family val="2"/>
      </rPr>
      <t>48.39</t>
    </r>
    <r>
      <rPr>
        <sz val="11"/>
        <color theme="1"/>
        <rFont val="Arial"/>
        <family val="2"/>
      </rPr>
      <t xml:space="preserve"> % de lo programado en trimestre ya que los eventos se reorganizaron y se hizo uso de menos recursos.</t>
    </r>
  </si>
  <si>
    <t>Coordinación de Deporte Adapatado</t>
  </si>
  <si>
    <t>No hay aplicación de recursos en el trimestre ya que las actividades aún  se realizan sin aplicar recursos destinados a la actividad.</t>
  </si>
  <si>
    <t>NO APLICA</t>
  </si>
  <si>
    <r>
      <t xml:space="preserve">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de deportistas participantes de 7354 en el trimestre llega al 100% junto con los asistentes a los eventos deportivos.
</t>
    </r>
    <r>
      <rPr>
        <b/>
        <sz val="11"/>
        <color theme="0"/>
        <rFont val="Arial"/>
        <family val="2"/>
      </rPr>
      <t xml:space="preserve">Avance trimestral: </t>
    </r>
    <r>
      <rPr>
        <sz val="11"/>
        <color theme="0"/>
        <rFont val="Arial"/>
        <family val="2"/>
      </rPr>
      <t xml:space="preserve">Se llega al avance trimestral por la participación puntual de deportistas en eventos deportivos generados así como de beneficiados y la asistencia de participantes a los eventos deportivos.
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</si>
  <si>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al 100%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cumpliendo el 100% .
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</si>
  <si>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al 100%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trimestre se realizan los reportes programados cumpliendo el 100% .</t>
    </r>
  </si>
  <si>
    <r>
      <rPr>
        <sz val="11"/>
        <color theme="1"/>
        <rFont val="Arial"/>
        <family val="2"/>
      </rPr>
      <t>La realización de diversas actividades deportivas nos hizo llegar al número de participación, actividades como eventos de box y lucha, capacitación, caravanas deportivas.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se cumple al 100% de lo programado en este trimestre.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de lo programado en este trimestre.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</si>
  <si>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300 deportistas participantes se cumple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se logra debido a la buena aceptación de los deportistas. </t>
    </r>
  </si>
  <si>
    <r>
      <rPr>
        <b/>
        <sz val="11"/>
        <color theme="1"/>
        <rFont val="Arial"/>
        <family val="2"/>
      </rPr>
      <t>4.17.1.1.7.3</t>
    </r>
    <r>
      <rPr>
        <sz val="11"/>
        <color theme="1"/>
        <rFont val="Arial"/>
        <family val="2"/>
      </rPr>
      <t xml:space="preserve"> Formación en disciplinas del deporte adaptado.</t>
    </r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</si>
  <si>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</si>
  <si>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rPr>
        <b/>
        <sz val="11"/>
        <rFont val="Arial"/>
        <family val="2"/>
      </rPr>
      <t xml:space="preserve">Meta trimestral: . </t>
    </r>
    <r>
      <rPr>
        <sz val="11"/>
        <rFont val="Arial"/>
        <family val="2"/>
      </rPr>
      <t xml:space="preserve">El avance en cumplimiento de metas trimestral refleja lo reportado respecto a lo programado, es decir 106.57%. 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El Instituto Nacional de Estadística y Geografía, INEGI, implementa y publica los resultados de la Encuesta Nacional de Victimización y Percepción sobre Seguridad Pública Anualmente. Ultimo dato 83.5% periodo marzo-abril 2022. </t>
    </r>
  </si>
  <si>
    <r>
      <rPr>
        <sz val="11"/>
        <color theme="1"/>
        <rFont val="Arial"/>
        <family val="2"/>
      </rPr>
      <t xml:space="preserve">Las actividades se realizaron en su totalidad en lo programado en el trimestre debido al enfoque de recursos para tener en mejores condiciones las instalaciones del deporte para sus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30 espacios atendidos la cual es completada.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85.71%, se da atención a 30 instalaciones deportivas .
</t>
    </r>
  </si>
  <si>
    <r>
      <rPr>
        <b/>
        <sz val="11"/>
        <rFont val="Arial"/>
        <family val="2"/>
      </rPr>
      <t>4.17.1.1.7.2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</si>
  <si>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sz val="11"/>
        <color theme="1"/>
        <rFont val="Arial"/>
        <family val="2"/>
      </rPr>
      <t xml:space="preserve">La actividades se realizan con incremento a lo programado en el trimestre debido al enfoque de recursos para tener en mejores condiciones las instalaciones del deporte para las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10000 metros cuadrados en los espacios atendidos la cual es completada.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avance fue del 100%, se da atención con los 12000 metros cuadrados programados en instalaciones deportivas.</t>
    </r>
  </si>
  <si>
    <r>
      <t xml:space="preserve">
Meta trimestral: </t>
    </r>
    <r>
      <rPr>
        <sz val="11"/>
        <color theme="1"/>
        <rFont val="Arial"/>
        <family val="2"/>
      </rPr>
      <t>La meta en el trimestre se alcanza  por la obtención de mayores recursos los que hicieron posible el impulso a 1000 atletas que participaron directamente en las actividades incluyendo los beneficiados con incentivos económicos.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 de acuerdo a la meta programada en incentivos deportivos.</t>
    </r>
  </si>
  <si>
    <r>
      <t xml:space="preserve">Meta trimestral: </t>
    </r>
    <r>
      <rPr>
        <sz val="11"/>
        <color theme="1"/>
        <rFont val="Arial"/>
        <family val="2"/>
      </rPr>
      <t>Se cumple con 770 incentivos deportivos entregados, incluyendo equipos que recibieron material deportivo o apoyo en transportación.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154% acorde a lo programado gracias a recursos que se enfocaron a incentivar a más deportistas.</t>
    </r>
  </si>
  <si>
    <r>
      <t xml:space="preserve">Meta programada trimestral: </t>
    </r>
    <r>
      <rPr>
        <sz val="11"/>
        <color theme="1"/>
        <rFont val="Arial"/>
        <family val="2"/>
      </rPr>
      <t xml:space="preserve">de 600 atenciones y que participaron en las pláticas y orientaciones sobre nutrición deportiva y las que recibieron atención fisioterapia.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resultado de lo programado en el trimestre es del 100%, los eventos de orientación y capacitación fueron concurridos.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</si>
  <si>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20 eventos deportivos como meta no se superaron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 60% ya que no se realizan y oganizan mayor número de eventos deportivos coordinados con el Instituto del Deporte.
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</si>
  <si>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20 eventos deportivos como meta no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fue de 60% ya que no se realizan y organizan mayor número de eventos deportivos coordinados con el Instituto del Deporte.</t>
    </r>
  </si>
  <si>
    <r>
      <rPr>
        <sz val="11"/>
        <color theme="1"/>
        <rFont val="Arial"/>
        <family val="2"/>
      </rPr>
      <t xml:space="preserve">La meta en el componente en el trimestre es de 0. Sin embargo en los siguientes trimestres hay actividades programadas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es de 250 y se alcanza por la realización de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100% por haberse realizado la actividad con éxito. </t>
    </r>
  </si>
  <si>
    <r>
      <rPr>
        <sz val="11"/>
        <color theme="1"/>
        <rFont val="Arial"/>
        <family val="2"/>
      </rPr>
      <t xml:space="preserve">La meta en la actividad en el trimestre es de 0.Ya que no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que debido a no haber actividad  ni eventos programados en el período.</t>
    </r>
  </si>
  <si>
    <r>
      <t xml:space="preserve">La meta en el componente en el trimestre es de 0. Sin embargo en los siguientes trimestres hay actividades programadas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250 y se alcanza por la realización de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100% por haberse realizado la actividad con éxito. </t>
    </r>
  </si>
  <si>
    <r>
      <rPr>
        <sz val="11"/>
        <color theme="1"/>
        <rFont val="Arial"/>
        <family val="2"/>
      </rPr>
      <t xml:space="preserve">Se realizan 7 eventos populares en el trimestre que sirvieron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 eventos en el trimestre 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porcentaje del 100% en los eventos realizados, debido a la realización de torneos los deportivos realizados.
</t>
    </r>
  </si>
  <si>
    <r>
      <rPr>
        <sz val="11"/>
        <color theme="1"/>
        <rFont val="Arial"/>
        <family val="2"/>
      </rPr>
      <t xml:space="preserve">Se renuevan 5 comités deportivos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programan 7 comités para la coordinación y promoción del deporte popular.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llega a un 71.43% del avance trimestral debido al apoyo de la comunidad que se ofrecieron para poder realizar en mas zonas de las programadas.
</t>
    </r>
  </si>
  <si>
    <r>
      <rPr>
        <sz val="11"/>
        <color theme="1"/>
        <rFont val="Arial"/>
        <family val="2"/>
      </rPr>
      <t xml:space="preserve">Se realizan eventos populares con la participación de 1500 deportistas y promotores del deporte ya que las convocatorias para los eventos fue de muy buena aceptación en el que se incluyó capacitación a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410 asistentes y se logra un número superior a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ciudadanos participantes en eventos es de 365.85% derivado de nuevos torneos realizados y una aceptación mayor a las convocatorias.</t>
    </r>
  </si>
  <si>
    <r>
      <rPr>
        <sz val="11"/>
        <color theme="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160 actividades programadas 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100%  de participación lograda.
</t>
    </r>
  </si>
  <si>
    <r>
      <rPr>
        <sz val="11"/>
        <color theme="1"/>
        <rFont val="Arial"/>
        <family val="2"/>
      </rPr>
      <t xml:space="preserve">La actividad es anual y se realizó en este trimestre. 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es de 120 la cual fue superada debido a que la actividad tuvo buena promoción..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La meta lograda es de 198 lograando un porcentaje de 165%l.</t>
    </r>
  </si>
  <si>
    <r>
      <rPr>
        <sz val="11"/>
        <color theme="1"/>
        <rFont val="Arial"/>
        <family val="2"/>
      </rP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deportistas participantes  programadoa y que es superada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que se logra debido a la buena aceptación de los  nuevos deportistas que asisten a los entrenamientos y formación en las disciplinas del deporte adaptado. </t>
    </r>
  </si>
  <si>
    <r>
      <rPr>
        <sz val="11"/>
        <color theme="1"/>
        <rFont val="Arial"/>
        <family val="2"/>
      </rPr>
      <t xml:space="preserve">El número programado de deportistas es de 20 en el trimestre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El número de 20 deportistas como meta en la actividad a reportar en este trimestre fue superado.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355% debido a que los procesos de selección se realizaron junto con los que se debian realizar en el trimestre anterior.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</si>
</sst>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70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justify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10" fontId="14" fillId="3" borderId="21" xfId="2" applyNumberFormat="1" applyFont="1" applyFill="1" applyBorder="1" applyAlignment="1">
      <alignment horizontal="center" vertical="center" wrapText="1"/>
    </xf>
    <xf numFmtId="10" fontId="15" fillId="7" borderId="19" xfId="2" applyNumberFormat="1" applyFont="1" applyFill="1" applyBorder="1" applyAlignment="1">
      <alignment horizontal="center" vertical="center" wrapText="1"/>
    </xf>
    <xf numFmtId="10" fontId="15" fillId="3" borderId="19" xfId="2" applyNumberFormat="1" applyFont="1" applyFill="1" applyBorder="1" applyAlignment="1">
      <alignment horizontal="center" vertical="center" wrapText="1"/>
    </xf>
    <xf numFmtId="10" fontId="15" fillId="7" borderId="20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10" fontId="0" fillId="4" borderId="48" xfId="0" applyNumberFormat="1" applyFill="1" applyBorder="1" applyAlignment="1">
      <alignment horizontal="center" vertical="center" wrapText="1"/>
    </xf>
    <xf numFmtId="10" fontId="0" fillId="4" borderId="49" xfId="0" applyNumberForma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56" xfId="1" applyFont="1" applyFill="1" applyBorder="1" applyAlignment="1">
      <alignment horizontal="center" vertical="center" wrapText="1"/>
    </xf>
    <xf numFmtId="44" fontId="6" fillId="2" borderId="57" xfId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0" xfId="0" applyNumberForma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3" fontId="6" fillId="10" borderId="45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10" fontId="0" fillId="4" borderId="62" xfId="0" applyNumberFormat="1" applyFill="1" applyBorder="1" applyAlignment="1">
      <alignment horizontal="center" vertical="center" wrapText="1"/>
    </xf>
    <xf numFmtId="0" fontId="8" fillId="10" borderId="6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64" xfId="0" applyNumberFormat="1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4" fillId="7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9" fillId="6" borderId="71" xfId="0" applyFont="1" applyFill="1" applyBorder="1" applyAlignment="1">
      <alignment horizontal="left" vertical="center" wrapText="1"/>
    </xf>
    <xf numFmtId="0" fontId="7" fillId="7" borderId="71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left" vertical="center" wrapText="1"/>
    </xf>
    <xf numFmtId="3" fontId="6" fillId="2" borderId="64" xfId="0" applyNumberFormat="1" applyFont="1" applyFill="1" applyBorder="1" applyAlignment="1">
      <alignment horizontal="center" vertical="center" wrapText="1"/>
    </xf>
    <xf numFmtId="3" fontId="6" fillId="2" borderId="65" xfId="0" applyNumberFormat="1" applyFont="1" applyFill="1" applyBorder="1" applyAlignment="1">
      <alignment horizontal="center" vertical="center" wrapText="1"/>
    </xf>
    <xf numFmtId="0" fontId="3" fillId="10" borderId="7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75" xfId="2" applyNumberFormat="1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top" wrapText="1"/>
    </xf>
    <xf numFmtId="0" fontId="3" fillId="7" borderId="79" xfId="0" applyFont="1" applyFill="1" applyBorder="1" applyAlignment="1">
      <alignment horizontal="center" vertical="center" wrapText="1"/>
    </xf>
    <xf numFmtId="0" fontId="7" fillId="7" borderId="80" xfId="0" applyFont="1" applyFill="1" applyBorder="1" applyAlignment="1">
      <alignment horizontal="justify" vertical="center" wrapText="1"/>
    </xf>
    <xf numFmtId="0" fontId="7" fillId="7" borderId="80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82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3" fontId="6" fillId="2" borderId="85" xfId="0" applyNumberFormat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87" xfId="0" applyNumberFormat="1" applyFont="1" applyFill="1" applyBorder="1" applyAlignment="1">
      <alignment horizontal="center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justify" vertical="center" wrapText="1"/>
    </xf>
    <xf numFmtId="0" fontId="8" fillId="10" borderId="22" xfId="0" applyFont="1" applyFill="1" applyBorder="1" applyAlignment="1">
      <alignment horizontal="left" vertical="center" wrapText="1"/>
    </xf>
    <xf numFmtId="10" fontId="0" fillId="4" borderId="95" xfId="0" applyNumberFormat="1" applyFill="1" applyBorder="1" applyAlignment="1">
      <alignment horizontal="center" vertical="center" wrapText="1"/>
    </xf>
    <xf numFmtId="10" fontId="14" fillId="7" borderId="19" xfId="2" applyNumberFormat="1" applyFont="1" applyFill="1" applyBorder="1" applyAlignment="1">
      <alignment horizontal="center" vertical="center" wrapText="1"/>
    </xf>
    <xf numFmtId="10" fontId="14" fillId="7" borderId="20" xfId="2" applyNumberFormat="1" applyFont="1" applyFill="1" applyBorder="1" applyAlignment="1">
      <alignment horizontal="center" vertical="center" wrapText="1"/>
    </xf>
    <xf numFmtId="10" fontId="0" fillId="4" borderId="96" xfId="0" applyNumberFormat="1" applyFill="1" applyBorder="1" applyAlignment="1">
      <alignment horizontal="center" vertical="center" wrapText="1"/>
    </xf>
    <xf numFmtId="10" fontId="0" fillId="4" borderId="97" xfId="0" applyNumberFormat="1" applyFill="1" applyBorder="1" applyAlignment="1">
      <alignment horizontal="center" vertical="center" wrapText="1"/>
    </xf>
    <xf numFmtId="0" fontId="19" fillId="0" borderId="0" xfId="0" applyFont="1"/>
    <xf numFmtId="10" fontId="0" fillId="4" borderId="98" xfId="0" applyNumberFormat="1" applyFill="1" applyBorder="1" applyAlignment="1">
      <alignment horizontal="center" vertical="center" wrapText="1"/>
    </xf>
    <xf numFmtId="10" fontId="0" fillId="4" borderId="99" xfId="0" applyNumberFormat="1" applyFill="1" applyBorder="1" applyAlignment="1">
      <alignment horizontal="center" vertical="center" wrapText="1"/>
    </xf>
    <xf numFmtId="10" fontId="0" fillId="4" borderId="100" xfId="0" applyNumberForma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10" fontId="0" fillId="4" borderId="101" xfId="0" applyNumberFormat="1" applyFill="1" applyBorder="1" applyAlignment="1">
      <alignment horizontal="center" vertical="center" wrapText="1"/>
    </xf>
    <xf numFmtId="3" fontId="6" fillId="2" borderId="102" xfId="0" applyNumberFormat="1" applyFont="1" applyFill="1" applyBorder="1" applyAlignment="1">
      <alignment horizontal="center" vertical="center" wrapText="1"/>
    </xf>
    <xf numFmtId="0" fontId="9" fillId="6" borderId="103" xfId="0" applyFont="1" applyFill="1" applyBorder="1" applyAlignment="1">
      <alignment vertical="center" wrapText="1"/>
    </xf>
    <xf numFmtId="0" fontId="4" fillId="7" borderId="103" xfId="0" applyFont="1" applyFill="1" applyBorder="1" applyAlignment="1">
      <alignment vertical="center" wrapText="1"/>
    </xf>
    <xf numFmtId="0" fontId="4" fillId="3" borderId="104" xfId="0" applyFont="1" applyFill="1" applyBorder="1" applyAlignment="1">
      <alignment vertical="center" wrapText="1"/>
    </xf>
    <xf numFmtId="0" fontId="4" fillId="3" borderId="103" xfId="0" applyFont="1" applyFill="1" applyBorder="1" applyAlignment="1">
      <alignment vertical="center" wrapText="1"/>
    </xf>
    <xf numFmtId="0" fontId="6" fillId="3" borderId="103" xfId="0" applyFont="1" applyFill="1" applyBorder="1" applyAlignment="1">
      <alignment vertical="center" wrapText="1"/>
    </xf>
    <xf numFmtId="0" fontId="4" fillId="3" borderId="105" xfId="0" applyFont="1" applyFill="1" applyBorder="1" applyAlignment="1">
      <alignment vertical="center" wrapText="1"/>
    </xf>
    <xf numFmtId="3" fontId="9" fillId="6" borderId="74" xfId="0" applyNumberFormat="1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13" fillId="5" borderId="77" xfId="0" applyFont="1" applyFill="1" applyBorder="1" applyAlignment="1">
      <alignment horizontal="center" vertical="top" wrapText="1"/>
    </xf>
    <xf numFmtId="0" fontId="13" fillId="5" borderId="78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9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5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11721</xdr:rowOff>
    </xdr:from>
    <xdr:to>
      <xdr:col>1</xdr:col>
      <xdr:colOff>1445572</xdr:colOff>
      <xdr:row>7</xdr:row>
      <xdr:rowOff>14067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99291"/>
          <a:ext cx="2594108" cy="1889761"/>
        </a:xfrm>
        <a:prstGeom prst="rect">
          <a:avLst/>
        </a:prstGeom>
      </xdr:spPr>
    </xdr:pic>
    <xdr:clientData/>
  </xdr:twoCellAnchor>
  <xdr:twoCellAnchor editAs="oneCell">
    <xdr:from>
      <xdr:col>1</xdr:col>
      <xdr:colOff>1512276</xdr:colOff>
      <xdr:row>1</xdr:row>
      <xdr:rowOff>129868</xdr:rowOff>
    </xdr:from>
    <xdr:to>
      <xdr:col>2</xdr:col>
      <xdr:colOff>1475653</xdr:colOff>
      <xdr:row>6</xdr:row>
      <xdr:rowOff>168812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646" y="317438"/>
          <a:ext cx="2003192" cy="1738789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2992830</xdr:colOff>
      <xdr:row>5</xdr:row>
      <xdr:rowOff>77117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"/>
  <sheetViews>
    <sheetView tabSelected="1" topLeftCell="B50" zoomScale="60" zoomScaleNormal="60" zoomScaleSheetLayoutView="25" workbookViewId="0">
      <selection activeCell="L64" sqref="L64"/>
    </sheetView>
  </sheetViews>
  <sheetFormatPr baseColWidth="10" defaultColWidth="11.3984375" defaultRowHeight="14.4" x14ac:dyDescent="0.3"/>
  <cols>
    <col min="1" max="1" width="17.8984375" customWidth="1"/>
    <col min="2" max="2" width="29" customWidth="1"/>
    <col min="3" max="3" width="23.19921875" customWidth="1"/>
    <col min="4" max="4" width="23.296875" customWidth="1"/>
    <col min="5" max="5" width="19.796875" customWidth="1"/>
    <col min="6" max="6" width="15.796875" customWidth="1"/>
    <col min="7" max="9" width="15.296875" customWidth="1"/>
    <col min="10" max="10" width="16.69921875" customWidth="1"/>
    <col min="11" max="11" width="16.59765625" customWidth="1"/>
    <col min="12" max="12" width="16.09765625" customWidth="1"/>
    <col min="13" max="14" width="14.8984375" customWidth="1"/>
    <col min="15" max="18" width="14.69921875" customWidth="1"/>
    <col min="19" max="19" width="15.69921875" customWidth="1"/>
    <col min="20" max="20" width="14.5" customWidth="1"/>
    <col min="21" max="21" width="15.796875" customWidth="1"/>
    <col min="22" max="22" width="47.796875" customWidth="1"/>
    <col min="23" max="23" width="7.3984375" customWidth="1"/>
  </cols>
  <sheetData>
    <row r="1" spans="1:26" ht="14.95" thickBot="1" x14ac:dyDescent="0.35"/>
    <row r="2" spans="1:26" ht="30.05" customHeight="1" x14ac:dyDescent="0.3">
      <c r="D2" s="150" t="s">
        <v>31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</row>
    <row r="3" spans="1:26" ht="30.05" customHeight="1" x14ac:dyDescent="0.3">
      <c r="D3" s="153" t="s">
        <v>15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5"/>
    </row>
    <row r="4" spans="1:26" ht="30.05" customHeight="1" x14ac:dyDescent="0.3">
      <c r="D4" s="153" t="s">
        <v>41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5"/>
    </row>
    <row r="5" spans="1:26" ht="30.05" customHeight="1" x14ac:dyDescent="0.3">
      <c r="D5" s="153" t="s">
        <v>42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5"/>
    </row>
    <row r="6" spans="1:26" ht="15.95" customHeight="1" thickBot="1" x14ac:dyDescent="0.35"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7"/>
    </row>
    <row r="9" spans="1:26" ht="14.95" thickBot="1" x14ac:dyDescent="0.35"/>
    <row r="10" spans="1:26" ht="39.049999999999997" customHeight="1" thickBot="1" x14ac:dyDescent="0.35">
      <c r="F10" s="166" t="s">
        <v>39</v>
      </c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8"/>
    </row>
    <row r="11" spans="1:26" ht="52.65" customHeight="1" thickBot="1" x14ac:dyDescent="0.35">
      <c r="A11" s="129" t="s">
        <v>0</v>
      </c>
      <c r="B11" s="129" t="s">
        <v>1</v>
      </c>
      <c r="C11" s="156" t="s">
        <v>2</v>
      </c>
      <c r="D11" s="157"/>
      <c r="E11" s="158"/>
      <c r="F11" s="163" t="s">
        <v>21</v>
      </c>
      <c r="G11" s="164"/>
      <c r="H11" s="164"/>
      <c r="I11" s="164"/>
      <c r="J11" s="165"/>
      <c r="K11" s="159" t="s">
        <v>22</v>
      </c>
      <c r="L11" s="159"/>
      <c r="M11" s="159"/>
      <c r="N11" s="160"/>
      <c r="O11" s="161" t="s">
        <v>23</v>
      </c>
      <c r="P11" s="145"/>
      <c r="Q11" s="145"/>
      <c r="R11" s="162"/>
      <c r="S11" s="145" t="s">
        <v>24</v>
      </c>
      <c r="T11" s="145"/>
      <c r="U11" s="145"/>
      <c r="V11" s="131" t="s">
        <v>20</v>
      </c>
    </row>
    <row r="12" spans="1:26" ht="190" customHeight="1" thickBot="1" x14ac:dyDescent="0.35">
      <c r="A12" s="130"/>
      <c r="B12" s="130"/>
      <c r="C12" s="85" t="s">
        <v>3</v>
      </c>
      <c r="D12" s="85" t="s">
        <v>4</v>
      </c>
      <c r="E12" s="85" t="s">
        <v>5</v>
      </c>
      <c r="F12" s="83" t="s">
        <v>40</v>
      </c>
      <c r="G12" s="71" t="s">
        <v>6</v>
      </c>
      <c r="H12" s="72" t="s">
        <v>7</v>
      </c>
      <c r="I12" s="73" t="s">
        <v>8</v>
      </c>
      <c r="J12" s="74" t="s">
        <v>9</v>
      </c>
      <c r="K12" s="3" t="s">
        <v>6</v>
      </c>
      <c r="L12" s="4" t="s">
        <v>7</v>
      </c>
      <c r="M12" s="2" t="s">
        <v>8</v>
      </c>
      <c r="N12" s="5" t="s">
        <v>9</v>
      </c>
      <c r="O12" s="33" t="s">
        <v>6</v>
      </c>
      <c r="P12" s="34" t="s">
        <v>7</v>
      </c>
      <c r="Q12" s="35" t="s">
        <v>8</v>
      </c>
      <c r="R12" s="36" t="s">
        <v>9</v>
      </c>
      <c r="S12" s="67" t="s">
        <v>7</v>
      </c>
      <c r="T12" s="1" t="s">
        <v>8</v>
      </c>
      <c r="U12" s="68" t="s">
        <v>9</v>
      </c>
      <c r="V12" s="132"/>
    </row>
    <row r="13" spans="1:26" ht="341.2" customHeight="1" x14ac:dyDescent="0.3">
      <c r="A13" s="16" t="s">
        <v>16</v>
      </c>
      <c r="B13" s="17" t="s">
        <v>43</v>
      </c>
      <c r="C13" s="17" t="s">
        <v>44</v>
      </c>
      <c r="D13" s="18" t="s">
        <v>18</v>
      </c>
      <c r="E13" s="75" t="s">
        <v>19</v>
      </c>
      <c r="F13" s="84">
        <v>0.78339999999999999</v>
      </c>
      <c r="G13" s="27">
        <v>0.78339999999999999</v>
      </c>
      <c r="H13" s="28">
        <v>0.78339999999999999</v>
      </c>
      <c r="I13" s="29">
        <v>0.78339999999999999</v>
      </c>
      <c r="J13" s="30">
        <v>0.78339999999999999</v>
      </c>
      <c r="K13" s="27">
        <v>0.83499999999999996</v>
      </c>
      <c r="L13" s="106">
        <v>0.83499999999999996</v>
      </c>
      <c r="M13" s="27">
        <v>0.83499999999999996</v>
      </c>
      <c r="N13" s="107" t="s">
        <v>141</v>
      </c>
      <c r="O13" s="105">
        <f>IFERROR(K13/G13,"NO APLICA")</f>
        <v>1.0658667347459791</v>
      </c>
      <c r="P13" s="60">
        <f t="shared" ref="P13:R13" si="0">IFERROR(L13/H13,"NO APLICA")</f>
        <v>1.0658667347459791</v>
      </c>
      <c r="Q13" s="60">
        <f t="shared" si="0"/>
        <v>1.0658667347459791</v>
      </c>
      <c r="R13" s="108" t="str">
        <f t="shared" si="0"/>
        <v>NO APLICA</v>
      </c>
      <c r="S13" s="60">
        <f t="shared" ref="S13:S38" si="1">IFERROR(((K13+L13)/(G13+H13)),"100%")</f>
        <v>1.0658667347459791</v>
      </c>
      <c r="T13" s="60">
        <f t="shared" ref="T13:U13" si="2">IFERROR(M13/I13,"NO APLICA")</f>
        <v>1.0658667347459791</v>
      </c>
      <c r="U13" s="108" t="str">
        <f t="shared" si="2"/>
        <v>NO APLICA</v>
      </c>
      <c r="V13" s="103" t="s">
        <v>149</v>
      </c>
    </row>
    <row r="14" spans="1:26" ht="19.95" hidden="1" customHeight="1" x14ac:dyDescent="0.3">
      <c r="A14" s="146" t="s">
        <v>37</v>
      </c>
      <c r="B14" s="147"/>
      <c r="C14" s="147"/>
      <c r="D14" s="147"/>
      <c r="E14" s="147"/>
      <c r="F14" s="82"/>
      <c r="G14" s="70"/>
      <c r="H14" s="62"/>
      <c r="I14" s="62"/>
      <c r="J14" s="63"/>
      <c r="K14" s="61"/>
      <c r="L14" s="39"/>
      <c r="M14" s="39"/>
      <c r="N14" s="41"/>
      <c r="O14" s="111" t="str">
        <f t="shared" ref="O14:R38" si="3">IFERROR((K14/G14),"100%")</f>
        <v>100%</v>
      </c>
      <c r="P14" s="112" t="str">
        <f t="shared" si="3"/>
        <v>100%</v>
      </c>
      <c r="Q14" s="112" t="str">
        <f t="shared" si="3"/>
        <v>100%</v>
      </c>
      <c r="R14" s="113" t="str">
        <f t="shared" si="3"/>
        <v>100%</v>
      </c>
      <c r="S14" s="65" t="str">
        <f t="shared" si="1"/>
        <v>100%</v>
      </c>
      <c r="T14" s="60" t="str">
        <f t="shared" ref="T14:T22" si="4">IFERROR(((K14+L14+M14)/(G14+H14+I14)),"100%")</f>
        <v>100%</v>
      </c>
      <c r="U14" s="42" t="str">
        <f>IFERROR(((K14+L14+M14+N14)/(G14+H14+I14+J14)),"100%")</f>
        <v>100%</v>
      </c>
      <c r="V14" s="104"/>
    </row>
    <row r="15" spans="1:26" ht="217.15" customHeight="1" x14ac:dyDescent="0.3">
      <c r="A15" s="19" t="s">
        <v>45</v>
      </c>
      <c r="B15" s="9" t="s">
        <v>46</v>
      </c>
      <c r="C15" s="9" t="s">
        <v>47</v>
      </c>
      <c r="D15" s="20" t="s">
        <v>48</v>
      </c>
      <c r="E15" s="76" t="s">
        <v>49</v>
      </c>
      <c r="F15" s="123">
        <v>29417</v>
      </c>
      <c r="G15" s="80">
        <v>7354</v>
      </c>
      <c r="H15" s="39">
        <v>7354</v>
      </c>
      <c r="I15" s="39">
        <v>7354</v>
      </c>
      <c r="J15" s="40">
        <v>7355</v>
      </c>
      <c r="K15" s="38">
        <v>7354</v>
      </c>
      <c r="L15" s="39">
        <v>7354</v>
      </c>
      <c r="M15" s="39">
        <v>7354</v>
      </c>
      <c r="N15" s="41"/>
      <c r="O15" s="43">
        <f t="shared" si="3"/>
        <v>1</v>
      </c>
      <c r="P15" s="60">
        <f>IFERROR((L15/H15),"100%")</f>
        <v>1</v>
      </c>
      <c r="Q15" s="112">
        <f t="shared" si="3"/>
        <v>1</v>
      </c>
      <c r="R15" s="114"/>
      <c r="S15" s="43">
        <f t="shared" si="1"/>
        <v>1</v>
      </c>
      <c r="T15" s="60">
        <f t="shared" si="4"/>
        <v>1</v>
      </c>
      <c r="U15" s="114"/>
      <c r="V15" s="117" t="s">
        <v>142</v>
      </c>
      <c r="Z15" s="110"/>
    </row>
    <row r="16" spans="1:26" ht="181.7" customHeight="1" x14ac:dyDescent="0.3">
      <c r="A16" s="6" t="s">
        <v>50</v>
      </c>
      <c r="B16" s="7" t="s">
        <v>51</v>
      </c>
      <c r="C16" s="7" t="s">
        <v>52</v>
      </c>
      <c r="D16" s="8" t="s">
        <v>48</v>
      </c>
      <c r="E16" s="77" t="s">
        <v>53</v>
      </c>
      <c r="F16" s="124">
        <v>9</v>
      </c>
      <c r="G16" s="80">
        <v>2</v>
      </c>
      <c r="H16" s="39">
        <v>3</v>
      </c>
      <c r="I16" s="39">
        <v>2</v>
      </c>
      <c r="J16" s="40">
        <v>2</v>
      </c>
      <c r="K16" s="38">
        <v>2</v>
      </c>
      <c r="L16" s="39">
        <v>3</v>
      </c>
      <c r="M16" s="39">
        <v>2</v>
      </c>
      <c r="N16" s="41"/>
      <c r="O16" s="43">
        <f t="shared" si="3"/>
        <v>1</v>
      </c>
      <c r="P16" s="60">
        <f t="shared" si="3"/>
        <v>1</v>
      </c>
      <c r="Q16" s="112">
        <f t="shared" si="3"/>
        <v>1</v>
      </c>
      <c r="R16" s="114"/>
      <c r="S16" s="43">
        <f t="shared" si="1"/>
        <v>1</v>
      </c>
      <c r="T16" s="60">
        <f t="shared" si="4"/>
        <v>1</v>
      </c>
      <c r="U16" s="114"/>
      <c r="V16" s="118" t="s">
        <v>143</v>
      </c>
    </row>
    <row r="17" spans="1:22" ht="232.65" customHeight="1" x14ac:dyDescent="0.3">
      <c r="A17" s="10" t="s">
        <v>17</v>
      </c>
      <c r="B17" s="11" t="s">
        <v>54</v>
      </c>
      <c r="C17" s="11" t="s">
        <v>55</v>
      </c>
      <c r="D17" s="12" t="s">
        <v>48</v>
      </c>
      <c r="E17" s="78" t="s">
        <v>56</v>
      </c>
      <c r="F17" s="125">
        <v>9</v>
      </c>
      <c r="G17" s="80">
        <v>2</v>
      </c>
      <c r="H17" s="39">
        <v>3</v>
      </c>
      <c r="I17" s="39">
        <v>2</v>
      </c>
      <c r="J17" s="40">
        <v>2</v>
      </c>
      <c r="K17" s="38">
        <v>2</v>
      </c>
      <c r="L17" s="39">
        <v>3</v>
      </c>
      <c r="M17" s="39">
        <v>2</v>
      </c>
      <c r="N17" s="41"/>
      <c r="O17" s="43">
        <f t="shared" si="3"/>
        <v>1</v>
      </c>
      <c r="P17" s="60">
        <f t="shared" si="3"/>
        <v>1</v>
      </c>
      <c r="Q17" s="112">
        <f t="shared" si="3"/>
        <v>1</v>
      </c>
      <c r="R17" s="114"/>
      <c r="S17" s="43">
        <f t="shared" si="1"/>
        <v>1</v>
      </c>
      <c r="T17" s="60">
        <f t="shared" si="4"/>
        <v>1</v>
      </c>
      <c r="U17" s="114"/>
      <c r="V17" s="119" t="s">
        <v>144</v>
      </c>
    </row>
    <row r="18" spans="1:22" ht="224.35" customHeight="1" x14ac:dyDescent="0.3">
      <c r="A18" s="6" t="s">
        <v>57</v>
      </c>
      <c r="B18" s="7" t="s">
        <v>58</v>
      </c>
      <c r="C18" s="7" t="s">
        <v>59</v>
      </c>
      <c r="D18" s="8" t="s">
        <v>48</v>
      </c>
      <c r="E18" s="77" t="s">
        <v>60</v>
      </c>
      <c r="F18" s="124">
        <v>115</v>
      </c>
      <c r="G18" s="80">
        <v>20</v>
      </c>
      <c r="H18" s="39">
        <v>35</v>
      </c>
      <c r="I18" s="39">
        <v>30</v>
      </c>
      <c r="J18" s="40">
        <v>30</v>
      </c>
      <c r="K18" s="38">
        <v>20</v>
      </c>
      <c r="L18" s="39">
        <v>30</v>
      </c>
      <c r="M18" s="39">
        <v>30</v>
      </c>
      <c r="N18" s="41"/>
      <c r="O18" s="43">
        <f t="shared" si="3"/>
        <v>1</v>
      </c>
      <c r="P18" s="60">
        <f t="shared" si="3"/>
        <v>0.8571428571428571</v>
      </c>
      <c r="Q18" s="112">
        <f t="shared" si="3"/>
        <v>1</v>
      </c>
      <c r="R18" s="114"/>
      <c r="S18" s="43">
        <f t="shared" si="1"/>
        <v>0.90909090909090906</v>
      </c>
      <c r="T18" s="60">
        <f t="shared" si="4"/>
        <v>0.94117647058823528</v>
      </c>
      <c r="U18" s="114"/>
      <c r="V18" s="118" t="s">
        <v>150</v>
      </c>
    </row>
    <row r="19" spans="1:22" ht="219.5" customHeight="1" x14ac:dyDescent="0.3">
      <c r="A19" s="10" t="s">
        <v>17</v>
      </c>
      <c r="B19" s="11" t="s">
        <v>61</v>
      </c>
      <c r="C19" s="11" t="s">
        <v>62</v>
      </c>
      <c r="D19" s="12" t="s">
        <v>48</v>
      </c>
      <c r="E19" s="78" t="s">
        <v>63</v>
      </c>
      <c r="F19" s="125">
        <v>45000</v>
      </c>
      <c r="G19" s="80">
        <v>10000</v>
      </c>
      <c r="H19" s="39">
        <v>15000</v>
      </c>
      <c r="I19" s="39">
        <v>10000</v>
      </c>
      <c r="J19" s="40">
        <v>10000</v>
      </c>
      <c r="K19" s="38">
        <v>12000</v>
      </c>
      <c r="L19" s="39">
        <v>15000</v>
      </c>
      <c r="M19" s="39">
        <v>12000</v>
      </c>
      <c r="N19" s="41"/>
      <c r="O19" s="43">
        <f t="shared" si="3"/>
        <v>1.2</v>
      </c>
      <c r="P19" s="60">
        <f t="shared" si="3"/>
        <v>1</v>
      </c>
      <c r="Q19" s="112">
        <f t="shared" si="3"/>
        <v>1.2</v>
      </c>
      <c r="R19" s="114"/>
      <c r="S19" s="43">
        <f t="shared" si="1"/>
        <v>1.08</v>
      </c>
      <c r="T19" s="60">
        <f t="shared" si="4"/>
        <v>1.1142857142857143</v>
      </c>
      <c r="U19" s="114"/>
      <c r="V19" s="120" t="s">
        <v>152</v>
      </c>
    </row>
    <row r="20" spans="1:22" ht="202.75" customHeight="1" x14ac:dyDescent="0.3">
      <c r="A20" s="6" t="s">
        <v>64</v>
      </c>
      <c r="B20" s="7" t="s">
        <v>65</v>
      </c>
      <c r="C20" s="7" t="s">
        <v>66</v>
      </c>
      <c r="D20" s="8" t="s">
        <v>48</v>
      </c>
      <c r="E20" s="77" t="s">
        <v>67</v>
      </c>
      <c r="F20" s="124">
        <v>8015</v>
      </c>
      <c r="G20" s="80">
        <v>800</v>
      </c>
      <c r="H20" s="39">
        <v>728</v>
      </c>
      <c r="I20" s="39">
        <v>1000</v>
      </c>
      <c r="J20" s="40">
        <v>5487</v>
      </c>
      <c r="K20" s="38">
        <v>800</v>
      </c>
      <c r="L20" s="39">
        <v>1700</v>
      </c>
      <c r="M20" s="39">
        <v>1000</v>
      </c>
      <c r="N20" s="41"/>
      <c r="O20" s="43">
        <f t="shared" si="3"/>
        <v>1</v>
      </c>
      <c r="P20" s="60">
        <f t="shared" si="3"/>
        <v>2.3351648351648353</v>
      </c>
      <c r="Q20" s="112">
        <f t="shared" si="3"/>
        <v>1</v>
      </c>
      <c r="R20" s="114"/>
      <c r="S20" s="43">
        <f t="shared" si="1"/>
        <v>1.6361256544502618</v>
      </c>
      <c r="T20" s="60">
        <f t="shared" si="4"/>
        <v>1.384493670886076</v>
      </c>
      <c r="U20" s="114"/>
      <c r="V20" s="118" t="s">
        <v>153</v>
      </c>
    </row>
    <row r="21" spans="1:22" ht="175.6" customHeight="1" x14ac:dyDescent="0.3">
      <c r="A21" s="10" t="s">
        <v>17</v>
      </c>
      <c r="B21" s="11" t="s">
        <v>68</v>
      </c>
      <c r="C21" s="11" t="s">
        <v>69</v>
      </c>
      <c r="D21" s="12" t="s">
        <v>48</v>
      </c>
      <c r="E21" s="78" t="s">
        <v>70</v>
      </c>
      <c r="F21" s="125">
        <v>1600</v>
      </c>
      <c r="G21" s="80">
        <v>300</v>
      </c>
      <c r="H21" s="39">
        <v>400</v>
      </c>
      <c r="I21" s="39">
        <v>500</v>
      </c>
      <c r="J21" s="40">
        <v>400</v>
      </c>
      <c r="K21" s="38">
        <v>300</v>
      </c>
      <c r="L21" s="39">
        <v>2300</v>
      </c>
      <c r="M21" s="39">
        <v>770</v>
      </c>
      <c r="N21" s="41"/>
      <c r="O21" s="43">
        <f t="shared" si="3"/>
        <v>1</v>
      </c>
      <c r="P21" s="60">
        <f t="shared" si="3"/>
        <v>5.75</v>
      </c>
      <c r="Q21" s="112">
        <f t="shared" si="3"/>
        <v>1.54</v>
      </c>
      <c r="R21" s="114"/>
      <c r="S21" s="43">
        <f t="shared" si="1"/>
        <v>3.7142857142857144</v>
      </c>
      <c r="T21" s="60">
        <f t="shared" si="4"/>
        <v>2.8083333333333331</v>
      </c>
      <c r="U21" s="114"/>
      <c r="V21" s="120" t="s">
        <v>154</v>
      </c>
    </row>
    <row r="22" spans="1:22" ht="172.25" customHeight="1" x14ac:dyDescent="0.3">
      <c r="A22" s="10" t="s">
        <v>17</v>
      </c>
      <c r="B22" s="11" t="s">
        <v>71</v>
      </c>
      <c r="C22" s="11" t="s">
        <v>72</v>
      </c>
      <c r="D22" s="12" t="s">
        <v>48</v>
      </c>
      <c r="E22" s="78" t="s">
        <v>73</v>
      </c>
      <c r="F22" s="125">
        <v>2500</v>
      </c>
      <c r="G22" s="80">
        <v>700</v>
      </c>
      <c r="H22" s="39">
        <v>600</v>
      </c>
      <c r="I22" s="39">
        <v>600</v>
      </c>
      <c r="J22" s="40">
        <v>600</v>
      </c>
      <c r="K22" s="38">
        <v>700</v>
      </c>
      <c r="L22" s="39">
        <v>600</v>
      </c>
      <c r="M22" s="39">
        <v>600</v>
      </c>
      <c r="N22" s="41"/>
      <c r="O22" s="43">
        <f t="shared" si="3"/>
        <v>1</v>
      </c>
      <c r="P22" s="60">
        <f t="shared" si="3"/>
        <v>1</v>
      </c>
      <c r="Q22" s="112">
        <f t="shared" si="3"/>
        <v>1</v>
      </c>
      <c r="R22" s="114"/>
      <c r="S22" s="43">
        <f t="shared" si="1"/>
        <v>1</v>
      </c>
      <c r="T22" s="60">
        <f t="shared" si="4"/>
        <v>1</v>
      </c>
      <c r="U22" s="114"/>
      <c r="V22" s="120" t="s">
        <v>155</v>
      </c>
    </row>
    <row r="23" spans="1:22" ht="158.4" customHeight="1" x14ac:dyDescent="0.3">
      <c r="A23" s="10" t="s">
        <v>17</v>
      </c>
      <c r="B23" s="11" t="s">
        <v>74</v>
      </c>
      <c r="C23" s="11" t="s">
        <v>75</v>
      </c>
      <c r="D23" s="12" t="s">
        <v>18</v>
      </c>
      <c r="E23" s="78" t="s">
        <v>76</v>
      </c>
      <c r="F23" s="125">
        <v>4000</v>
      </c>
      <c r="G23" s="80"/>
      <c r="H23" s="39"/>
      <c r="I23" s="39"/>
      <c r="J23" s="40">
        <v>4000</v>
      </c>
      <c r="K23" s="38"/>
      <c r="L23" s="39"/>
      <c r="M23" s="39"/>
      <c r="N23" s="41"/>
      <c r="O23" s="114"/>
      <c r="P23" s="114"/>
      <c r="Q23" s="114"/>
      <c r="R23" s="114"/>
      <c r="S23" s="114"/>
      <c r="T23" s="114"/>
      <c r="U23" s="114"/>
      <c r="V23" s="120" t="s">
        <v>77</v>
      </c>
    </row>
    <row r="24" spans="1:22" ht="198" customHeight="1" x14ac:dyDescent="0.3">
      <c r="A24" s="10" t="s">
        <v>17</v>
      </c>
      <c r="B24" s="90" t="s">
        <v>78</v>
      </c>
      <c r="C24" s="11" t="s">
        <v>79</v>
      </c>
      <c r="D24" s="12" t="s">
        <v>48</v>
      </c>
      <c r="E24" s="91" t="s">
        <v>80</v>
      </c>
      <c r="F24" s="125">
        <v>16500</v>
      </c>
      <c r="G24" s="95">
        <v>4200</v>
      </c>
      <c r="H24" s="96">
        <v>4100</v>
      </c>
      <c r="I24" s="96">
        <v>4100</v>
      </c>
      <c r="J24" s="97">
        <v>4100</v>
      </c>
      <c r="K24" s="100">
        <v>5040</v>
      </c>
      <c r="L24" s="101">
        <v>4200</v>
      </c>
      <c r="M24" s="101">
        <v>4100</v>
      </c>
      <c r="N24" s="102"/>
      <c r="O24" s="43">
        <f t="shared" si="3"/>
        <v>1.2</v>
      </c>
      <c r="P24" s="60">
        <f t="shared" si="3"/>
        <v>1.024390243902439</v>
      </c>
      <c r="Q24" s="112">
        <f t="shared" si="3"/>
        <v>1</v>
      </c>
      <c r="R24" s="114"/>
      <c r="S24" s="43">
        <f t="shared" si="1"/>
        <v>1.1132530120481927</v>
      </c>
      <c r="T24" s="60">
        <f t="shared" ref="T24:T38" si="5">IFERROR(((K24+L24+M24)/(G24+H24+I24)),"100%")</f>
        <v>1.0758064516129033</v>
      </c>
      <c r="U24" s="114"/>
      <c r="V24" s="120" t="s">
        <v>145</v>
      </c>
    </row>
    <row r="25" spans="1:22" ht="178.35" customHeight="1" x14ac:dyDescent="0.3">
      <c r="A25" s="86" t="s">
        <v>81</v>
      </c>
      <c r="B25" s="87" t="s">
        <v>82</v>
      </c>
      <c r="C25" s="87" t="s">
        <v>83</v>
      </c>
      <c r="D25" s="88" t="s">
        <v>48</v>
      </c>
      <c r="E25" s="89" t="s">
        <v>84</v>
      </c>
      <c r="F25" s="126">
        <v>70</v>
      </c>
      <c r="G25" s="92">
        <v>15</v>
      </c>
      <c r="H25" s="93">
        <v>15</v>
      </c>
      <c r="I25" s="93">
        <v>20</v>
      </c>
      <c r="J25" s="94">
        <v>20</v>
      </c>
      <c r="K25" s="98">
        <v>15</v>
      </c>
      <c r="L25" s="93">
        <v>29</v>
      </c>
      <c r="M25" s="93">
        <v>12</v>
      </c>
      <c r="N25" s="99"/>
      <c r="O25" s="43">
        <f t="shared" si="3"/>
        <v>1</v>
      </c>
      <c r="P25" s="60">
        <f t="shared" si="3"/>
        <v>1.9333333333333333</v>
      </c>
      <c r="Q25" s="112">
        <f t="shared" si="3"/>
        <v>0.6</v>
      </c>
      <c r="R25" s="114"/>
      <c r="S25" s="43">
        <f t="shared" si="1"/>
        <v>1.4666666666666666</v>
      </c>
      <c r="T25" s="60">
        <f t="shared" si="5"/>
        <v>1.1200000000000001</v>
      </c>
      <c r="U25" s="114"/>
      <c r="V25" s="118" t="s">
        <v>156</v>
      </c>
    </row>
    <row r="26" spans="1:22" ht="175.3" customHeight="1" x14ac:dyDescent="0.3">
      <c r="A26" s="10" t="s">
        <v>17</v>
      </c>
      <c r="B26" s="11" t="s">
        <v>85</v>
      </c>
      <c r="C26" s="11" t="s">
        <v>86</v>
      </c>
      <c r="D26" s="12" t="s">
        <v>48</v>
      </c>
      <c r="E26" s="78" t="s">
        <v>87</v>
      </c>
      <c r="F26" s="125">
        <v>70</v>
      </c>
      <c r="G26" s="80">
        <v>15</v>
      </c>
      <c r="H26" s="39">
        <v>15</v>
      </c>
      <c r="I26" s="39">
        <v>20</v>
      </c>
      <c r="J26" s="40">
        <v>20</v>
      </c>
      <c r="K26" s="38">
        <v>15</v>
      </c>
      <c r="L26" s="39">
        <v>29</v>
      </c>
      <c r="M26" s="39">
        <v>12</v>
      </c>
      <c r="N26" s="41"/>
      <c r="O26" s="43">
        <f t="shared" si="3"/>
        <v>1</v>
      </c>
      <c r="P26" s="60">
        <f t="shared" si="3"/>
        <v>1.9333333333333333</v>
      </c>
      <c r="Q26" s="112">
        <f t="shared" si="3"/>
        <v>0.6</v>
      </c>
      <c r="R26" s="114"/>
      <c r="S26" s="43">
        <f t="shared" si="1"/>
        <v>1.4666666666666666</v>
      </c>
      <c r="T26" s="60">
        <f t="shared" si="5"/>
        <v>1.1200000000000001</v>
      </c>
      <c r="U26" s="114"/>
      <c r="V26" s="120" t="s">
        <v>157</v>
      </c>
    </row>
    <row r="27" spans="1:22" ht="192.75" customHeight="1" x14ac:dyDescent="0.3">
      <c r="A27" s="6" t="s">
        <v>88</v>
      </c>
      <c r="B27" s="7" t="s">
        <v>89</v>
      </c>
      <c r="C27" s="7" t="s">
        <v>148</v>
      </c>
      <c r="D27" s="8" t="s">
        <v>48</v>
      </c>
      <c r="E27" s="77" t="s">
        <v>90</v>
      </c>
      <c r="F27" s="124">
        <v>13250</v>
      </c>
      <c r="G27" s="80">
        <v>11000</v>
      </c>
      <c r="H27" s="39"/>
      <c r="I27" s="39">
        <v>250</v>
      </c>
      <c r="J27" s="40">
        <v>2000</v>
      </c>
      <c r="K27" s="38">
        <v>11000</v>
      </c>
      <c r="L27" s="39"/>
      <c r="M27" s="39">
        <v>250</v>
      </c>
      <c r="N27" s="41"/>
      <c r="O27" s="43">
        <f t="shared" si="3"/>
        <v>1</v>
      </c>
      <c r="P27" s="60" t="str">
        <f t="shared" si="3"/>
        <v>100%</v>
      </c>
      <c r="Q27" s="112">
        <f t="shared" si="3"/>
        <v>1</v>
      </c>
      <c r="R27" s="114"/>
      <c r="S27" s="43">
        <f t="shared" si="1"/>
        <v>1</v>
      </c>
      <c r="T27" s="60">
        <f t="shared" si="5"/>
        <v>1</v>
      </c>
      <c r="U27" s="114"/>
      <c r="V27" s="118" t="s">
        <v>158</v>
      </c>
    </row>
    <row r="28" spans="1:22" ht="190.7" customHeight="1" x14ac:dyDescent="0.3">
      <c r="A28" s="10" t="s">
        <v>17</v>
      </c>
      <c r="B28" s="11" t="s">
        <v>92</v>
      </c>
      <c r="C28" s="11" t="s">
        <v>93</v>
      </c>
      <c r="D28" s="12" t="s">
        <v>91</v>
      </c>
      <c r="E28" s="78" t="s">
        <v>94</v>
      </c>
      <c r="F28" s="125">
        <v>11000</v>
      </c>
      <c r="G28" s="80">
        <v>11000</v>
      </c>
      <c r="H28" s="39"/>
      <c r="I28" s="39"/>
      <c r="J28" s="40"/>
      <c r="K28" s="38">
        <v>11000</v>
      </c>
      <c r="L28" s="39"/>
      <c r="M28" s="39"/>
      <c r="N28" s="41"/>
      <c r="O28" s="43">
        <f t="shared" si="3"/>
        <v>1</v>
      </c>
      <c r="P28" s="114"/>
      <c r="Q28" s="114"/>
      <c r="R28" s="114"/>
      <c r="S28" s="43">
        <f t="shared" si="1"/>
        <v>1</v>
      </c>
      <c r="T28" s="60">
        <f t="shared" si="5"/>
        <v>1</v>
      </c>
      <c r="U28" s="114"/>
      <c r="V28" s="119" t="s">
        <v>159</v>
      </c>
    </row>
    <row r="29" spans="1:22" ht="160.65" customHeight="1" x14ac:dyDescent="0.3">
      <c r="A29" s="10" t="s">
        <v>17</v>
      </c>
      <c r="B29" s="11" t="s">
        <v>95</v>
      </c>
      <c r="C29" s="11" t="s">
        <v>96</v>
      </c>
      <c r="D29" s="12" t="s">
        <v>18</v>
      </c>
      <c r="E29" s="78" t="s">
        <v>97</v>
      </c>
      <c r="F29" s="125">
        <v>2000</v>
      </c>
      <c r="G29" s="80"/>
      <c r="H29" s="39"/>
      <c r="I29" s="39"/>
      <c r="J29" s="40">
        <v>2000</v>
      </c>
      <c r="K29" s="38"/>
      <c r="L29" s="39"/>
      <c r="M29" s="39"/>
      <c r="N29" s="41"/>
      <c r="O29" s="114"/>
      <c r="P29" s="114"/>
      <c r="Q29" s="114"/>
      <c r="R29" s="114"/>
      <c r="S29" s="114"/>
      <c r="T29" s="114"/>
      <c r="U29" s="114"/>
      <c r="V29" s="119" t="s">
        <v>159</v>
      </c>
    </row>
    <row r="30" spans="1:22" ht="170.05" customHeight="1" x14ac:dyDescent="0.3">
      <c r="A30" s="10" t="s">
        <v>17</v>
      </c>
      <c r="B30" s="11" t="s">
        <v>98</v>
      </c>
      <c r="C30" s="11" t="s">
        <v>99</v>
      </c>
      <c r="D30" s="12" t="s">
        <v>18</v>
      </c>
      <c r="E30" s="78" t="s">
        <v>100</v>
      </c>
      <c r="F30" s="125">
        <v>250</v>
      </c>
      <c r="G30" s="80"/>
      <c r="H30" s="39"/>
      <c r="I30" s="39">
        <v>250</v>
      </c>
      <c r="J30" s="40"/>
      <c r="K30" s="38"/>
      <c r="L30" s="39"/>
      <c r="M30" s="39">
        <v>250</v>
      </c>
      <c r="N30" s="41"/>
      <c r="O30" s="43" t="str">
        <f t="shared" si="3"/>
        <v>100%</v>
      </c>
      <c r="P30" s="60" t="str">
        <f t="shared" si="3"/>
        <v>100%</v>
      </c>
      <c r="Q30" s="112">
        <f t="shared" si="3"/>
        <v>1</v>
      </c>
      <c r="R30" s="114"/>
      <c r="S30" s="43" t="str">
        <f t="shared" si="1"/>
        <v>100%</v>
      </c>
      <c r="T30" s="60">
        <f t="shared" si="5"/>
        <v>1</v>
      </c>
      <c r="U30" s="114"/>
      <c r="V30" s="121" t="s">
        <v>160</v>
      </c>
    </row>
    <row r="31" spans="1:22" ht="185.95" customHeight="1" x14ac:dyDescent="0.3">
      <c r="A31" s="6" t="s">
        <v>101</v>
      </c>
      <c r="B31" s="7" t="s">
        <v>103</v>
      </c>
      <c r="C31" s="7" t="s">
        <v>104</v>
      </c>
      <c r="D31" s="8" t="s">
        <v>48</v>
      </c>
      <c r="E31" s="77" t="s">
        <v>102</v>
      </c>
      <c r="F31" s="124">
        <v>30</v>
      </c>
      <c r="G31" s="80">
        <v>7</v>
      </c>
      <c r="H31" s="39">
        <v>10</v>
      </c>
      <c r="I31" s="39">
        <v>7</v>
      </c>
      <c r="J31" s="40">
        <v>6</v>
      </c>
      <c r="K31" s="38">
        <v>8</v>
      </c>
      <c r="L31" s="39">
        <v>22</v>
      </c>
      <c r="M31" s="39">
        <v>7</v>
      </c>
      <c r="N31" s="41"/>
      <c r="O31" s="43">
        <f t="shared" si="3"/>
        <v>1.1428571428571428</v>
      </c>
      <c r="P31" s="60">
        <f t="shared" si="3"/>
        <v>2.2000000000000002</v>
      </c>
      <c r="Q31" s="112">
        <f t="shared" si="3"/>
        <v>1</v>
      </c>
      <c r="R31" s="114"/>
      <c r="S31" s="43">
        <f t="shared" si="1"/>
        <v>1.7647058823529411</v>
      </c>
      <c r="T31" s="60">
        <f t="shared" si="5"/>
        <v>1.5416666666666667</v>
      </c>
      <c r="U31" s="114"/>
      <c r="V31" s="118" t="s">
        <v>161</v>
      </c>
    </row>
    <row r="32" spans="1:22" ht="207.45" customHeight="1" x14ac:dyDescent="0.3">
      <c r="A32" s="10" t="s">
        <v>17</v>
      </c>
      <c r="B32" s="11" t="s">
        <v>105</v>
      </c>
      <c r="C32" s="11" t="s">
        <v>106</v>
      </c>
      <c r="D32" s="12" t="s">
        <v>48</v>
      </c>
      <c r="E32" s="78" t="s">
        <v>107</v>
      </c>
      <c r="F32" s="125">
        <v>20</v>
      </c>
      <c r="G32" s="80">
        <v>3</v>
      </c>
      <c r="H32" s="39">
        <v>6</v>
      </c>
      <c r="I32" s="39">
        <v>7</v>
      </c>
      <c r="J32" s="40">
        <v>4</v>
      </c>
      <c r="K32" s="38">
        <v>6</v>
      </c>
      <c r="L32" s="39">
        <v>8</v>
      </c>
      <c r="M32" s="39">
        <v>5</v>
      </c>
      <c r="N32" s="41"/>
      <c r="O32" s="43">
        <f t="shared" si="3"/>
        <v>2</v>
      </c>
      <c r="P32" s="60">
        <f t="shared" si="3"/>
        <v>1.3333333333333333</v>
      </c>
      <c r="Q32" s="112">
        <f t="shared" si="3"/>
        <v>0.7142857142857143</v>
      </c>
      <c r="R32" s="114"/>
      <c r="S32" s="43">
        <f t="shared" si="1"/>
        <v>1.5555555555555556</v>
      </c>
      <c r="T32" s="60">
        <f t="shared" si="5"/>
        <v>1.1875</v>
      </c>
      <c r="U32" s="114"/>
      <c r="V32" s="120" t="s">
        <v>162</v>
      </c>
    </row>
    <row r="33" spans="1:22" ht="229.3" customHeight="1" x14ac:dyDescent="0.3">
      <c r="A33" s="10" t="s">
        <v>17</v>
      </c>
      <c r="B33" s="11" t="s">
        <v>108</v>
      </c>
      <c r="C33" s="11" t="s">
        <v>109</v>
      </c>
      <c r="D33" s="12" t="s">
        <v>48</v>
      </c>
      <c r="E33" s="78" t="s">
        <v>110</v>
      </c>
      <c r="F33" s="125">
        <v>1810</v>
      </c>
      <c r="G33" s="80">
        <v>400</v>
      </c>
      <c r="H33" s="39">
        <v>600</v>
      </c>
      <c r="I33" s="39">
        <v>410</v>
      </c>
      <c r="J33" s="40">
        <v>400</v>
      </c>
      <c r="K33" s="38">
        <v>600</v>
      </c>
      <c r="L33" s="39">
        <v>2200</v>
      </c>
      <c r="M33" s="39">
        <v>1500</v>
      </c>
      <c r="N33" s="41"/>
      <c r="O33" s="43">
        <f t="shared" si="3"/>
        <v>1.5</v>
      </c>
      <c r="P33" s="60">
        <f t="shared" si="3"/>
        <v>3.6666666666666665</v>
      </c>
      <c r="Q33" s="112">
        <f t="shared" si="3"/>
        <v>3.6585365853658538</v>
      </c>
      <c r="R33" s="114"/>
      <c r="S33" s="43">
        <f t="shared" si="1"/>
        <v>2.8</v>
      </c>
      <c r="T33" s="60">
        <f t="shared" si="5"/>
        <v>3.0496453900709222</v>
      </c>
      <c r="U33" s="114"/>
      <c r="V33" s="120" t="s">
        <v>163</v>
      </c>
    </row>
    <row r="34" spans="1:22" ht="210.05" customHeight="1" x14ac:dyDescent="0.3">
      <c r="A34" s="10" t="s">
        <v>17</v>
      </c>
      <c r="B34" s="11" t="s">
        <v>111</v>
      </c>
      <c r="C34" s="11" t="s">
        <v>112</v>
      </c>
      <c r="D34" s="12" t="s">
        <v>91</v>
      </c>
      <c r="E34" s="78" t="s">
        <v>113</v>
      </c>
      <c r="F34" s="125">
        <v>60</v>
      </c>
      <c r="G34" s="80"/>
      <c r="H34" s="39">
        <v>40</v>
      </c>
      <c r="I34" s="39">
        <v>20</v>
      </c>
      <c r="J34" s="40"/>
      <c r="K34" s="38"/>
      <c r="L34" s="39"/>
      <c r="M34" s="39">
        <v>71</v>
      </c>
      <c r="N34" s="41"/>
      <c r="O34" s="114"/>
      <c r="P34" s="60">
        <f t="shared" si="3"/>
        <v>0</v>
      </c>
      <c r="Q34" s="112">
        <f t="shared" si="3"/>
        <v>3.55</v>
      </c>
      <c r="R34" s="114"/>
      <c r="S34" s="43">
        <f t="shared" si="1"/>
        <v>0</v>
      </c>
      <c r="T34" s="60">
        <f t="shared" si="5"/>
        <v>1.1833333333333333</v>
      </c>
      <c r="U34" s="114"/>
      <c r="V34" s="120" t="s">
        <v>167</v>
      </c>
    </row>
    <row r="35" spans="1:22" ht="190.7" customHeight="1" x14ac:dyDescent="0.3">
      <c r="A35" s="6" t="s">
        <v>114</v>
      </c>
      <c r="B35" s="7" t="s">
        <v>115</v>
      </c>
      <c r="C35" s="7" t="s">
        <v>116</v>
      </c>
      <c r="D35" s="8" t="s">
        <v>48</v>
      </c>
      <c r="E35" s="77" t="s">
        <v>117</v>
      </c>
      <c r="F35" s="124">
        <v>280</v>
      </c>
      <c r="G35" s="80">
        <v>30</v>
      </c>
      <c r="H35" s="39">
        <v>50</v>
      </c>
      <c r="I35" s="39">
        <v>160</v>
      </c>
      <c r="J35" s="40">
        <v>40</v>
      </c>
      <c r="K35" s="38">
        <v>30</v>
      </c>
      <c r="L35" s="39">
        <v>50</v>
      </c>
      <c r="M35" s="39">
        <v>160</v>
      </c>
      <c r="N35" s="41"/>
      <c r="O35" s="43">
        <f t="shared" si="3"/>
        <v>1</v>
      </c>
      <c r="P35" s="60">
        <f t="shared" si="3"/>
        <v>1</v>
      </c>
      <c r="Q35" s="112">
        <f t="shared" si="3"/>
        <v>1</v>
      </c>
      <c r="R35" s="114"/>
      <c r="S35" s="43">
        <f t="shared" si="1"/>
        <v>1</v>
      </c>
      <c r="T35" s="60">
        <f t="shared" si="5"/>
        <v>1</v>
      </c>
      <c r="U35" s="114"/>
      <c r="V35" s="118" t="s">
        <v>164</v>
      </c>
    </row>
    <row r="36" spans="1:22" ht="203.95" customHeight="1" x14ac:dyDescent="0.3">
      <c r="A36" s="10" t="s">
        <v>17</v>
      </c>
      <c r="B36" s="11" t="s">
        <v>118</v>
      </c>
      <c r="C36" s="11" t="s">
        <v>119</v>
      </c>
      <c r="D36" s="12" t="s">
        <v>18</v>
      </c>
      <c r="E36" s="78" t="s">
        <v>120</v>
      </c>
      <c r="F36" s="125">
        <v>120</v>
      </c>
      <c r="G36" s="80"/>
      <c r="H36" s="39"/>
      <c r="I36" s="39">
        <v>120</v>
      </c>
      <c r="J36" s="40"/>
      <c r="K36" s="38"/>
      <c r="L36" s="39"/>
      <c r="M36" s="39">
        <v>198</v>
      </c>
      <c r="N36" s="41"/>
      <c r="O36" s="43" t="str">
        <f t="shared" si="3"/>
        <v>100%</v>
      </c>
      <c r="P36" s="60" t="str">
        <f t="shared" si="3"/>
        <v>100%</v>
      </c>
      <c r="Q36" s="112">
        <f t="shared" si="3"/>
        <v>1.65</v>
      </c>
      <c r="R36" s="114"/>
      <c r="S36" s="43" t="str">
        <f t="shared" si="1"/>
        <v>100%</v>
      </c>
      <c r="T36" s="60">
        <f t="shared" si="5"/>
        <v>1.65</v>
      </c>
      <c r="U36" s="114"/>
      <c r="V36" s="120" t="s">
        <v>165</v>
      </c>
    </row>
    <row r="37" spans="1:22" ht="211.3" customHeight="1" x14ac:dyDescent="0.3">
      <c r="A37" s="10" t="s">
        <v>17</v>
      </c>
      <c r="B37" s="11" t="s">
        <v>151</v>
      </c>
      <c r="C37" s="11" t="s">
        <v>121</v>
      </c>
      <c r="D37" s="12" t="s">
        <v>48</v>
      </c>
      <c r="E37" s="78" t="s">
        <v>122</v>
      </c>
      <c r="F37" s="125">
        <v>950</v>
      </c>
      <c r="G37" s="80">
        <v>200</v>
      </c>
      <c r="H37" s="39">
        <v>300</v>
      </c>
      <c r="I37" s="39">
        <v>300</v>
      </c>
      <c r="J37" s="40">
        <v>150</v>
      </c>
      <c r="K37" s="38">
        <v>200</v>
      </c>
      <c r="L37" s="39">
        <v>300</v>
      </c>
      <c r="M37" s="39">
        <v>300</v>
      </c>
      <c r="N37" s="41"/>
      <c r="O37" s="43">
        <f>IFERROR((K37/G37),"100%")</f>
        <v>1</v>
      </c>
      <c r="P37" s="60">
        <f t="shared" si="3"/>
        <v>1</v>
      </c>
      <c r="Q37" s="112">
        <f t="shared" si="3"/>
        <v>1</v>
      </c>
      <c r="R37" s="114"/>
      <c r="S37" s="43">
        <f t="shared" si="1"/>
        <v>1</v>
      </c>
      <c r="T37" s="60">
        <f t="shared" si="5"/>
        <v>1</v>
      </c>
      <c r="U37" s="114"/>
      <c r="V37" s="121" t="s">
        <v>146</v>
      </c>
    </row>
    <row r="38" spans="1:22" ht="208.7" customHeight="1" thickBot="1" x14ac:dyDescent="0.35">
      <c r="A38" s="13" t="s">
        <v>17</v>
      </c>
      <c r="B38" s="128" t="s">
        <v>147</v>
      </c>
      <c r="C38" s="14" t="s">
        <v>123</v>
      </c>
      <c r="D38" s="15" t="s">
        <v>48</v>
      </c>
      <c r="E38" s="79" t="s">
        <v>124</v>
      </c>
      <c r="F38" s="127">
        <v>80</v>
      </c>
      <c r="G38" s="81">
        <v>40</v>
      </c>
      <c r="H38" s="45">
        <v>15</v>
      </c>
      <c r="I38" s="45">
        <v>15</v>
      </c>
      <c r="J38" s="46">
        <v>10</v>
      </c>
      <c r="K38" s="44">
        <v>50</v>
      </c>
      <c r="L38" s="45">
        <v>30</v>
      </c>
      <c r="M38" s="45">
        <v>15</v>
      </c>
      <c r="N38" s="47"/>
      <c r="O38" s="115">
        <f>IFERROR((K38/G38),"100%")</f>
        <v>1.25</v>
      </c>
      <c r="P38" s="109">
        <f t="shared" si="3"/>
        <v>2</v>
      </c>
      <c r="Q38" s="112">
        <f t="shared" si="3"/>
        <v>1</v>
      </c>
      <c r="R38" s="116"/>
      <c r="S38" s="115">
        <f t="shared" si="1"/>
        <v>1.4545454545454546</v>
      </c>
      <c r="T38" s="60">
        <f t="shared" si="5"/>
        <v>1.3571428571428572</v>
      </c>
      <c r="U38" s="116"/>
      <c r="V38" s="122" t="s">
        <v>166</v>
      </c>
    </row>
    <row r="39" spans="1:22" ht="28.95" customHeight="1" x14ac:dyDescent="0.3"/>
    <row r="40" spans="1:22" ht="66.05" customHeight="1" x14ac:dyDescent="0.3"/>
    <row r="41" spans="1:22" ht="98.35" customHeight="1" x14ac:dyDescent="0.3"/>
    <row r="42" spans="1:22" ht="78.8" customHeight="1" x14ac:dyDescent="0.3"/>
    <row r="43" spans="1:22" ht="79.75" customHeight="1" x14ac:dyDescent="0.3">
      <c r="B43" s="135" t="s">
        <v>125</v>
      </c>
      <c r="C43" s="136"/>
      <c r="D43" s="136"/>
      <c r="E43" s="136"/>
      <c r="F43" s="69"/>
      <c r="I43" s="135" t="s">
        <v>32</v>
      </c>
      <c r="J43" s="136"/>
      <c r="K43" s="136"/>
      <c r="L43" s="136"/>
      <c r="M43" s="136"/>
      <c r="N43" s="136"/>
      <c r="R43" s="135" t="s">
        <v>126</v>
      </c>
      <c r="S43" s="135"/>
      <c r="T43" s="135"/>
      <c r="U43" s="135"/>
    </row>
    <row r="44" spans="1:22" ht="90.3" customHeight="1" x14ac:dyDescent="0.3"/>
    <row r="45" spans="1:22" ht="90.3" customHeight="1" x14ac:dyDescent="0.3"/>
    <row r="46" spans="1:22" ht="90.3" customHeight="1" x14ac:dyDescent="0.3"/>
    <row r="47" spans="1:22" ht="116.9" customHeight="1" x14ac:dyDescent="0.3"/>
    <row r="48" spans="1:22" ht="116.9" customHeight="1" x14ac:dyDescent="0.3"/>
    <row r="49" spans="4:22" ht="138.05000000000001" customHeight="1" x14ac:dyDescent="0.3"/>
    <row r="50" spans="4:22" ht="138.05000000000001" customHeight="1" x14ac:dyDescent="0.3"/>
    <row r="51" spans="4:22" ht="138.05000000000001" customHeight="1" x14ac:dyDescent="0.3"/>
    <row r="52" spans="4:22" ht="104.7" customHeight="1" thickBot="1" x14ac:dyDescent="0.35"/>
    <row r="53" spans="4:22" ht="15.95" customHeight="1" thickBot="1" x14ac:dyDescent="0.35">
      <c r="D53" s="137" t="s">
        <v>25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9"/>
    </row>
    <row r="54" spans="4:22" ht="27" customHeight="1" thickBot="1" x14ac:dyDescent="0.35">
      <c r="D54" s="140" t="s">
        <v>26</v>
      </c>
      <c r="E54" s="133" t="s">
        <v>10</v>
      </c>
      <c r="F54" s="142" t="s">
        <v>11</v>
      </c>
      <c r="G54" s="143"/>
      <c r="H54" s="143"/>
      <c r="I54" s="144"/>
      <c r="J54" s="142" t="s">
        <v>12</v>
      </c>
      <c r="K54" s="143"/>
      <c r="L54" s="143"/>
      <c r="M54" s="144"/>
      <c r="N54" s="142" t="s">
        <v>13</v>
      </c>
      <c r="O54" s="143"/>
      <c r="P54" s="143"/>
      <c r="Q54" s="144"/>
      <c r="R54" s="142" t="s">
        <v>14</v>
      </c>
      <c r="S54" s="143"/>
      <c r="T54" s="143"/>
      <c r="U54" s="144"/>
      <c r="V54" s="140" t="s">
        <v>38</v>
      </c>
    </row>
    <row r="55" spans="4:22" ht="36.549999999999997" customHeight="1" thickBot="1" x14ac:dyDescent="0.35">
      <c r="D55" s="141"/>
      <c r="E55" s="134"/>
      <c r="F55" s="21" t="s">
        <v>27</v>
      </c>
      <c r="G55" s="25" t="s">
        <v>28</v>
      </c>
      <c r="H55" s="22" t="s">
        <v>29</v>
      </c>
      <c r="I55" s="26" t="s">
        <v>30</v>
      </c>
      <c r="J55" s="21" t="s">
        <v>27</v>
      </c>
      <c r="K55" s="25" t="s">
        <v>28</v>
      </c>
      <c r="L55" s="22" t="s">
        <v>29</v>
      </c>
      <c r="M55" s="26" t="s">
        <v>30</v>
      </c>
      <c r="N55" s="21" t="s">
        <v>6</v>
      </c>
      <c r="O55" s="25" t="s">
        <v>7</v>
      </c>
      <c r="P55" s="22" t="s">
        <v>8</v>
      </c>
      <c r="Q55" s="26" t="s">
        <v>9</v>
      </c>
      <c r="R55" s="21" t="s">
        <v>6</v>
      </c>
      <c r="S55" s="25" t="s">
        <v>7</v>
      </c>
      <c r="T55" s="22" t="s">
        <v>8</v>
      </c>
      <c r="U55" s="26" t="s">
        <v>9</v>
      </c>
      <c r="V55" s="141"/>
    </row>
    <row r="56" spans="4:22" ht="4.5999999999999996" customHeight="1" thickBot="1" x14ac:dyDescent="0.35">
      <c r="D56" s="148"/>
      <c r="E56" s="149"/>
      <c r="F56" s="61"/>
      <c r="G56" s="62"/>
      <c r="H56" s="62"/>
      <c r="I56" s="63"/>
      <c r="J56" s="61"/>
      <c r="K56" s="62"/>
      <c r="L56" s="62"/>
      <c r="M56" s="64"/>
      <c r="N56" s="65" t="str">
        <f>IFERROR((J56/F56),"100%")</f>
        <v>100%</v>
      </c>
      <c r="O56" s="60" t="str">
        <f t="shared" ref="O56:Q63" si="6">IFERROR((K56/G56),"100%")</f>
        <v>100%</v>
      </c>
      <c r="P56" s="60" t="str">
        <f t="shared" si="6"/>
        <v>100%</v>
      </c>
      <c r="Q56" s="42" t="str">
        <f t="shared" si="6"/>
        <v>100%</v>
      </c>
      <c r="R56" s="65" t="str">
        <f>IFERROR(((J56)/(F56)),"100%")</f>
        <v>100%</v>
      </c>
      <c r="S56" s="65" t="str">
        <f t="shared" ref="S56:S63" si="7">IFERROR(((K56+L56)/(G56+H56)),"100%")</f>
        <v>100%</v>
      </c>
      <c r="T56" s="60" t="str">
        <f>IFERROR(((K56+L56+M56)/(G56+H56+I56)),"100%")</f>
        <v>100%</v>
      </c>
      <c r="U56" s="42" t="str">
        <f>IFERROR(((K56+L56+M56+N56)/(G56+H56+I56+J56)),"100%")</f>
        <v>100%</v>
      </c>
      <c r="V56" s="66"/>
    </row>
    <row r="57" spans="4:22" ht="70.349999999999994" customHeight="1" thickBot="1" x14ac:dyDescent="0.35">
      <c r="D57" s="23" t="s">
        <v>127</v>
      </c>
      <c r="E57" s="48">
        <v>9836483</v>
      </c>
      <c r="F57" s="49">
        <v>3092906</v>
      </c>
      <c r="G57" s="50">
        <v>3712884</v>
      </c>
      <c r="H57" s="50">
        <v>1871055</v>
      </c>
      <c r="I57" s="51">
        <v>2163293</v>
      </c>
      <c r="J57" s="49">
        <v>2187800</v>
      </c>
      <c r="K57" s="52">
        <v>1756622.06</v>
      </c>
      <c r="L57" s="52">
        <v>6833437.0499999998</v>
      </c>
      <c r="M57" s="53"/>
      <c r="N57" s="42">
        <f>IFERROR(J57/F57,"100"%)</f>
        <v>0.7073606504691704</v>
      </c>
      <c r="O57" s="60">
        <f t="shared" si="6"/>
        <v>0.47311525488003398</v>
      </c>
      <c r="P57" s="54"/>
      <c r="Q57" s="55"/>
      <c r="R57" s="43">
        <f>IFERROR(J57/E57,"100%")</f>
        <v>0.22241689433103276</v>
      </c>
      <c r="S57" s="65">
        <f t="shared" si="7"/>
        <v>1.538351172890678</v>
      </c>
      <c r="T57" s="54"/>
      <c r="U57" s="55"/>
      <c r="V57" s="24" t="s">
        <v>128</v>
      </c>
    </row>
    <row r="58" spans="4:22" ht="88.65" customHeight="1" thickBot="1" x14ac:dyDescent="0.35">
      <c r="D58" s="23" t="s">
        <v>129</v>
      </c>
      <c r="E58" s="48">
        <v>9549523.6699999999</v>
      </c>
      <c r="F58" s="49">
        <v>5484940</v>
      </c>
      <c r="G58" s="50">
        <v>522000</v>
      </c>
      <c r="H58" s="50">
        <v>263998</v>
      </c>
      <c r="I58" s="51">
        <v>145000</v>
      </c>
      <c r="J58" s="49">
        <v>2364326.88</v>
      </c>
      <c r="K58" s="52">
        <v>1885953.39</v>
      </c>
      <c r="L58" s="52">
        <v>5814561.3300000001</v>
      </c>
      <c r="M58" s="53"/>
      <c r="N58" s="42">
        <f t="shared" ref="N58:N63" si="8">IFERROR(J58/F58,"100"%)</f>
        <v>0.43105792953067851</v>
      </c>
      <c r="O58" s="60">
        <f t="shared" si="6"/>
        <v>3.6129375287356318</v>
      </c>
      <c r="P58" s="54"/>
      <c r="Q58" s="55"/>
      <c r="R58" s="43">
        <f t="shared" ref="R58:R63" si="9">IFERROR(J58/E58,"100%")</f>
        <v>0.24758584424766392</v>
      </c>
      <c r="S58" s="65">
        <f t="shared" si="7"/>
        <v>9.7971174481359995</v>
      </c>
      <c r="T58" s="54"/>
      <c r="U58" s="55"/>
      <c r="V58" s="24" t="s">
        <v>130</v>
      </c>
    </row>
    <row r="59" spans="4:22" ht="69.8" customHeight="1" thickBot="1" x14ac:dyDescent="0.35">
      <c r="D59" s="23" t="s">
        <v>131</v>
      </c>
      <c r="E59" s="48">
        <v>3768061</v>
      </c>
      <c r="F59" s="49">
        <v>1228061</v>
      </c>
      <c r="G59" s="50">
        <v>929000</v>
      </c>
      <c r="H59" s="50">
        <v>829000</v>
      </c>
      <c r="I59" s="51">
        <v>782000</v>
      </c>
      <c r="J59" s="49">
        <v>1534223.31</v>
      </c>
      <c r="K59" s="52">
        <v>1024158</v>
      </c>
      <c r="L59" s="52">
        <v>968903.1</v>
      </c>
      <c r="M59" s="53"/>
      <c r="N59" s="42">
        <f t="shared" si="8"/>
        <v>1.2493054579536358</v>
      </c>
      <c r="O59" s="60">
        <f t="shared" si="6"/>
        <v>1.1024305705059203</v>
      </c>
      <c r="P59" s="54"/>
      <c r="Q59" s="55"/>
      <c r="R59" s="43">
        <f t="shared" si="9"/>
        <v>0.40716519982027893</v>
      </c>
      <c r="S59" s="65">
        <f t="shared" si="7"/>
        <v>1.1337093856655291</v>
      </c>
      <c r="T59" s="54"/>
      <c r="U59" s="55"/>
      <c r="V59" s="24" t="s">
        <v>132</v>
      </c>
    </row>
    <row r="60" spans="4:22" ht="54.3" customHeight="1" thickBot="1" x14ac:dyDescent="0.35">
      <c r="D60" s="23" t="s">
        <v>133</v>
      </c>
      <c r="E60" s="48">
        <v>300000</v>
      </c>
      <c r="F60" s="49">
        <v>50000</v>
      </c>
      <c r="G60" s="50">
        <v>150000</v>
      </c>
      <c r="H60" s="50">
        <v>100000</v>
      </c>
      <c r="I60" s="51">
        <v>0</v>
      </c>
      <c r="J60" s="49">
        <v>11600</v>
      </c>
      <c r="K60" s="52">
        <v>0</v>
      </c>
      <c r="L60" s="52">
        <v>0</v>
      </c>
      <c r="M60" s="53"/>
      <c r="N60" s="42">
        <f t="shared" si="8"/>
        <v>0.23200000000000001</v>
      </c>
      <c r="O60" s="60">
        <f t="shared" si="6"/>
        <v>0</v>
      </c>
      <c r="P60" s="54"/>
      <c r="Q60" s="55"/>
      <c r="R60" s="43">
        <f t="shared" si="9"/>
        <v>3.8666666666666669E-2</v>
      </c>
      <c r="S60" s="65">
        <f t="shared" si="7"/>
        <v>0</v>
      </c>
      <c r="T60" s="54"/>
      <c r="U60" s="55"/>
      <c r="V60" s="24" t="s">
        <v>134</v>
      </c>
    </row>
    <row r="61" spans="4:22" ht="62.2" customHeight="1" thickBot="1" x14ac:dyDescent="0.35">
      <c r="D61" s="23" t="s">
        <v>135</v>
      </c>
      <c r="E61" s="48">
        <v>3161000</v>
      </c>
      <c r="F61" s="49">
        <v>2606000</v>
      </c>
      <c r="G61" s="50">
        <v>5000</v>
      </c>
      <c r="H61" s="50">
        <v>550000</v>
      </c>
      <c r="I61" s="51">
        <v>0</v>
      </c>
      <c r="J61" s="49">
        <v>3120161.94</v>
      </c>
      <c r="K61" s="52">
        <v>254</v>
      </c>
      <c r="L61" s="52">
        <v>147900</v>
      </c>
      <c r="M61" s="53"/>
      <c r="N61" s="42">
        <f t="shared" si="8"/>
        <v>1.1972992862624712</v>
      </c>
      <c r="O61" s="60">
        <f t="shared" si="6"/>
        <v>5.0799999999999998E-2</v>
      </c>
      <c r="P61" s="54"/>
      <c r="Q61" s="55"/>
      <c r="R61" s="43">
        <f t="shared" si="9"/>
        <v>0.98708065169250236</v>
      </c>
      <c r="S61" s="65">
        <f t="shared" si="7"/>
        <v>0.26694414414414414</v>
      </c>
      <c r="T61" s="54"/>
      <c r="U61" s="55"/>
      <c r="V61" s="24" t="s">
        <v>136</v>
      </c>
    </row>
    <row r="62" spans="4:22" ht="64.25" customHeight="1" thickBot="1" x14ac:dyDescent="0.35">
      <c r="D62" s="23" t="s">
        <v>137</v>
      </c>
      <c r="E62" s="48">
        <v>1145000</v>
      </c>
      <c r="F62" s="49">
        <v>894000</v>
      </c>
      <c r="G62" s="50">
        <v>241000</v>
      </c>
      <c r="H62" s="50">
        <v>10000</v>
      </c>
      <c r="I62" s="51">
        <v>0</v>
      </c>
      <c r="J62" s="49">
        <v>432592.81</v>
      </c>
      <c r="K62" s="52">
        <v>2227.1999999999998</v>
      </c>
      <c r="L62" s="52">
        <v>141856.95000000001</v>
      </c>
      <c r="M62" s="53"/>
      <c r="N62" s="42">
        <f t="shared" si="8"/>
        <v>0.48388457494407161</v>
      </c>
      <c r="O62" s="60">
        <f t="shared" si="6"/>
        <v>9.241493775933609E-3</v>
      </c>
      <c r="P62" s="54"/>
      <c r="Q62" s="55"/>
      <c r="R62" s="43">
        <f t="shared" si="9"/>
        <v>0.37781031441048035</v>
      </c>
      <c r="S62" s="65">
        <f t="shared" si="7"/>
        <v>0.57404043824701201</v>
      </c>
      <c r="T62" s="54"/>
      <c r="U62" s="55"/>
      <c r="V62" s="24" t="s">
        <v>138</v>
      </c>
    </row>
    <row r="63" spans="4:22" ht="64.8" customHeight="1" x14ac:dyDescent="0.3">
      <c r="D63" s="23" t="s">
        <v>139</v>
      </c>
      <c r="E63" s="48">
        <v>398000</v>
      </c>
      <c r="F63" s="49">
        <v>70000</v>
      </c>
      <c r="G63" s="50">
        <v>248000</v>
      </c>
      <c r="H63" s="50">
        <v>35000</v>
      </c>
      <c r="I63" s="51">
        <v>45000</v>
      </c>
      <c r="J63" s="49">
        <v>0</v>
      </c>
      <c r="K63" s="52">
        <v>0</v>
      </c>
      <c r="L63" s="52">
        <v>73497.600000000006</v>
      </c>
      <c r="M63" s="53"/>
      <c r="N63" s="42">
        <f t="shared" si="8"/>
        <v>0</v>
      </c>
      <c r="O63" s="60">
        <f t="shared" si="6"/>
        <v>0</v>
      </c>
      <c r="P63" s="54"/>
      <c r="Q63" s="55"/>
      <c r="R63" s="43">
        <f t="shared" si="9"/>
        <v>0</v>
      </c>
      <c r="S63" s="65">
        <f t="shared" si="7"/>
        <v>0.25970883392226152</v>
      </c>
      <c r="T63" s="54"/>
      <c r="U63" s="55"/>
      <c r="V63" s="24" t="s">
        <v>140</v>
      </c>
    </row>
  </sheetData>
  <mergeCells count="26">
    <mergeCell ref="D56:E56"/>
    <mergeCell ref="D2:R2"/>
    <mergeCell ref="D3:R3"/>
    <mergeCell ref="C11:E11"/>
    <mergeCell ref="K11:N11"/>
    <mergeCell ref="O11:R11"/>
    <mergeCell ref="D4:R4"/>
    <mergeCell ref="D5:R5"/>
    <mergeCell ref="F11:J11"/>
    <mergeCell ref="F10:U10"/>
    <mergeCell ref="R43:U43"/>
    <mergeCell ref="A11:A12"/>
    <mergeCell ref="B11:B12"/>
    <mergeCell ref="V11:V12"/>
    <mergeCell ref="E54:E55"/>
    <mergeCell ref="I43:N43"/>
    <mergeCell ref="B43:E43"/>
    <mergeCell ref="D53:V53"/>
    <mergeCell ref="D54:D55"/>
    <mergeCell ref="F54:I54"/>
    <mergeCell ref="J54:M54"/>
    <mergeCell ref="N54:Q54"/>
    <mergeCell ref="R54:U54"/>
    <mergeCell ref="V54:V55"/>
    <mergeCell ref="S11:U11"/>
    <mergeCell ref="A14:E14"/>
  </mergeCells>
  <conditionalFormatting sqref="F56:I63">
    <cfRule type="containsBlanks" dxfId="51" priority="72">
      <formula>LEN(TRIM(F56))=0</formula>
    </cfRule>
  </conditionalFormatting>
  <conditionalFormatting sqref="G14:J38">
    <cfRule type="containsBlanks" dxfId="50" priority="101">
      <formula>LEN(TRIM(G14))=0</formula>
    </cfRule>
  </conditionalFormatting>
  <conditionalFormatting sqref="J56:M63">
    <cfRule type="containsBlanks" dxfId="49" priority="58">
      <formula>LEN(TRIM(J56))=0</formula>
    </cfRule>
  </conditionalFormatting>
  <conditionalFormatting sqref="K14:N38">
    <cfRule type="containsBlanks" dxfId="48" priority="99">
      <formula>LEN(TRIM(K14))=0</formula>
    </cfRule>
  </conditionalFormatting>
  <conditionalFormatting sqref="N57:O63">
    <cfRule type="containsBlanks" dxfId="47" priority="71" stopIfTrue="1">
      <formula>LEN(TRIM(N57))=0</formula>
    </cfRule>
    <cfRule type="cellIs" dxfId="46" priority="70" stopIfTrue="1" operator="greaterThanOrEqual">
      <formula>1.2</formula>
    </cfRule>
    <cfRule type="cellIs" dxfId="45" priority="69" stopIfTrue="1" operator="between">
      <formula>0.7</formula>
      <formula>1.2</formula>
    </cfRule>
    <cfRule type="cellIs" dxfId="44" priority="68" stopIfTrue="1" operator="between">
      <formula>0.5</formula>
      <formula>0.7</formula>
    </cfRule>
    <cfRule type="cellIs" dxfId="43" priority="66" stopIfTrue="1" operator="equal">
      <formula>"100%"</formula>
    </cfRule>
    <cfRule type="cellIs" dxfId="42" priority="67" stopIfTrue="1" operator="lessThan">
      <formula>0.5</formula>
    </cfRule>
  </conditionalFormatting>
  <conditionalFormatting sqref="N56:U56">
    <cfRule type="cellIs" dxfId="41" priority="109" stopIfTrue="1" operator="greaterThanOrEqual">
      <formula>1.2</formula>
    </cfRule>
    <cfRule type="cellIs" dxfId="40" priority="108" stopIfTrue="1" operator="between">
      <formula>0.7</formula>
      <formula>1.2</formula>
    </cfRule>
    <cfRule type="cellIs" dxfId="39" priority="107" stopIfTrue="1" operator="between">
      <formula>0.5</formula>
      <formula>0.7</formula>
    </cfRule>
    <cfRule type="cellIs" dxfId="38" priority="106" stopIfTrue="1" operator="lessThan">
      <formula>0.5</formula>
    </cfRule>
    <cfRule type="cellIs" dxfId="37" priority="105" stopIfTrue="1" operator="equal">
      <formula>"100%"</formula>
    </cfRule>
    <cfRule type="containsBlanks" dxfId="36" priority="110" stopIfTrue="1">
      <formula>LEN(TRIM(N56))=0</formula>
    </cfRule>
  </conditionalFormatting>
  <conditionalFormatting sqref="O14:O22">
    <cfRule type="cellIs" dxfId="35" priority="77" stopIfTrue="1" operator="between">
      <formula>0.5</formula>
      <formula>0.7</formula>
    </cfRule>
    <cfRule type="containsBlanks" dxfId="34" priority="80" stopIfTrue="1">
      <formula>LEN(TRIM(O14))=0</formula>
    </cfRule>
    <cfRule type="cellIs" dxfId="33" priority="79" stopIfTrue="1" operator="greaterThanOrEqual">
      <formula>1.2</formula>
    </cfRule>
    <cfRule type="cellIs" dxfId="32" priority="78" stopIfTrue="1" operator="between">
      <formula>0.7</formula>
      <formula>1.2</formula>
    </cfRule>
    <cfRule type="cellIs" dxfId="31" priority="76" stopIfTrue="1" operator="lessThan">
      <formula>0.5</formula>
    </cfRule>
    <cfRule type="cellIs" dxfId="30" priority="75" stopIfTrue="1" operator="equal">
      <formula>"100%"</formula>
    </cfRule>
  </conditionalFormatting>
  <conditionalFormatting sqref="O28 O30:P33 P34 O35:P38">
    <cfRule type="cellIs" dxfId="29" priority="48" stopIfTrue="1" operator="equal">
      <formula>"100%"</formula>
    </cfRule>
    <cfRule type="cellIs" dxfId="28" priority="49" stopIfTrue="1" operator="lessThan">
      <formula>0.5</formula>
    </cfRule>
    <cfRule type="cellIs" dxfId="27" priority="50" stopIfTrue="1" operator="between">
      <formula>0.5</formula>
      <formula>0.7</formula>
    </cfRule>
    <cfRule type="cellIs" dxfId="26" priority="52" stopIfTrue="1" operator="greaterThanOrEqual">
      <formula>1.2</formula>
    </cfRule>
    <cfRule type="containsBlanks" dxfId="25" priority="53" stopIfTrue="1">
      <formula>LEN(TRIM(O28))=0</formula>
    </cfRule>
    <cfRule type="cellIs" dxfId="24" priority="51" stopIfTrue="1" operator="between">
      <formula>0.7</formula>
      <formula>1.2</formula>
    </cfRule>
  </conditionalFormatting>
  <conditionalFormatting sqref="O29">
    <cfRule type="containsBlanks" dxfId="23" priority="2">
      <formula>LEN(TRIM(O29))=0</formula>
    </cfRule>
  </conditionalFormatting>
  <conditionalFormatting sqref="O34">
    <cfRule type="containsBlanks" dxfId="22" priority="1">
      <formula>LEN(TRIM(O34))=0</formula>
    </cfRule>
  </conditionalFormatting>
  <conditionalFormatting sqref="O23:Q23">
    <cfRule type="containsBlanks" dxfId="21" priority="8">
      <formula>LEN(TRIM(O23))=0</formula>
    </cfRule>
  </conditionalFormatting>
  <conditionalFormatting sqref="O13:U13">
    <cfRule type="cellIs" dxfId="20" priority="18" operator="greaterThanOrEqual">
      <formula>110%</formula>
    </cfRule>
    <cfRule type="cellIs" dxfId="19" priority="17" operator="between">
      <formula>100%</formula>
      <formula>110%</formula>
    </cfRule>
    <cfRule type="cellIs" dxfId="18" priority="16" operator="lessThanOrEqual">
      <formula>100%</formula>
    </cfRule>
    <cfRule type="cellIs" dxfId="17" priority="15" operator="equal">
      <formula>"NO APLICA"</formula>
    </cfRule>
  </conditionalFormatting>
  <conditionalFormatting sqref="P28:Q29">
    <cfRule type="containsBlanks" dxfId="16" priority="3">
      <formula>LEN(TRIM(P28))=0</formula>
    </cfRule>
  </conditionalFormatting>
  <conditionalFormatting sqref="P57:Q63 S57:U63">
    <cfRule type="containsBlanks" dxfId="15" priority="59">
      <formula>LEN(TRIM(P57))=0</formula>
    </cfRule>
  </conditionalFormatting>
  <conditionalFormatting sqref="P14:U14 P15:Q22 S15:T38 O24:Q27 Q30:Q38">
    <cfRule type="containsBlanks" dxfId="14" priority="29" stopIfTrue="1">
      <formula>LEN(TRIM(O14))=0</formula>
    </cfRule>
    <cfRule type="cellIs" dxfId="13" priority="28" stopIfTrue="1" operator="greaterThanOrEqual">
      <formula>1.2</formula>
    </cfRule>
    <cfRule type="cellIs" dxfId="12" priority="27" stopIfTrue="1" operator="between">
      <formula>0.7</formula>
      <formula>1.2</formula>
    </cfRule>
    <cfRule type="cellIs" dxfId="11" priority="26" stopIfTrue="1" operator="between">
      <formula>0.5</formula>
      <formula>0.7</formula>
    </cfRule>
    <cfRule type="cellIs" dxfId="10" priority="25" stopIfTrue="1" operator="lessThan">
      <formula>0.5</formula>
    </cfRule>
  </conditionalFormatting>
  <conditionalFormatting sqref="P14:U14 S15:T38 P15:Q22 O24:Q27 Q30:Q38">
    <cfRule type="cellIs" dxfId="9" priority="24" stopIfTrue="1" operator="equal">
      <formula>"100%"</formula>
    </cfRule>
  </conditionalFormatting>
  <conditionalFormatting sqref="R57:S63">
    <cfRule type="cellIs" dxfId="8" priority="62" stopIfTrue="1" operator="between">
      <formula>0.5</formula>
      <formula>0.7</formula>
    </cfRule>
    <cfRule type="cellIs" dxfId="7" priority="63" stopIfTrue="1" operator="between">
      <formula>0.7</formula>
      <formula>1.2</formula>
    </cfRule>
    <cfRule type="cellIs" dxfId="6" priority="64" stopIfTrue="1" operator="greaterThanOrEqual">
      <formula>1.2</formula>
    </cfRule>
    <cfRule type="containsBlanks" dxfId="5" priority="65" stopIfTrue="1">
      <formula>LEN(TRIM(R57))=0</formula>
    </cfRule>
    <cfRule type="cellIs" dxfId="4" priority="60" stopIfTrue="1" operator="equal">
      <formula>"100%"</formula>
    </cfRule>
    <cfRule type="cellIs" dxfId="3" priority="61" stopIfTrue="1" operator="lessThan">
      <formula>0.5</formula>
    </cfRule>
  </conditionalFormatting>
  <conditionalFormatting sqref="R15:U38">
    <cfRule type="containsBlanks" dxfId="2" priority="7">
      <formula>LEN(TRIM(R15))=0</formula>
    </cfRule>
  </conditionalFormatting>
  <conditionalFormatting sqref="R56:U56">
    <cfRule type="containsBlanks" dxfId="1" priority="104">
      <formula>LEN(TRIM(R56))=0</formula>
    </cfRule>
  </conditionalFormatting>
  <conditionalFormatting sqref="S14:U14">
    <cfRule type="containsBlanks" dxfId="0" priority="23">
      <formula>LEN(TRIM(S14))=0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8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4.4" x14ac:dyDescent="0.3"/>
  <cols>
    <col min="1" max="1" width="20.296875" customWidth="1"/>
    <col min="2" max="2" width="34.69921875" customWidth="1"/>
  </cols>
  <sheetData>
    <row r="1" spans="1:2" x14ac:dyDescent="0.3">
      <c r="A1" s="56" t="s">
        <v>33</v>
      </c>
    </row>
    <row r="3" spans="1:2" ht="120.05" customHeight="1" x14ac:dyDescent="0.3">
      <c r="A3" s="169" t="s">
        <v>34</v>
      </c>
      <c r="B3" s="169"/>
    </row>
    <row r="5" spans="1:2" ht="43.2" x14ac:dyDescent="0.3">
      <c r="A5" s="57"/>
      <c r="B5" s="58" t="s">
        <v>35</v>
      </c>
    </row>
    <row r="6" spans="1:2" ht="57.6" x14ac:dyDescent="0.3">
      <c r="A6" s="59"/>
      <c r="B6" s="58" t="s">
        <v>36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</cp:lastModifiedBy>
  <cp:revision/>
  <cp:lastPrinted>2023-10-06T16:38:00Z</cp:lastPrinted>
  <dcterms:created xsi:type="dcterms:W3CDTF">2021-03-11T02:28:07Z</dcterms:created>
  <dcterms:modified xsi:type="dcterms:W3CDTF">2023-10-06T16:38:08Z</dcterms:modified>
  <cp:category/>
  <cp:contentStatus/>
</cp:coreProperties>
</file>