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ownloads\"/>
    </mc:Choice>
  </mc:AlternateContent>
  <bookViews>
    <workbookView xWindow="0" yWindow="0" windowWidth="23040" windowHeight="8208"/>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 l="1"/>
  <c r="G16" i="1"/>
  <c r="G15" i="1"/>
  <c r="G14" i="1"/>
  <c r="G17" i="1"/>
  <c r="G18" i="1"/>
  <c r="G19" i="1"/>
  <c r="G20" i="1"/>
  <c r="G21" i="1"/>
  <c r="G22" i="1"/>
  <c r="G23" i="1"/>
  <c r="P23" i="1" l="1"/>
  <c r="P22" i="1"/>
  <c r="P21" i="1"/>
  <c r="P20" i="1"/>
  <c r="P19" i="1"/>
  <c r="P18" i="1"/>
  <c r="P17" i="1" l="1"/>
  <c r="P16" i="1"/>
  <c r="P15" i="1"/>
  <c r="P14" i="1"/>
  <c r="U35" i="1" l="1"/>
  <c r="T35" i="1"/>
  <c r="S35" i="1"/>
  <c r="R35" i="1"/>
  <c r="Q35" i="1"/>
  <c r="P35" i="1"/>
  <c r="O35" i="1"/>
  <c r="V35" i="1" s="1"/>
  <c r="V24" i="1"/>
  <c r="U24" i="1"/>
  <c r="T24" i="1"/>
  <c r="S24" i="1"/>
  <c r="R24" i="1"/>
  <c r="Q24" i="1"/>
  <c r="S36" i="1"/>
  <c r="O36" i="1"/>
  <c r="P13" i="1"/>
</calcChain>
</file>

<file path=xl/sharedStrings.xml><?xml version="1.0" encoding="utf-8"?>
<sst xmlns="http://schemas.openxmlformats.org/spreadsheetml/2006/main" count="131" uniqueCount="90">
  <si>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</si>
  <si>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</si>
  <si>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</si>
  <si>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</si>
  <si>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</si>
  <si>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</si>
  <si>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</si>
  <si>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</si>
  <si>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</si>
  <si>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</si>
  <si>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</si>
  <si>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</si>
  <si>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</si>
  <si>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</si>
  <si>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</si>
  <si>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</si>
  <si>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</si>
  <si>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</si>
  <si>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</si>
  <si>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</si>
  <si>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</si>
  <si>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</si>
  <si>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</si>
  <si>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</si>
  <si>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</si>
  <si>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</si>
  <si>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</si>
  <si>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</si>
  <si>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</si>
  <si>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</si>
  <si>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</si>
  <si>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</si>
  <si>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</si>
  <si>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</si>
  <si>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</si>
  <si>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</si>
  <si>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</si>
  <si>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</si>
  <si>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</si>
  <si>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</si>
  <si>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 xml:space="preserve">INSTITUTO MUNICIPAL DE LA JUVENTUD </t>
  </si>
  <si>
    <r>
      <rPr>
        <b/>
        <sz val="11"/>
        <color theme="1"/>
        <rFont val="Arial"/>
        <family val="2"/>
      </rPr>
      <t>4.20.1:</t>
    </r>
    <r>
      <rPr>
        <sz val="11"/>
        <color theme="1"/>
        <rFont val="Arial"/>
        <family val="2"/>
      </rPr>
      <t xml:space="preserve"> Contribuir en la promoción de  acciones que combatan las causas que generan las violencias y la delincuencia contribuyendo a la paz y la justica mediante el desarrollo de herramientas que propicien y promuevan el desarrollo integral de las juventudes.</t>
    </r>
  </si>
  <si>
    <t>CLAVE Y NOMBRE DEL PPA:F-PPA 4.20 PROGRAMA DE DESARROLLO INTEGRAL CON PERSPECTIVA DE JUVENTUDES</t>
  </si>
  <si>
    <r>
      <rPr>
        <b/>
        <sz val="11"/>
        <color theme="0"/>
        <rFont val="Arial"/>
        <family val="2"/>
      </rPr>
      <t>PJDI:</t>
    </r>
    <r>
      <rPr>
        <sz val="11"/>
        <color theme="0"/>
        <rFont val="Arial"/>
        <family val="2"/>
      </rPr>
      <t xml:space="preserve"> Porcentaje de jóvenes participantes en las actividades de desarrollo integral.</t>
    </r>
  </si>
  <si>
    <r>
      <rPr>
        <b/>
        <sz val="11"/>
        <color rgb="FFFFFFFF"/>
        <rFont val="Arial"/>
        <family val="2"/>
      </rPr>
      <t xml:space="preserve">4.20.1.1 </t>
    </r>
    <r>
      <rPr>
        <sz val="11"/>
        <color rgb="FFFFFFFF"/>
        <rFont val="Arial"/>
        <family val="2"/>
      </rPr>
      <t>Las juventudes del municipio de Benito Juárez  desarrollan herramientas que propician y promueven su desarrollo integral.</t>
    </r>
  </si>
  <si>
    <t>Propósito
(DIRECCIÓN GENERAL DEL IMJUVE)</t>
  </si>
  <si>
    <t>Componente
(UNIDAD DE ORIENTACIÓN Y BIENESTAR JUVENIL)</t>
  </si>
  <si>
    <r>
      <rPr>
        <b/>
        <sz val="11"/>
        <color theme="1"/>
        <rFont val="Arial"/>
        <family val="2"/>
      </rPr>
      <t>4.20.1.1.1</t>
    </r>
    <r>
      <rPr>
        <sz val="11"/>
        <color theme="1"/>
        <rFont val="Arial"/>
        <family val="2"/>
      </rPr>
      <t xml:space="preserve"> Servicios integrales que promueven el bienestar y la vida digna de las juventudes brindados.</t>
    </r>
  </si>
  <si>
    <r>
      <rPr>
        <b/>
        <sz val="11"/>
        <color theme="1"/>
        <rFont val="Arial"/>
        <family val="2"/>
      </rPr>
      <t>PSIJB:</t>
    </r>
    <r>
      <rPr>
        <sz val="11"/>
        <color theme="1"/>
        <rFont val="Arial"/>
        <family val="2"/>
      </rPr>
      <t xml:space="preserve"> Porcentaje de servicios integrales dirigidos a las juventudes brindados.</t>
    </r>
  </si>
  <si>
    <t xml:space="preserve">Trimestral </t>
  </si>
  <si>
    <r>
      <rPr>
        <b/>
        <sz val="11"/>
        <color theme="0"/>
        <rFont val="Arial"/>
        <family val="2"/>
      </rPr>
      <t xml:space="preserve">UNIDAD DE MEDIDA DEL INDICADOR: </t>
    </r>
    <r>
      <rPr>
        <sz val="11"/>
        <color theme="0"/>
        <rFont val="Arial"/>
        <family val="2"/>
      </rPr>
      <t xml:space="preserve">Porcentaje
</t>
    </r>
    <r>
      <rPr>
        <b/>
        <sz val="11"/>
        <color theme="0"/>
        <rFont val="Arial"/>
        <family val="2"/>
      </rPr>
      <t xml:space="preserve">UNIDAD DE MEDIDA DE LAS VARIABLES: </t>
    </r>
    <r>
      <rPr>
        <sz val="11"/>
        <color theme="0"/>
        <rFont val="Arial"/>
        <family val="2"/>
      </rPr>
      <t xml:space="preserve">Jóvenes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</si>
  <si>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Integrales.</t>
    </r>
  </si>
  <si>
    <r>
      <rPr>
        <b/>
        <sz val="11"/>
        <color rgb="FF000000"/>
        <rFont val="Arial"/>
        <family val="2"/>
      </rPr>
      <t>4.20.1.1.1.1</t>
    </r>
    <r>
      <rPr>
        <sz val="11"/>
        <color rgb="FF000000"/>
        <rFont val="Arial"/>
        <family val="2"/>
      </rPr>
      <t xml:space="preserve"> Realización de actividades de promoción a la igualdad e inclusión afectiva de las juventudes</t>
    </r>
  </si>
  <si>
    <r>
      <rPr>
        <b/>
        <sz val="11"/>
        <color theme="1"/>
        <rFont val="Arial"/>
        <family val="2"/>
      </rPr>
      <t xml:space="preserve">PAIA: </t>
    </r>
    <r>
      <rPr>
        <sz val="11"/>
        <color theme="1"/>
        <rFont val="Arial"/>
        <family val="2"/>
      </rPr>
      <t>Porcentaje de actividades de igualdad e inclusión afectiva dirigidas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</si>
  <si>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</si>
  <si>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r>
      <t>4.20.1.1.1.2</t>
    </r>
    <r>
      <rPr>
        <b/>
        <sz val="11"/>
        <color rgb="FFFF0000"/>
        <rFont val="Arial"/>
        <family val="2"/>
      </rPr>
      <t xml:space="preserve"> </t>
    </r>
    <r>
      <rPr>
        <sz val="11"/>
        <color theme="1"/>
        <rFont val="Arial"/>
        <family val="2"/>
      </rPr>
      <t>Realización de actividades que promuevan el Bienestar Juvenil y la Vida Digna.</t>
    </r>
  </si>
  <si>
    <r>
      <rPr>
        <b/>
        <sz val="11"/>
        <color theme="1"/>
        <rFont val="Arial"/>
        <family val="2"/>
      </rPr>
      <t>PABV</t>
    </r>
    <r>
      <rPr>
        <sz val="11"/>
        <color theme="1"/>
        <rFont val="Arial"/>
        <family val="2"/>
      </rPr>
      <t>: Porcentaje de actividades que promueven el bienestar juvenil y la Vida Digna para las juventudes.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</si>
  <si>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</si>
  <si>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color theme="1"/>
        <rFont val="Arial"/>
        <family val="2"/>
      </rPr>
      <t>4.20.1.1.1.3</t>
    </r>
    <r>
      <rPr>
        <sz val="11"/>
        <color theme="1"/>
        <rFont val="Arial"/>
        <family val="2"/>
      </rPr>
      <t xml:space="preserve"> Realización de actividades que promuevan la cultura de paz y seguridad</t>
    </r>
  </si>
  <si>
    <r>
      <rPr>
        <b/>
        <sz val="11"/>
        <color theme="1"/>
        <rFont val="Arial"/>
        <family val="2"/>
      </rPr>
      <t>PACS:</t>
    </r>
    <r>
      <rPr>
        <sz val="11"/>
        <color theme="1"/>
        <rFont val="Arial"/>
        <family val="2"/>
      </rPr>
      <t xml:space="preserve"> Porcentaje de actividades que promueven la Cultura de Paz y Seguridad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</si>
  <si>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</si>
  <si>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t>Componente
(UNIDAD DE SERVICIOS A LA JUVENTUD)</t>
  </si>
  <si>
    <r>
      <t xml:space="preserve">4.20.1.1.2 </t>
    </r>
    <r>
      <rPr>
        <sz val="11"/>
        <color theme="1"/>
        <rFont val="Arial"/>
        <family val="2"/>
      </rPr>
      <t>Actividades de fomento profesional y del entorno ambiental dirigidas a las juventudes realizadas.</t>
    </r>
  </si>
  <si>
    <r>
      <t xml:space="preserve">PAFPA: </t>
    </r>
    <r>
      <rPr>
        <sz val="11"/>
        <color rgb="FF000000"/>
        <rFont val="Arial"/>
        <family val="2"/>
      </rPr>
      <t>Porcentaje de actividades de fomento profesional y ambiental dirigidas a las juventudes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</si>
  <si>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</si>
  <si>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t xml:space="preserve">4.20.1.1.2.1 </t>
    </r>
    <r>
      <rPr>
        <sz val="11"/>
        <color theme="1"/>
        <rFont val="Arial"/>
        <family val="2"/>
      </rPr>
      <t>Ejecución de actividades que fomenten la educación, el emprendimiento y el trabajo digno de las juventudes.</t>
    </r>
  </si>
  <si>
    <r>
      <rPr>
        <b/>
        <sz val="11"/>
        <color theme="1"/>
        <rFont val="Arial"/>
        <family val="2"/>
      </rPr>
      <t>PAFL:</t>
    </r>
    <r>
      <rPr>
        <sz val="11"/>
        <color theme="1"/>
        <rFont val="Arial"/>
        <family val="2"/>
      </rPr>
      <t xml:space="preserve"> Porcentaje de  actividades en fomento educativo y laboral de las juventudes.</t>
    </r>
  </si>
  <si>
    <r>
      <t xml:space="preserve">4.20.1.1.2.2 </t>
    </r>
    <r>
      <rPr>
        <sz val="11"/>
        <color theme="1"/>
        <rFont val="Arial"/>
        <family val="2"/>
      </rPr>
      <t>Ejecución de actividades que fomenten los entornos sostenibles, dignos y adecuados.</t>
    </r>
  </si>
  <si>
    <r>
      <t xml:space="preserve">4.20.1.1.2.3 </t>
    </r>
    <r>
      <rPr>
        <sz val="11"/>
        <color theme="1"/>
        <rFont val="Arial"/>
        <family val="2"/>
      </rPr>
      <t>Integración del Padrón Municipal de las Juventudes de Benito Juárez.</t>
    </r>
  </si>
  <si>
    <r>
      <t xml:space="preserve">4.20.1.1.2.4 </t>
    </r>
    <r>
      <rPr>
        <sz val="11"/>
        <color theme="1"/>
        <rFont val="Arial"/>
        <family val="2"/>
      </rPr>
      <t>Ejecución de actividades que fomenten la participación ciudadana de las juventudes.</t>
    </r>
  </si>
  <si>
    <r>
      <rPr>
        <b/>
        <sz val="11"/>
        <color theme="1"/>
        <rFont val="Arial"/>
        <family val="2"/>
      </rPr>
      <t>PAED:</t>
    </r>
    <r>
      <rPr>
        <sz val="11"/>
        <color theme="1"/>
        <rFont val="Arial"/>
        <family val="2"/>
      </rPr>
      <t xml:space="preserve"> Porcentaje de actividades que fomenten los entornos dignos para las juventudes.</t>
    </r>
  </si>
  <si>
    <r>
      <rPr>
        <b/>
        <sz val="11"/>
        <color theme="1"/>
        <rFont val="Arial"/>
        <family val="2"/>
      </rPr>
      <t>PJIP:</t>
    </r>
    <r>
      <rPr>
        <sz val="11"/>
        <color theme="1"/>
        <rFont val="Arial"/>
        <family val="2"/>
      </rPr>
      <t xml:space="preserve"> Porcentaje de juventudes integradas en el Padrón.</t>
    </r>
  </si>
  <si>
    <r>
      <rPr>
        <b/>
        <sz val="11"/>
        <color theme="1"/>
        <rFont val="Arial"/>
        <family val="2"/>
      </rPr>
      <t>PAPC:</t>
    </r>
    <r>
      <rPr>
        <sz val="11"/>
        <color theme="1"/>
        <rFont val="Arial"/>
        <family val="2"/>
      </rPr>
      <t xml:space="preserve"> Porcentaje de actividades que fomenten la participación ciudada de las juventudes.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</si>
  <si>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Actividades </t>
    </r>
  </si>
  <si>
    <t xml:space="preserve">ELABORÓ 
L.C.P Geser Manuel Caporali Santos 
Coordinador Administrativo </t>
  </si>
  <si>
    <t xml:space="preserve">AUTORIZÓ
C. Danielle Camargo Dfavila Madrid 
Directora General del Instituto Municipal de la Juventud </t>
  </si>
  <si>
    <t xml:space="preserve">Instittuto Municipal de la Juventud </t>
  </si>
  <si>
    <r>
      <t xml:space="preserve">Justificación Trimestral: </t>
    </r>
    <r>
      <rPr>
        <sz val="11"/>
        <color theme="0"/>
        <rFont val="Arial"/>
        <family val="2"/>
      </rPr>
      <t>Se logró superar la meta programada debido a la feria académica y al programa "Apostándole a las Adolescencias" en donde se registró la participación de las escuelas secundarias, con el objetivo de fortalecer su integridad emocional.</t>
    </r>
  </si>
  <si>
    <r>
      <t>Justificación Trimestral:</t>
    </r>
    <r>
      <rPr>
        <sz val="11"/>
        <color theme="1"/>
        <rFont val="Arial"/>
        <family val="2"/>
      </rPr>
      <t>Se logró superar las actividades, ya que se impartieron 20 pláticas enfocados en las y los adolescentes de las escuelas secundarias del municipio.</t>
    </r>
  </si>
  <si>
    <r>
      <t xml:space="preserve">Justificación Trimestral: </t>
    </r>
    <r>
      <rPr>
        <sz val="11"/>
        <color theme="1"/>
        <rFont val="Arial"/>
        <family val="2"/>
      </rPr>
      <t xml:space="preserve">No se logró realizar 1 actividad del día 25  de enero mujeres seguras,debido a que el espacio no se encontraba disponible ese día. </t>
    </r>
  </si>
  <si>
    <r>
      <t xml:space="preserve">Justificacion Trimestral: </t>
    </r>
    <r>
      <rPr>
        <sz val="11"/>
        <color theme="1"/>
        <rFont val="Arial"/>
        <family val="2"/>
      </rPr>
      <t xml:space="preserve">Se superó la meta por las pláticas de "Apostándole a las Adolescencias" en donde se impartieron 20.  </t>
    </r>
  </si>
  <si>
    <r>
      <t xml:space="preserve">Justificacion Trimestral: </t>
    </r>
    <r>
      <rPr>
        <sz val="11"/>
        <color theme="1"/>
        <rFont val="Arial"/>
        <family val="2"/>
      </rPr>
      <t xml:space="preserve">Se logró superar la meta debido a que se realizaron actividades extras, en donde se encontró el espacio en una secundaria para poder hacer el really por la Paz, ademas se realizó el Taller de Empoderarte en este trimestre. </t>
    </r>
  </si>
  <si>
    <r>
      <t xml:space="preserve">Justificacion Trimestral: </t>
    </r>
    <r>
      <rPr>
        <sz val="11"/>
        <color theme="1"/>
        <rFont val="Arial"/>
        <family val="2"/>
      </rPr>
      <t xml:space="preserve">No se programo una meta para esta actividad. </t>
    </r>
  </si>
  <si>
    <r>
      <t xml:space="preserve">Justificacion Trimestral: </t>
    </r>
    <r>
      <rPr>
        <sz val="11"/>
        <color theme="1"/>
        <rFont val="Arial"/>
        <family val="2"/>
      </rPr>
      <t>No se logró alcanzar la meta programada, debido a que se encontraba en períódo de exámenes las preparatorias, esto complico el poder realizar los demás "talleres de orientación Vocacional".</t>
    </r>
  </si>
  <si>
    <r>
      <t xml:space="preserve">Justificacion Trimestral: </t>
    </r>
    <r>
      <rPr>
        <sz val="11"/>
        <color theme="1"/>
        <rFont val="Arial"/>
        <family val="2"/>
      </rPr>
      <t xml:space="preserve"> No se logró realizar la limpieza de playa del 28 de enero, la cual se canceló debido a las condiciones climáticas. </t>
    </r>
  </si>
  <si>
    <r>
      <t xml:space="preserve">Justificacion Trimestral: </t>
    </r>
    <r>
      <rPr>
        <sz val="11"/>
        <color theme="1"/>
        <rFont val="Arial"/>
        <family val="2"/>
      </rPr>
      <t xml:space="preserve"> No se logró realizar la integración al Padrón de Juventude, debido a que realizaron actividades extraordinadiras como festejos del Carnaval y se reprograma para los seiguientes trimestres. </t>
    </r>
  </si>
  <si>
    <r>
      <t xml:space="preserve">Justificacion Trimestral: </t>
    </r>
    <r>
      <rPr>
        <sz val="11"/>
        <color theme="1"/>
        <rFont val="Arial"/>
        <family val="2"/>
      </rPr>
      <t xml:space="preserve">No se logró alcanzar la mate programada debido a que no se realizaron los talleres de orientación vocacional esto debido que se econtraban en temporada de examenes las preparatorias. </t>
    </r>
  </si>
  <si>
    <t xml:space="preserve">No se logro el avance al cien por ciento debido a que varias actividades se lograron un ahorro en las compras de los materiales.  </t>
  </si>
  <si>
    <t>AVANCE EN CUMPLIMIENTO DE METAS TRIMESTRAL Y ANUAL ACUMULADO 2023</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</si>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</sst>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5"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FFFFFF"/>
      <name val="Arial"/>
      <family val="2"/>
    </font>
    <font>
      <b/>
      <sz val="11"/>
      <color rgb="FFFFFFFF"/>
      <name val="Arial"/>
      <family val="2"/>
    </font>
    <font>
      <sz val="11"/>
      <color rgb="FF000000"/>
      <name val="Arial"/>
      <family val="2"/>
    </font>
    <font>
      <b/>
      <sz val="11"/>
      <color rgb="FFFF0000"/>
      <name val="Arial"/>
      <family val="2"/>
    </font>
    <font>
      <b/>
      <sz val="16"/>
      <color theme="0"/>
      <name val="Arial"/>
      <family val="2"/>
    </font>
    <font>
      <b/>
      <sz val="1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000000"/>
      </patternFill>
    </fill>
    <fill>
      <patternFill patternType="solid">
        <fgColor rgb="FFAED8F4"/>
        <bgColor rgb="FF000000"/>
      </patternFill>
    </fill>
  </fills>
  <borders count="82">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rgb="FF000000"/>
      </left>
      <right/>
      <top style="medium">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theme="1"/>
      </right>
      <top style="dashed">
        <color theme="1"/>
      </top>
      <bottom style="dashed">
        <color theme="1"/>
      </bottom>
      <diagonal/>
    </border>
    <border>
      <left/>
      <right style="dashed">
        <color theme="1"/>
      </right>
      <top style="medium">
        <color indexed="64"/>
      </top>
      <bottom style="medium">
        <color indexed="64"/>
      </bottom>
      <diagonal/>
    </border>
    <border>
      <left/>
      <right style="thin">
        <color rgb="FF000000"/>
      </right>
      <top style="medium">
        <color indexed="64"/>
      </top>
      <bottom/>
      <diagonal/>
    </border>
    <border>
      <left style="thin">
        <color indexed="64"/>
      </left>
      <right/>
      <top style="thin">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49">
    <xf numFmtId="0" fontId="0" fillId="0" borderId="0" xfId="0"/>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3" fillId="5" borderId="16" xfId="0" applyFont="1" applyFill="1" applyBorder="1" applyAlignment="1">
      <alignment horizontal="center" vertical="top" wrapText="1"/>
    </xf>
    <xf numFmtId="0" fontId="5" fillId="3" borderId="32" xfId="0" applyFont="1" applyFill="1" applyBorder="1" applyAlignment="1">
      <alignment horizontal="center" vertical="center" wrapText="1"/>
    </xf>
    <xf numFmtId="0" fontId="6" fillId="3" borderId="33" xfId="0" applyFont="1" applyFill="1" applyBorder="1" applyAlignment="1">
      <alignment horizontal="justify" vertical="center" wrapText="1"/>
    </xf>
    <xf numFmtId="0" fontId="6" fillId="3" borderId="3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7" xfId="0" applyFont="1" applyFill="1" applyBorder="1" applyAlignment="1">
      <alignment horizontal="center" vertical="center" wrapText="1"/>
    </xf>
    <xf numFmtId="10" fontId="14" fillId="3" borderId="25" xfId="2" applyNumberFormat="1" applyFont="1" applyFill="1" applyBorder="1" applyAlignment="1">
      <alignment horizontal="center" vertical="center" wrapText="1"/>
    </xf>
    <xf numFmtId="10" fontId="15" fillId="7" borderId="23" xfId="2" applyNumberFormat="1" applyFont="1" applyFill="1" applyBorder="1" applyAlignment="1">
      <alignment horizontal="center" vertical="center" wrapText="1"/>
    </xf>
    <xf numFmtId="10" fontId="15" fillId="3" borderId="23" xfId="2" applyNumberFormat="1" applyFont="1" applyFill="1" applyBorder="1" applyAlignment="1">
      <alignment horizontal="center" vertical="center" wrapText="1"/>
    </xf>
    <xf numFmtId="10" fontId="15" fillId="7" borderId="24"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3" borderId="39" xfId="0" applyFont="1" applyFill="1" applyBorder="1" applyAlignment="1">
      <alignment horizontal="center" vertical="center" wrapText="1"/>
    </xf>
    <xf numFmtId="0" fontId="2" fillId="6" borderId="44" xfId="0" applyFont="1" applyFill="1" applyBorder="1" applyAlignment="1">
      <alignment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2" borderId="48" xfId="0" applyNumberFormat="1" applyFont="1" applyFill="1" applyBorder="1" applyAlignment="1">
      <alignment horizontal="center" vertical="center" wrapText="1"/>
    </xf>
    <xf numFmtId="10" fontId="0" fillId="4" borderId="49" xfId="0" applyNumberFormat="1" applyFill="1" applyBorder="1" applyAlignment="1">
      <alignment horizontal="center" vertical="center" wrapText="1"/>
    </xf>
    <xf numFmtId="10" fontId="0" fillId="4" borderId="50" xfId="0" applyNumberForma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3" fontId="6" fillId="2" borderId="54" xfId="0" applyNumberFormat="1" applyFont="1" applyFill="1" applyBorder="1" applyAlignment="1">
      <alignment horizontal="center" vertical="center" wrapText="1"/>
    </xf>
    <xf numFmtId="3" fontId="6" fillId="2" borderId="55"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6"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2" borderId="22"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1"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0" fontId="4" fillId="7" borderId="57" xfId="0" applyFont="1" applyFill="1" applyBorder="1" applyAlignment="1">
      <alignment horizontal="left" vertical="center" wrapText="1"/>
    </xf>
    <xf numFmtId="0" fontId="4" fillId="3" borderId="57" xfId="0" applyFont="1" applyFill="1" applyBorder="1" applyAlignment="1">
      <alignment horizontal="left" vertical="center" wrapText="1"/>
    </xf>
    <xf numFmtId="10" fontId="0" fillId="4" borderId="19" xfId="0" applyNumberFormat="1" applyFill="1" applyBorder="1" applyAlignment="1">
      <alignment horizontal="center" vertical="center" wrapText="1"/>
    </xf>
    <xf numFmtId="10" fontId="0" fillId="4" borderId="16"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3" fontId="6" fillId="10" borderId="45" xfId="0" applyNumberFormat="1" applyFont="1" applyFill="1" applyBorder="1" applyAlignment="1">
      <alignment horizontal="center" vertical="center" wrapText="1"/>
    </xf>
    <xf numFmtId="3" fontId="6" fillId="10" borderId="46" xfId="0" applyNumberFormat="1" applyFont="1" applyFill="1" applyBorder="1" applyAlignment="1">
      <alignment horizontal="center" vertical="center" wrapText="1"/>
    </xf>
    <xf numFmtId="3" fontId="6" fillId="10" borderId="47" xfId="0" applyNumberFormat="1" applyFont="1" applyFill="1" applyBorder="1" applyAlignment="1">
      <alignment horizontal="center" vertical="center" wrapText="1"/>
    </xf>
    <xf numFmtId="3" fontId="6" fillId="10" borderId="48" xfId="0" applyNumberFormat="1" applyFont="1" applyFill="1" applyBorder="1" applyAlignment="1">
      <alignment horizontal="center" vertical="center" wrapText="1"/>
    </xf>
    <xf numFmtId="10" fontId="0" fillId="4" borderId="59" xfId="0" applyNumberFormat="1" applyFill="1" applyBorder="1" applyAlignment="1">
      <alignment horizontal="center" vertical="center" wrapText="1"/>
    </xf>
    <xf numFmtId="10" fontId="18" fillId="11" borderId="51" xfId="0" applyNumberFormat="1" applyFont="1" applyFill="1" applyBorder="1" applyAlignment="1">
      <alignment horizontal="center" vertical="center"/>
    </xf>
    <xf numFmtId="0" fontId="7" fillId="3" borderId="60" xfId="0" applyFont="1" applyFill="1" applyBorder="1" applyAlignment="1">
      <alignment horizontal="justify" vertical="center" wrapText="1"/>
    </xf>
    <xf numFmtId="0" fontId="8" fillId="10" borderId="62" xfId="0" applyFont="1" applyFill="1" applyBorder="1" applyAlignment="1">
      <alignment horizontal="center" vertical="center" wrapText="1"/>
    </xf>
    <xf numFmtId="0" fontId="8" fillId="6" borderId="57" xfId="0" applyFont="1" applyFill="1" applyBorder="1" applyAlignment="1">
      <alignment horizontal="left" vertical="center" wrapText="1"/>
    </xf>
    <xf numFmtId="0" fontId="4" fillId="3" borderId="58" xfId="0" applyFont="1" applyFill="1" applyBorder="1" applyAlignment="1">
      <alignment horizontal="left" vertical="center" wrapText="1"/>
    </xf>
    <xf numFmtId="0" fontId="3" fillId="3" borderId="2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9" fillId="6" borderId="13" xfId="0" applyFont="1" applyFill="1" applyBorder="1" applyAlignment="1">
      <alignment horizontal="justify"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0" fontId="21" fillId="3" borderId="13"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3" xfId="0" applyFont="1" applyFill="1" applyBorder="1" applyAlignment="1">
      <alignment horizontal="center" vertical="center" wrapText="1"/>
    </xf>
    <xf numFmtId="0" fontId="4" fillId="3" borderId="13" xfId="0" applyFont="1" applyFill="1" applyBorder="1" applyAlignment="1">
      <alignment horizontal="justify"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5" fillId="13" borderId="13" xfId="0" applyFont="1" applyFill="1" applyBorder="1" applyAlignment="1">
      <alignment horizontal="justify" vertical="center" wrapText="1"/>
    </xf>
    <xf numFmtId="0" fontId="4" fillId="3" borderId="63" xfId="0" applyFont="1" applyFill="1" applyBorder="1" applyAlignment="1">
      <alignment horizontal="justify" vertical="center" wrapText="1"/>
    </xf>
    <xf numFmtId="0" fontId="6" fillId="3" borderId="63" xfId="0" applyFont="1" applyFill="1" applyBorder="1" applyAlignment="1">
      <alignment horizontal="justify" vertical="center" wrapText="1"/>
    </xf>
    <xf numFmtId="0" fontId="4" fillId="3" borderId="4" xfId="0" applyFont="1" applyFill="1" applyBorder="1" applyAlignment="1">
      <alignment horizontal="center" vertical="center" wrapText="1"/>
    </xf>
    <xf numFmtId="164" fontId="4" fillId="3" borderId="64" xfId="0" applyNumberFormat="1" applyFont="1" applyFill="1" applyBorder="1" applyAlignment="1">
      <alignment horizontal="center" vertical="center" wrapText="1"/>
    </xf>
    <xf numFmtId="44" fontId="6" fillId="2" borderId="65" xfId="1" applyFont="1" applyFill="1" applyBorder="1" applyAlignment="1">
      <alignment horizontal="center" vertical="center" wrapText="1"/>
    </xf>
    <xf numFmtId="44" fontId="6" fillId="2" borderId="66" xfId="1" applyFont="1" applyFill="1" applyBorder="1" applyAlignment="1">
      <alignment horizontal="center" vertical="center" wrapText="1"/>
    </xf>
    <xf numFmtId="44" fontId="6" fillId="2" borderId="67" xfId="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13" fillId="5" borderId="9" xfId="0" applyFont="1" applyFill="1" applyBorder="1" applyAlignment="1">
      <alignment horizontal="center" vertical="top" wrapText="1"/>
    </xf>
    <xf numFmtId="0" fontId="13" fillId="5" borderId="19"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6" xfId="0" applyFont="1" applyFill="1" applyBorder="1" applyAlignment="1">
      <alignment horizontal="center" vertical="top" wrapText="1"/>
    </xf>
    <xf numFmtId="0" fontId="13" fillId="5" borderId="30"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6" fillId="0" borderId="41" xfId="0" applyFont="1" applyBorder="1" applyAlignment="1">
      <alignment horizontal="center" vertical="top" wrapText="1"/>
    </xf>
    <xf numFmtId="0" fontId="16" fillId="0" borderId="41"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3"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0" fillId="0" borderId="0" xfId="0" applyAlignment="1">
      <alignment horizontal="justify" vertical="center" wrapText="1"/>
    </xf>
    <xf numFmtId="0" fontId="16" fillId="0" borderId="0" xfId="0" applyFont="1" applyBorder="1" applyAlignment="1">
      <alignment horizontal="center" vertical="top"/>
    </xf>
    <xf numFmtId="0" fontId="7" fillId="3" borderId="5" xfId="0" applyFont="1" applyFill="1" applyBorder="1" applyAlignment="1">
      <alignment horizontal="center" vertical="center" wrapText="1"/>
    </xf>
    <xf numFmtId="3" fontId="6" fillId="10" borderId="70" xfId="0" applyNumberFormat="1" applyFont="1" applyFill="1" applyBorder="1" applyAlignment="1">
      <alignment horizontal="center" vertical="center" wrapText="1"/>
    </xf>
    <xf numFmtId="44" fontId="6" fillId="2" borderId="71" xfId="1"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72"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6" xfId="0" applyFont="1" applyFill="1" applyBorder="1" applyAlignment="1">
      <alignment horizontal="center" vertical="center"/>
    </xf>
    <xf numFmtId="0" fontId="13" fillId="5" borderId="73" xfId="0" applyFont="1" applyFill="1" applyBorder="1" applyAlignment="1">
      <alignment horizontal="center" vertical="top" wrapText="1"/>
    </xf>
    <xf numFmtId="0" fontId="6" fillId="3" borderId="74" xfId="0" applyFont="1" applyFill="1" applyBorder="1" applyAlignment="1">
      <alignment horizontal="left" vertical="center" wrapText="1"/>
    </xf>
    <xf numFmtId="0" fontId="9" fillId="6" borderId="75" xfId="0" applyFont="1" applyFill="1" applyBorder="1" applyAlignment="1">
      <alignment horizontal="left" vertical="center" wrapText="1"/>
    </xf>
    <xf numFmtId="0" fontId="6" fillId="7" borderId="75" xfId="0" applyFont="1" applyFill="1" applyBorder="1" applyAlignment="1">
      <alignment horizontal="left" vertical="center" wrapText="1"/>
    </xf>
    <xf numFmtId="0" fontId="7" fillId="12" borderId="75" xfId="0" applyFont="1" applyFill="1" applyBorder="1" applyAlignment="1">
      <alignment horizontal="left" vertical="center" wrapText="1"/>
    </xf>
    <xf numFmtId="0" fontId="3" fillId="12"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3" fontId="6" fillId="2" borderId="70"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0" fontId="3" fillId="7" borderId="78" xfId="0" applyFont="1" applyFill="1" applyBorder="1" applyAlignment="1">
      <alignment horizontal="center" vertical="center" wrapText="1"/>
    </xf>
    <xf numFmtId="10" fontId="24" fillId="7" borderId="79" xfId="2" applyNumberFormat="1" applyFont="1" applyFill="1" applyBorder="1" applyAlignment="1">
      <alignment horizontal="center" vertical="center" wrapText="1"/>
    </xf>
    <xf numFmtId="3" fontId="3" fillId="7" borderId="80" xfId="0" applyNumberFormat="1" applyFont="1" applyFill="1" applyBorder="1" applyAlignment="1">
      <alignment horizontal="center" vertical="center" wrapText="1"/>
    </xf>
    <xf numFmtId="3" fontId="3" fillId="7" borderId="81" xfId="0" applyNumberFormat="1"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21" xfId="0"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110">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143117</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7</xdr:row>
      <xdr:rowOff>95249</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22</xdr:col>
      <xdr:colOff>21168</xdr:colOff>
      <xdr:row>1</xdr:row>
      <xdr:rowOff>52916</xdr:rowOff>
    </xdr:from>
    <xdr:to>
      <xdr:col>22</xdr:col>
      <xdr:colOff>4339168</xdr:colOff>
      <xdr:row>4</xdr:row>
      <xdr:rowOff>210549</xdr:rowOff>
    </xdr:to>
    <xdr:pic>
      <xdr:nvPicPr>
        <xdr:cNvPr id="5" name="Imagen 4">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643918" y="253999"/>
          <a:ext cx="4318000" cy="13006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6"/>
  <sheetViews>
    <sheetView tabSelected="1" topLeftCell="B10" zoomScale="40" zoomScaleNormal="40" zoomScaleSheetLayoutView="25" workbookViewId="0">
      <selection activeCell="M15" sqref="M15"/>
    </sheetView>
  </sheetViews>
  <sheetFormatPr baseColWidth="10" defaultColWidth="11.44140625" defaultRowHeight="14.4" x14ac:dyDescent="0.3"/>
  <cols>
    <col min="1" max="1" width="11.44140625" customWidth="1"/>
    <col min="2" max="2" width="29.109375" customWidth="1"/>
    <col min="3" max="3" width="29" customWidth="1"/>
    <col min="4" max="4" width="26.5546875" customWidth="1"/>
    <col min="5" max="5" width="27" customWidth="1"/>
    <col min="6" max="7" width="22" customWidth="1"/>
    <col min="8" max="15" width="20.109375" customWidth="1"/>
    <col min="16" max="22" width="19.6640625" customWidth="1"/>
    <col min="23" max="23" width="65.6640625" customWidth="1"/>
  </cols>
  <sheetData>
    <row r="1" spans="2:23" ht="15" thickBot="1" x14ac:dyDescent="0.35"/>
    <row r="2" spans="2:23" ht="30" customHeight="1" x14ac:dyDescent="0.3">
      <c r="E2" s="108" t="s">
        <v>33</v>
      </c>
      <c r="F2" s="109"/>
      <c r="G2" s="109"/>
      <c r="H2" s="109"/>
      <c r="I2" s="109"/>
      <c r="J2" s="109"/>
      <c r="K2" s="109"/>
      <c r="L2" s="109"/>
      <c r="M2" s="109"/>
      <c r="N2" s="109"/>
      <c r="O2" s="109"/>
      <c r="P2" s="109"/>
      <c r="Q2" s="109"/>
      <c r="R2" s="109"/>
      <c r="S2" s="110"/>
    </row>
    <row r="3" spans="2:23" ht="30" customHeight="1" x14ac:dyDescent="0.3">
      <c r="E3" s="111" t="s">
        <v>15</v>
      </c>
      <c r="F3" s="112"/>
      <c r="G3" s="112"/>
      <c r="H3" s="112"/>
      <c r="I3" s="112"/>
      <c r="J3" s="112"/>
      <c r="K3" s="112"/>
      <c r="L3" s="112"/>
      <c r="M3" s="112"/>
      <c r="N3" s="112"/>
      <c r="O3" s="112"/>
      <c r="P3" s="112"/>
      <c r="Q3" s="112"/>
      <c r="R3" s="112"/>
      <c r="S3" s="113"/>
    </row>
    <row r="4" spans="2:23" ht="30" customHeight="1" x14ac:dyDescent="0.3">
      <c r="E4" s="111" t="s">
        <v>42</v>
      </c>
      <c r="F4" s="112"/>
      <c r="G4" s="112"/>
      <c r="H4" s="112"/>
      <c r="I4" s="112"/>
      <c r="J4" s="112"/>
      <c r="K4" s="112"/>
      <c r="L4" s="112"/>
      <c r="M4" s="112"/>
      <c r="N4" s="112"/>
      <c r="O4" s="112"/>
      <c r="P4" s="112"/>
      <c r="Q4" s="112"/>
      <c r="R4" s="112"/>
      <c r="S4" s="113"/>
    </row>
    <row r="5" spans="2:23" ht="30" customHeight="1" x14ac:dyDescent="0.3">
      <c r="E5" s="111" t="s">
        <v>40</v>
      </c>
      <c r="F5" s="112"/>
      <c r="G5" s="112"/>
      <c r="H5" s="112"/>
      <c r="I5" s="112"/>
      <c r="J5" s="112"/>
      <c r="K5" s="112"/>
      <c r="L5" s="112"/>
      <c r="M5" s="112"/>
      <c r="N5" s="112"/>
      <c r="O5" s="112"/>
      <c r="P5" s="112"/>
      <c r="Q5" s="112"/>
      <c r="R5" s="112"/>
      <c r="S5" s="113"/>
    </row>
    <row r="6" spans="2:23" ht="15.75" customHeight="1" thickBot="1" x14ac:dyDescent="0.35">
      <c r="E6" s="25"/>
      <c r="F6" s="26"/>
      <c r="G6" s="26"/>
      <c r="H6" s="26"/>
      <c r="I6" s="26"/>
      <c r="J6" s="26"/>
      <c r="K6" s="26"/>
      <c r="L6" s="26"/>
      <c r="M6" s="26"/>
      <c r="N6" s="26"/>
      <c r="O6" s="26"/>
      <c r="P6" s="26"/>
      <c r="Q6" s="26"/>
      <c r="R6" s="26"/>
      <c r="S6" s="28"/>
    </row>
    <row r="9" spans="2:23" ht="15" thickBot="1" x14ac:dyDescent="0.35"/>
    <row r="10" spans="2:23" ht="21.6" thickBot="1" x14ac:dyDescent="0.35">
      <c r="G10" s="129" t="s">
        <v>88</v>
      </c>
      <c r="H10" s="130"/>
      <c r="I10" s="130"/>
      <c r="J10" s="130"/>
      <c r="K10" s="130"/>
      <c r="L10" s="130"/>
      <c r="M10" s="130"/>
      <c r="N10" s="130"/>
      <c r="O10" s="130"/>
      <c r="P10" s="130"/>
      <c r="Q10" s="130"/>
      <c r="R10" s="130"/>
      <c r="S10" s="130"/>
      <c r="T10" s="130"/>
      <c r="U10" s="130"/>
      <c r="V10" s="131"/>
    </row>
    <row r="11" spans="2:23" ht="33" customHeight="1" thickBot="1" x14ac:dyDescent="0.35">
      <c r="B11" s="87" t="s">
        <v>0</v>
      </c>
      <c r="C11" s="89" t="s">
        <v>1</v>
      </c>
      <c r="D11" s="114" t="s">
        <v>2</v>
      </c>
      <c r="E11" s="114"/>
      <c r="F11" s="115"/>
      <c r="G11" s="126" t="s">
        <v>23</v>
      </c>
      <c r="H11" s="127"/>
      <c r="I11" s="127"/>
      <c r="J11" s="127"/>
      <c r="K11" s="128"/>
      <c r="L11" s="116" t="s">
        <v>24</v>
      </c>
      <c r="M11" s="117"/>
      <c r="N11" s="117"/>
      <c r="O11" s="118"/>
      <c r="P11" s="119" t="s">
        <v>25</v>
      </c>
      <c r="Q11" s="105"/>
      <c r="R11" s="105"/>
      <c r="S11" s="120"/>
      <c r="T11" s="105" t="s">
        <v>26</v>
      </c>
      <c r="U11" s="105"/>
      <c r="V11" s="105"/>
      <c r="W11" s="91" t="s">
        <v>22</v>
      </c>
    </row>
    <row r="12" spans="2:23" ht="139.80000000000001" thickBot="1" x14ac:dyDescent="0.35">
      <c r="B12" s="88"/>
      <c r="C12" s="90"/>
      <c r="D12" s="11" t="s">
        <v>3</v>
      </c>
      <c r="E12" s="11" t="s">
        <v>4</v>
      </c>
      <c r="F12" s="132" t="s">
        <v>5</v>
      </c>
      <c r="G12" s="141" t="s">
        <v>89</v>
      </c>
      <c r="H12" s="2" t="s">
        <v>6</v>
      </c>
      <c r="I12" s="4" t="s">
        <v>7</v>
      </c>
      <c r="J12" s="1" t="s">
        <v>8</v>
      </c>
      <c r="K12" s="5" t="s">
        <v>9</v>
      </c>
      <c r="L12" s="3" t="s">
        <v>6</v>
      </c>
      <c r="M12" s="4" t="s">
        <v>7</v>
      </c>
      <c r="N12" s="1" t="s">
        <v>8</v>
      </c>
      <c r="O12" s="5" t="s">
        <v>9</v>
      </c>
      <c r="P12" s="145" t="s">
        <v>6</v>
      </c>
      <c r="Q12" s="146" t="s">
        <v>7</v>
      </c>
      <c r="R12" s="27" t="s">
        <v>8</v>
      </c>
      <c r="S12" s="147" t="s">
        <v>9</v>
      </c>
      <c r="T12" s="64" t="s">
        <v>7</v>
      </c>
      <c r="U12" s="148" t="s">
        <v>8</v>
      </c>
      <c r="V12" s="65" t="s">
        <v>9</v>
      </c>
      <c r="W12" s="92"/>
    </row>
    <row r="13" spans="2:23" ht="213" customHeight="1" x14ac:dyDescent="0.3">
      <c r="B13" s="12" t="s">
        <v>17</v>
      </c>
      <c r="C13" s="13" t="s">
        <v>41</v>
      </c>
      <c r="D13" s="13" t="s">
        <v>16</v>
      </c>
      <c r="E13" s="14" t="s">
        <v>19</v>
      </c>
      <c r="F13" s="133" t="s">
        <v>20</v>
      </c>
      <c r="G13" s="142">
        <v>0.78339999999999999</v>
      </c>
      <c r="H13" s="21">
        <v>0.78339999999999999</v>
      </c>
      <c r="I13" s="22">
        <v>0.78339999999999999</v>
      </c>
      <c r="J13" s="23">
        <v>0.78339999999999999</v>
      </c>
      <c r="K13" s="24">
        <v>0.78339999999999999</v>
      </c>
      <c r="L13" s="21">
        <v>0.83499999999999996</v>
      </c>
      <c r="M13" s="30"/>
      <c r="N13" s="30"/>
      <c r="O13" s="32"/>
      <c r="P13" s="34">
        <f>IFERROR(L13/H13,"NO APLICA")</f>
        <v>1.0658667347459791</v>
      </c>
      <c r="Q13" s="39"/>
      <c r="R13" s="39"/>
      <c r="S13" s="40"/>
      <c r="T13" s="39"/>
      <c r="U13" s="39"/>
      <c r="V13" s="40"/>
      <c r="W13" s="60" t="s">
        <v>21</v>
      </c>
    </row>
    <row r="14" spans="2:23" ht="114" customHeight="1" x14ac:dyDescent="0.3">
      <c r="B14" s="15" t="s">
        <v>45</v>
      </c>
      <c r="C14" s="66" t="s">
        <v>44</v>
      </c>
      <c r="D14" s="7" t="s">
        <v>43</v>
      </c>
      <c r="E14" s="16" t="s">
        <v>49</v>
      </c>
      <c r="F14" s="134" t="s">
        <v>50</v>
      </c>
      <c r="G14" s="143">
        <f>SUM(H14:K14)</f>
        <v>14000</v>
      </c>
      <c r="H14" s="139">
        <v>2500</v>
      </c>
      <c r="I14" s="30">
        <v>4250</v>
      </c>
      <c r="J14" s="30">
        <v>4250</v>
      </c>
      <c r="K14" s="31">
        <v>3000</v>
      </c>
      <c r="L14" s="29">
        <v>3637</v>
      </c>
      <c r="M14" s="30"/>
      <c r="N14" s="30"/>
      <c r="O14" s="32"/>
      <c r="P14" s="58">
        <f t="shared" ref="P14:P23" si="0">IFERROR((L14/H14),"100%")</f>
        <v>1.4548000000000001</v>
      </c>
      <c r="Q14" s="39"/>
      <c r="R14" s="39"/>
      <c r="S14" s="40"/>
      <c r="T14" s="34"/>
      <c r="U14" s="47"/>
      <c r="V14" s="48"/>
      <c r="W14" s="62" t="s">
        <v>77</v>
      </c>
    </row>
    <row r="15" spans="2:23" ht="117.75" customHeight="1" x14ac:dyDescent="0.3">
      <c r="B15" s="6" t="s">
        <v>46</v>
      </c>
      <c r="C15" s="67" t="s">
        <v>47</v>
      </c>
      <c r="D15" s="67" t="s">
        <v>48</v>
      </c>
      <c r="E15" s="68" t="s">
        <v>49</v>
      </c>
      <c r="F15" s="135" t="s">
        <v>51</v>
      </c>
      <c r="G15" s="143">
        <f>SUM(H15:K15)</f>
        <v>140</v>
      </c>
      <c r="H15" s="139">
        <v>15</v>
      </c>
      <c r="I15" s="30">
        <v>42</v>
      </c>
      <c r="J15" s="30">
        <v>42</v>
      </c>
      <c r="K15" s="31">
        <v>41</v>
      </c>
      <c r="L15" s="29">
        <v>35</v>
      </c>
      <c r="M15" s="30"/>
      <c r="N15" s="30"/>
      <c r="O15" s="32"/>
      <c r="P15" s="58">
        <f t="shared" si="0"/>
        <v>2.3333333333333335</v>
      </c>
      <c r="Q15" s="39"/>
      <c r="R15" s="39"/>
      <c r="S15" s="40"/>
      <c r="T15" s="34"/>
      <c r="U15" s="47"/>
      <c r="V15" s="48"/>
      <c r="W15" s="49" t="s">
        <v>78</v>
      </c>
    </row>
    <row r="16" spans="2:23" ht="119.25" customHeight="1" x14ac:dyDescent="0.3">
      <c r="B16" s="8" t="s">
        <v>18</v>
      </c>
      <c r="C16" s="69" t="s">
        <v>52</v>
      </c>
      <c r="D16" s="70" t="s">
        <v>53</v>
      </c>
      <c r="E16" s="71" t="s">
        <v>49</v>
      </c>
      <c r="F16" s="136" t="s">
        <v>54</v>
      </c>
      <c r="G16" s="143">
        <f>SUM(H16:K16)</f>
        <v>15</v>
      </c>
      <c r="H16" s="139">
        <v>6</v>
      </c>
      <c r="I16" s="30">
        <v>3</v>
      </c>
      <c r="J16" s="30">
        <v>3</v>
      </c>
      <c r="K16" s="31">
        <v>3</v>
      </c>
      <c r="L16" s="29">
        <v>5</v>
      </c>
      <c r="M16" s="30"/>
      <c r="N16" s="30"/>
      <c r="O16" s="32"/>
      <c r="P16" s="58">
        <f t="shared" si="0"/>
        <v>0.83333333333333337</v>
      </c>
      <c r="Q16" s="39"/>
      <c r="R16" s="39"/>
      <c r="S16" s="40"/>
      <c r="T16" s="34"/>
      <c r="U16" s="47"/>
      <c r="V16" s="48"/>
      <c r="W16" s="50" t="s">
        <v>79</v>
      </c>
    </row>
    <row r="17" spans="2:23" ht="108" customHeight="1" x14ac:dyDescent="0.3">
      <c r="B17" s="8" t="s">
        <v>18</v>
      </c>
      <c r="C17" s="72" t="s">
        <v>55</v>
      </c>
      <c r="D17" s="70" t="s">
        <v>56</v>
      </c>
      <c r="E17" s="71" t="s">
        <v>49</v>
      </c>
      <c r="F17" s="137" t="s">
        <v>57</v>
      </c>
      <c r="G17" s="143">
        <f t="shared" ref="G15:G23" si="1">SUM(H17:K17)</f>
        <v>107</v>
      </c>
      <c r="H17" s="139">
        <v>6</v>
      </c>
      <c r="I17" s="30">
        <v>34</v>
      </c>
      <c r="J17" s="30">
        <v>34</v>
      </c>
      <c r="K17" s="31">
        <v>33</v>
      </c>
      <c r="L17" s="29">
        <v>25</v>
      </c>
      <c r="M17" s="30"/>
      <c r="N17" s="30"/>
      <c r="O17" s="32"/>
      <c r="P17" s="58">
        <f t="shared" si="0"/>
        <v>4.166666666666667</v>
      </c>
      <c r="Q17" s="39"/>
      <c r="R17" s="39"/>
      <c r="S17" s="40"/>
      <c r="T17" s="34"/>
      <c r="U17" s="47"/>
      <c r="V17" s="48"/>
      <c r="W17" s="50" t="s">
        <v>80</v>
      </c>
    </row>
    <row r="18" spans="2:23" ht="105.75" customHeight="1" x14ac:dyDescent="0.3">
      <c r="B18" s="8" t="s">
        <v>18</v>
      </c>
      <c r="C18" s="70" t="s">
        <v>58</v>
      </c>
      <c r="D18" s="70" t="s">
        <v>59</v>
      </c>
      <c r="E18" s="71" t="s">
        <v>49</v>
      </c>
      <c r="F18" s="136" t="s">
        <v>60</v>
      </c>
      <c r="G18" s="143">
        <f t="shared" si="1"/>
        <v>18</v>
      </c>
      <c r="H18" s="139">
        <v>3</v>
      </c>
      <c r="I18" s="30">
        <v>5</v>
      </c>
      <c r="J18" s="30">
        <v>5</v>
      </c>
      <c r="K18" s="31">
        <v>5</v>
      </c>
      <c r="L18" s="29">
        <v>5</v>
      </c>
      <c r="M18" s="30"/>
      <c r="N18" s="30"/>
      <c r="O18" s="32"/>
      <c r="P18" s="58">
        <f t="shared" si="0"/>
        <v>1.6666666666666667</v>
      </c>
      <c r="Q18" s="39"/>
      <c r="R18" s="39"/>
      <c r="S18" s="40"/>
      <c r="T18" s="34"/>
      <c r="U18" s="47"/>
      <c r="V18" s="48"/>
      <c r="W18" s="50" t="s">
        <v>81</v>
      </c>
    </row>
    <row r="19" spans="2:23" ht="101.25" customHeight="1" x14ac:dyDescent="0.3">
      <c r="B19" s="73" t="s">
        <v>61</v>
      </c>
      <c r="C19" s="74" t="s">
        <v>62</v>
      </c>
      <c r="D19" s="75" t="s">
        <v>63</v>
      </c>
      <c r="E19" s="68" t="s">
        <v>49</v>
      </c>
      <c r="F19" s="135" t="s">
        <v>64</v>
      </c>
      <c r="G19" s="143">
        <f t="shared" si="1"/>
        <v>59</v>
      </c>
      <c r="H19" s="139">
        <v>23</v>
      </c>
      <c r="I19" s="30">
        <v>14</v>
      </c>
      <c r="J19" s="30">
        <v>12</v>
      </c>
      <c r="K19" s="31">
        <v>10</v>
      </c>
      <c r="L19" s="29">
        <v>16</v>
      </c>
      <c r="M19" s="30"/>
      <c r="N19" s="30"/>
      <c r="O19" s="32"/>
      <c r="P19" s="58">
        <f t="shared" si="0"/>
        <v>0.69565217391304346</v>
      </c>
      <c r="Q19" s="39"/>
      <c r="R19" s="39"/>
      <c r="S19" s="40"/>
      <c r="T19" s="34"/>
      <c r="U19" s="47"/>
      <c r="V19" s="48"/>
      <c r="W19" s="49" t="s">
        <v>86</v>
      </c>
    </row>
    <row r="20" spans="2:23" ht="122.25" customHeight="1" x14ac:dyDescent="0.3">
      <c r="B20" s="8" t="s">
        <v>18</v>
      </c>
      <c r="C20" s="72" t="s">
        <v>65</v>
      </c>
      <c r="D20" s="70" t="s">
        <v>66</v>
      </c>
      <c r="E20" s="71" t="s">
        <v>49</v>
      </c>
      <c r="F20" s="136" t="s">
        <v>60</v>
      </c>
      <c r="G20" s="143">
        <f t="shared" si="1"/>
        <v>41</v>
      </c>
      <c r="H20" s="139">
        <v>20</v>
      </c>
      <c r="I20" s="30">
        <v>7</v>
      </c>
      <c r="J20" s="30">
        <v>7</v>
      </c>
      <c r="K20" s="31">
        <v>7</v>
      </c>
      <c r="L20" s="29">
        <v>14</v>
      </c>
      <c r="M20" s="30"/>
      <c r="N20" s="30"/>
      <c r="O20" s="32"/>
      <c r="P20" s="58">
        <f t="shared" si="0"/>
        <v>0.7</v>
      </c>
      <c r="Q20" s="39"/>
      <c r="R20" s="39"/>
      <c r="S20" s="40"/>
      <c r="T20" s="34"/>
      <c r="U20" s="47"/>
      <c r="V20" s="48"/>
      <c r="W20" s="50" t="s">
        <v>83</v>
      </c>
    </row>
    <row r="21" spans="2:23" ht="126.75" customHeight="1" x14ac:dyDescent="0.3">
      <c r="B21" s="8" t="s">
        <v>18</v>
      </c>
      <c r="C21" s="72" t="s">
        <v>67</v>
      </c>
      <c r="D21" s="70" t="s">
        <v>70</v>
      </c>
      <c r="E21" s="71" t="s">
        <v>49</v>
      </c>
      <c r="F21" s="136" t="s">
        <v>60</v>
      </c>
      <c r="G21" s="143">
        <f t="shared" si="1"/>
        <v>11</v>
      </c>
      <c r="H21" s="139">
        <v>3</v>
      </c>
      <c r="I21" s="30">
        <v>3</v>
      </c>
      <c r="J21" s="30">
        <v>3</v>
      </c>
      <c r="K21" s="31">
        <v>2</v>
      </c>
      <c r="L21" s="29">
        <v>2</v>
      </c>
      <c r="M21" s="30"/>
      <c r="N21" s="30"/>
      <c r="O21" s="32"/>
      <c r="P21" s="58">
        <f t="shared" si="0"/>
        <v>0.66666666666666663</v>
      </c>
      <c r="Q21" s="39"/>
      <c r="R21" s="39"/>
      <c r="S21" s="40"/>
      <c r="T21" s="34"/>
      <c r="U21" s="47"/>
      <c r="V21" s="48"/>
      <c r="W21" s="50" t="s">
        <v>84</v>
      </c>
    </row>
    <row r="22" spans="2:23" ht="102.75" customHeight="1" x14ac:dyDescent="0.3">
      <c r="B22" s="8" t="s">
        <v>18</v>
      </c>
      <c r="C22" s="72" t="s">
        <v>68</v>
      </c>
      <c r="D22" s="70" t="s">
        <v>71</v>
      </c>
      <c r="E22" s="71" t="s">
        <v>49</v>
      </c>
      <c r="F22" s="136" t="s">
        <v>60</v>
      </c>
      <c r="G22" s="143">
        <f t="shared" si="1"/>
        <v>200</v>
      </c>
      <c r="H22" s="139">
        <v>100</v>
      </c>
      <c r="I22" s="30">
        <v>0</v>
      </c>
      <c r="J22" s="30">
        <v>0</v>
      </c>
      <c r="K22" s="31">
        <v>100</v>
      </c>
      <c r="L22" s="29">
        <v>0</v>
      </c>
      <c r="M22" s="30"/>
      <c r="N22" s="30"/>
      <c r="O22" s="32"/>
      <c r="P22" s="58">
        <f t="shared" si="0"/>
        <v>0</v>
      </c>
      <c r="Q22" s="39"/>
      <c r="R22" s="39"/>
      <c r="S22" s="40"/>
      <c r="T22" s="34"/>
      <c r="U22" s="47"/>
      <c r="V22" s="48"/>
      <c r="W22" s="50" t="s">
        <v>85</v>
      </c>
    </row>
    <row r="23" spans="2:23" ht="123" customHeight="1" thickBot="1" x14ac:dyDescent="0.35">
      <c r="B23" s="9" t="s">
        <v>18</v>
      </c>
      <c r="C23" s="76" t="s">
        <v>69</v>
      </c>
      <c r="D23" s="77" t="s">
        <v>72</v>
      </c>
      <c r="E23" s="10" t="s">
        <v>49</v>
      </c>
      <c r="F23" s="138" t="s">
        <v>73</v>
      </c>
      <c r="G23" s="144">
        <f t="shared" si="1"/>
        <v>7</v>
      </c>
      <c r="H23" s="140">
        <v>0</v>
      </c>
      <c r="I23" s="36">
        <v>4</v>
      </c>
      <c r="J23" s="36">
        <v>2</v>
      </c>
      <c r="K23" s="37">
        <v>1</v>
      </c>
      <c r="L23" s="35">
        <v>0</v>
      </c>
      <c r="M23" s="36"/>
      <c r="N23" s="36"/>
      <c r="O23" s="38"/>
      <c r="P23" s="58" t="str">
        <f t="shared" si="0"/>
        <v>100%</v>
      </c>
      <c r="Q23" s="41"/>
      <c r="R23" s="41"/>
      <c r="S23" s="42"/>
      <c r="T23" s="51"/>
      <c r="U23" s="52"/>
      <c r="V23" s="53"/>
      <c r="W23" s="63" t="s">
        <v>82</v>
      </c>
    </row>
    <row r="24" spans="2:23" ht="28.5" customHeight="1" x14ac:dyDescent="0.3">
      <c r="P24" s="59">
        <f>AVERAGE(P20:P23,P16:P18)</f>
        <v>1.3388888888888888</v>
      </c>
      <c r="Q24" s="59" t="e">
        <f t="shared" ref="Q24:S24" si="2">AVERAGE(Q20:Q23)</f>
        <v>#DIV/0!</v>
      </c>
      <c r="R24" s="59" t="e">
        <f t="shared" si="2"/>
        <v>#DIV/0!</v>
      </c>
      <c r="S24" s="59" t="e">
        <f t="shared" si="2"/>
        <v>#DIV/0!</v>
      </c>
      <c r="T24" s="59" t="e">
        <f>AVERAGE(T20:T23)</f>
        <v>#DIV/0!</v>
      </c>
      <c r="U24" s="59" t="e">
        <f t="shared" ref="U24:V24" si="3">AVERAGE(U20:U23)</f>
        <v>#DIV/0!</v>
      </c>
      <c r="V24" s="59" t="e">
        <f t="shared" si="3"/>
        <v>#DIV/0!</v>
      </c>
    </row>
    <row r="28" spans="2:23" ht="51" customHeight="1" x14ac:dyDescent="0.3">
      <c r="C28" s="95" t="s">
        <v>74</v>
      </c>
      <c r="D28" s="96"/>
      <c r="E28" s="96"/>
      <c r="F28" s="96"/>
      <c r="G28" s="122"/>
      <c r="L28" s="95" t="s">
        <v>34</v>
      </c>
      <c r="M28" s="96"/>
      <c r="N28" s="96"/>
      <c r="O28" s="96"/>
      <c r="P28" s="96"/>
      <c r="Q28" s="96"/>
      <c r="U28" s="95" t="s">
        <v>75</v>
      </c>
      <c r="V28" s="96"/>
      <c r="W28" s="96"/>
    </row>
    <row r="31" spans="2:23" ht="15" thickBot="1" x14ac:dyDescent="0.35"/>
    <row r="32" spans="2:23" ht="15.75" customHeight="1" thickBot="1" x14ac:dyDescent="0.35">
      <c r="D32" s="97" t="s">
        <v>27</v>
      </c>
      <c r="E32" s="98"/>
      <c r="F32" s="98"/>
      <c r="G32" s="98"/>
      <c r="H32" s="98"/>
      <c r="I32" s="98"/>
      <c r="J32" s="98"/>
      <c r="K32" s="98"/>
      <c r="L32" s="98"/>
      <c r="M32" s="98"/>
      <c r="N32" s="98"/>
      <c r="O32" s="98"/>
      <c r="P32" s="98"/>
      <c r="Q32" s="98"/>
      <c r="R32" s="98"/>
      <c r="S32" s="98"/>
      <c r="T32" s="98"/>
      <c r="U32" s="98"/>
      <c r="V32" s="98"/>
      <c r="W32" s="99"/>
    </row>
    <row r="33" spans="4:23" ht="27" customHeight="1" thickBot="1" x14ac:dyDescent="0.35">
      <c r="D33" s="100" t="s">
        <v>28</v>
      </c>
      <c r="E33" s="93" t="s">
        <v>10</v>
      </c>
      <c r="F33" s="102" t="s">
        <v>11</v>
      </c>
      <c r="G33" s="103"/>
      <c r="H33" s="103"/>
      <c r="I33" s="103"/>
      <c r="J33" s="104"/>
      <c r="K33" s="102" t="s">
        <v>12</v>
      </c>
      <c r="L33" s="103"/>
      <c r="M33" s="103"/>
      <c r="N33" s="104"/>
      <c r="O33" s="102" t="s">
        <v>13</v>
      </c>
      <c r="P33" s="103"/>
      <c r="Q33" s="103"/>
      <c r="R33" s="104"/>
      <c r="S33" s="102" t="s">
        <v>14</v>
      </c>
      <c r="T33" s="103"/>
      <c r="U33" s="103"/>
      <c r="V33" s="104"/>
      <c r="W33" s="100" t="s">
        <v>39</v>
      </c>
    </row>
    <row r="34" spans="4:23" ht="27" customHeight="1" thickBot="1" x14ac:dyDescent="0.35">
      <c r="D34" s="101"/>
      <c r="E34" s="94"/>
      <c r="F34" s="17" t="s">
        <v>29</v>
      </c>
      <c r="G34" s="123"/>
      <c r="H34" s="19" t="s">
        <v>30</v>
      </c>
      <c r="I34" s="18" t="s">
        <v>31</v>
      </c>
      <c r="J34" s="20" t="s">
        <v>32</v>
      </c>
      <c r="K34" s="17" t="s">
        <v>29</v>
      </c>
      <c r="L34" s="19" t="s">
        <v>30</v>
      </c>
      <c r="M34" s="18" t="s">
        <v>31</v>
      </c>
      <c r="N34" s="20" t="s">
        <v>32</v>
      </c>
      <c r="O34" s="17" t="s">
        <v>6</v>
      </c>
      <c r="P34" s="19" t="s">
        <v>7</v>
      </c>
      <c r="Q34" s="18" t="s">
        <v>8</v>
      </c>
      <c r="R34" s="20" t="s">
        <v>9</v>
      </c>
      <c r="S34" s="17" t="s">
        <v>6</v>
      </c>
      <c r="T34" s="19" t="s">
        <v>7</v>
      </c>
      <c r="U34" s="18" t="s">
        <v>8</v>
      </c>
      <c r="V34" s="20" t="s">
        <v>9</v>
      </c>
      <c r="W34" s="101"/>
    </row>
    <row r="35" spans="4:23" ht="15" thickBot="1" x14ac:dyDescent="0.35">
      <c r="D35" s="106"/>
      <c r="E35" s="107"/>
      <c r="F35" s="54"/>
      <c r="G35" s="124"/>
      <c r="H35" s="55"/>
      <c r="I35" s="55"/>
      <c r="J35" s="56"/>
      <c r="K35" s="54"/>
      <c r="L35" s="55"/>
      <c r="M35" s="55"/>
      <c r="N35" s="57"/>
      <c r="O35" s="58" t="str">
        <f>IFERROR((K35/F35),"100%")</f>
        <v>100%</v>
      </c>
      <c r="P35" s="47" t="str">
        <f t="shared" ref="P35:R35" si="4">IFERROR((L35/H35),"100%")</f>
        <v>100%</v>
      </c>
      <c r="Q35" s="47" t="str">
        <f t="shared" si="4"/>
        <v>100%</v>
      </c>
      <c r="R35" s="33" t="str">
        <f t="shared" si="4"/>
        <v>100%</v>
      </c>
      <c r="S35" s="58" t="str">
        <f>IFERROR(((K35)/(F35)),"100%")</f>
        <v>100%</v>
      </c>
      <c r="T35" s="58" t="str">
        <f>IFERROR(((L35+M35)/(H35+I35)),"100%")</f>
        <v>100%</v>
      </c>
      <c r="U35" s="47" t="str">
        <f>IFERROR(((L35+M35+N35)/(H35+I35+J35)),"100%")</f>
        <v>100%</v>
      </c>
      <c r="V35" s="33" t="str">
        <f>IFERROR(((L35+M35+N35+O35)/(H35+I35+J35+K35)),"100%")</f>
        <v>100%</v>
      </c>
      <c r="W35" s="61"/>
    </row>
    <row r="36" spans="4:23" ht="28.2" thickBot="1" x14ac:dyDescent="0.35">
      <c r="D36" s="78" t="s">
        <v>76</v>
      </c>
      <c r="E36" s="79">
        <v>3500000</v>
      </c>
      <c r="F36" s="80">
        <v>860678</v>
      </c>
      <c r="G36" s="125"/>
      <c r="H36" s="81">
        <v>0</v>
      </c>
      <c r="I36" s="81">
        <v>0</v>
      </c>
      <c r="J36" s="82">
        <v>0</v>
      </c>
      <c r="K36" s="80">
        <v>789478.52</v>
      </c>
      <c r="L36" s="81"/>
      <c r="M36" s="81"/>
      <c r="N36" s="82"/>
      <c r="O36" s="83">
        <f t="shared" ref="O36" si="5">IFERROR(K36/F36,"100"%)</f>
        <v>0.91727512495962482</v>
      </c>
      <c r="P36" s="84"/>
      <c r="Q36" s="84"/>
      <c r="R36" s="85"/>
      <c r="S36" s="51">
        <f>IFERROR(K36/E36,"100%")</f>
        <v>0.22556529142857143</v>
      </c>
      <c r="T36" s="84"/>
      <c r="U36" s="84"/>
      <c r="V36" s="85"/>
      <c r="W36" s="86" t="s">
        <v>87</v>
      </c>
    </row>
  </sheetData>
  <mergeCells count="25">
    <mergeCell ref="D35:E35"/>
    <mergeCell ref="E2:S2"/>
    <mergeCell ref="E3:S3"/>
    <mergeCell ref="D11:F11"/>
    <mergeCell ref="L11:O11"/>
    <mergeCell ref="P11:S11"/>
    <mergeCell ref="E4:S4"/>
    <mergeCell ref="E5:S5"/>
    <mergeCell ref="G11:K11"/>
    <mergeCell ref="G10:V10"/>
    <mergeCell ref="B11:B12"/>
    <mergeCell ref="C11:C12"/>
    <mergeCell ref="W11:W12"/>
    <mergeCell ref="E33:E34"/>
    <mergeCell ref="L28:Q28"/>
    <mergeCell ref="U28:W28"/>
    <mergeCell ref="C28:F28"/>
    <mergeCell ref="D32:W32"/>
    <mergeCell ref="D33:D34"/>
    <mergeCell ref="F33:J33"/>
    <mergeCell ref="K33:N33"/>
    <mergeCell ref="O33:R33"/>
    <mergeCell ref="S33:V33"/>
    <mergeCell ref="W33:W34"/>
    <mergeCell ref="T11:V11"/>
  </mergeCells>
  <conditionalFormatting sqref="P13">
    <cfRule type="cellIs" dxfId="109" priority="150" operator="equal">
      <formula>"NO APLICA"</formula>
    </cfRule>
    <cfRule type="cellIs" dxfId="108" priority="151" operator="lessThanOrEqual">
      <formula>100%</formula>
    </cfRule>
    <cfRule type="cellIs" dxfId="107" priority="152" operator="between">
      <formula>100%</formula>
      <formula>110%</formula>
    </cfRule>
    <cfRule type="cellIs" dxfId="106" priority="153" operator="greaterThanOrEqual">
      <formula>110%</formula>
    </cfRule>
  </conditionalFormatting>
  <conditionalFormatting sqref="L14:O15 L20:O20 L23:O23 K36:N36">
    <cfRule type="containsBlanks" dxfId="105" priority="131">
      <formula>LEN(TRIM(K14))=0</formula>
    </cfRule>
  </conditionalFormatting>
  <conditionalFormatting sqref="H14:K15 H20:K20 H23:K23 F36:J36">
    <cfRule type="containsBlanks" dxfId="104" priority="130">
      <formula>LEN(TRIM(F14))=0</formula>
    </cfRule>
  </conditionalFormatting>
  <conditionalFormatting sqref="O36">
    <cfRule type="cellIs" dxfId="103" priority="114" stopIfTrue="1" operator="equal">
      <formula>"100%"</formula>
    </cfRule>
    <cfRule type="cellIs" dxfId="102" priority="115" stopIfTrue="1" operator="lessThan">
      <formula>0.5</formula>
    </cfRule>
    <cfRule type="cellIs" dxfId="101" priority="116" stopIfTrue="1" operator="between">
      <formula>0.5</formula>
      <formula>0.7</formula>
    </cfRule>
    <cfRule type="cellIs" dxfId="100" priority="117" stopIfTrue="1" operator="between">
      <formula>0.7</formula>
      <formula>1.2</formula>
    </cfRule>
    <cfRule type="cellIs" dxfId="99" priority="118" stopIfTrue="1" operator="greaterThanOrEqual">
      <formula>1.2</formula>
    </cfRule>
    <cfRule type="containsBlanks" dxfId="98" priority="119" stopIfTrue="1">
      <formula>LEN(TRIM(O36))=0</formula>
    </cfRule>
  </conditionalFormatting>
  <conditionalFormatting sqref="S36">
    <cfRule type="cellIs" dxfId="97" priority="108" stopIfTrue="1" operator="equal">
      <formula>"100%"</formula>
    </cfRule>
    <cfRule type="cellIs" dxfId="96" priority="109" stopIfTrue="1" operator="lessThan">
      <formula>0.5</formula>
    </cfRule>
    <cfRule type="cellIs" dxfId="95" priority="110" stopIfTrue="1" operator="between">
      <formula>0.5</formula>
      <formula>0.7</formula>
    </cfRule>
    <cfRule type="cellIs" dxfId="94" priority="111" stopIfTrue="1" operator="between">
      <formula>0.7</formula>
      <formula>1.2</formula>
    </cfRule>
    <cfRule type="cellIs" dxfId="93" priority="112" stopIfTrue="1" operator="greaterThanOrEqual">
      <formula>1.2</formula>
    </cfRule>
    <cfRule type="containsBlanks" dxfId="92" priority="113" stopIfTrue="1">
      <formula>LEN(TRIM(S36))=0</formula>
    </cfRule>
  </conditionalFormatting>
  <conditionalFormatting sqref="T36:V36 P36:R36">
    <cfRule type="containsBlanks" dxfId="91" priority="107">
      <formula>LEN(TRIM(P36))=0</formula>
    </cfRule>
  </conditionalFormatting>
  <conditionalFormatting sqref="Q20:S20 Q23:S23 Q14:S15">
    <cfRule type="containsBlanks" dxfId="90" priority="100">
      <formula>LEN(TRIM(Q14))=0</formula>
    </cfRule>
  </conditionalFormatting>
  <conditionalFormatting sqref="T14:V15 T20:V20 T23:V23">
    <cfRule type="cellIs" dxfId="89" priority="94" stopIfTrue="1" operator="equal">
      <formula>"100%"</formula>
    </cfRule>
    <cfRule type="cellIs" dxfId="88" priority="95" stopIfTrue="1" operator="lessThan">
      <formula>0.5</formula>
    </cfRule>
    <cfRule type="cellIs" dxfId="87" priority="96" stopIfTrue="1" operator="between">
      <formula>0.5</formula>
      <formula>0.7</formula>
    </cfRule>
    <cfRule type="cellIs" dxfId="86" priority="97" stopIfTrue="1" operator="between">
      <formula>0.7</formula>
      <formula>1.2</formula>
    </cfRule>
    <cfRule type="cellIs" dxfId="85" priority="98" stopIfTrue="1" operator="greaterThanOrEqual">
      <formula>1.2</formula>
    </cfRule>
    <cfRule type="containsBlanks" dxfId="84" priority="99" stopIfTrue="1">
      <formula>LEN(TRIM(T14))=0</formula>
    </cfRule>
  </conditionalFormatting>
  <conditionalFormatting sqref="T14:V15 T20:V20 T23:V23">
    <cfRule type="containsBlanks" dxfId="83" priority="93">
      <formula>LEN(TRIM(T14))=0</formula>
    </cfRule>
  </conditionalFormatting>
  <conditionalFormatting sqref="P14:P23">
    <cfRule type="cellIs" dxfId="82" priority="87" stopIfTrue="1" operator="equal">
      <formula>"100%"</formula>
    </cfRule>
    <cfRule type="cellIs" dxfId="81" priority="88" stopIfTrue="1" operator="lessThan">
      <formula>0.5</formula>
    </cfRule>
    <cfRule type="cellIs" dxfId="80" priority="89" stopIfTrue="1" operator="between">
      <formula>0.5</formula>
      <formula>0.7</formula>
    </cfRule>
    <cfRule type="cellIs" dxfId="79" priority="90" stopIfTrue="1" operator="between">
      <formula>0.7</formula>
      <formula>1.2</formula>
    </cfRule>
    <cfRule type="cellIs" dxfId="78" priority="91" stopIfTrue="1" operator="greaterThanOrEqual">
      <formula>1.2</formula>
    </cfRule>
    <cfRule type="containsBlanks" dxfId="77" priority="92" stopIfTrue="1">
      <formula>LEN(TRIM(P14))=0</formula>
    </cfRule>
  </conditionalFormatting>
  <conditionalFormatting sqref="K35:N35">
    <cfRule type="containsBlanks" dxfId="76" priority="77">
      <formula>LEN(TRIM(K35))=0</formula>
    </cfRule>
  </conditionalFormatting>
  <conditionalFormatting sqref="F35:J35">
    <cfRule type="containsBlanks" dxfId="75" priority="76">
      <formula>LEN(TRIM(F35))=0</formula>
    </cfRule>
  </conditionalFormatting>
  <conditionalFormatting sqref="O35:R35">
    <cfRule type="cellIs" dxfId="74" priority="70" stopIfTrue="1" operator="equal">
      <formula>"100%"</formula>
    </cfRule>
    <cfRule type="cellIs" dxfId="73" priority="71" stopIfTrue="1" operator="lessThan">
      <formula>0.5</formula>
    </cfRule>
    <cfRule type="cellIs" dxfId="72" priority="72" stopIfTrue="1" operator="between">
      <formula>0.5</formula>
      <formula>0.7</formula>
    </cfRule>
    <cfRule type="cellIs" dxfId="71" priority="73" stopIfTrue="1" operator="between">
      <formula>0.7</formula>
      <formula>1.2</formula>
    </cfRule>
    <cfRule type="cellIs" dxfId="70" priority="74" stopIfTrue="1" operator="greaterThanOrEqual">
      <formula>1.2</formula>
    </cfRule>
    <cfRule type="containsBlanks" dxfId="69" priority="75" stopIfTrue="1">
      <formula>LEN(TRIM(O35))=0</formula>
    </cfRule>
  </conditionalFormatting>
  <conditionalFormatting sqref="S35:V35">
    <cfRule type="cellIs" dxfId="68" priority="64" stopIfTrue="1" operator="equal">
      <formula>"100%"</formula>
    </cfRule>
    <cfRule type="cellIs" dxfId="67" priority="65" stopIfTrue="1" operator="lessThan">
      <formula>0.5</formula>
    </cfRule>
    <cfRule type="cellIs" dxfId="66" priority="66" stopIfTrue="1" operator="between">
      <formula>0.5</formula>
      <formula>0.7</formula>
    </cfRule>
    <cfRule type="cellIs" dxfId="65" priority="67" stopIfTrue="1" operator="between">
      <formula>0.7</formula>
      <formula>1.2</formula>
    </cfRule>
    <cfRule type="cellIs" dxfId="64" priority="68" stopIfTrue="1" operator="greaterThanOrEqual">
      <formula>1.2</formula>
    </cfRule>
    <cfRule type="containsBlanks" dxfId="63" priority="69" stopIfTrue="1">
      <formula>LEN(TRIM(S35))=0</formula>
    </cfRule>
  </conditionalFormatting>
  <conditionalFormatting sqref="S35:V35">
    <cfRule type="containsBlanks" dxfId="62" priority="63">
      <formula>LEN(TRIM(S35))=0</formula>
    </cfRule>
  </conditionalFormatting>
  <conditionalFormatting sqref="L19:O19">
    <cfRule type="containsBlanks" dxfId="61" priority="62">
      <formula>LEN(TRIM(L19))=0</formula>
    </cfRule>
  </conditionalFormatting>
  <conditionalFormatting sqref="H19:K19">
    <cfRule type="containsBlanks" dxfId="60" priority="61">
      <formula>LEN(TRIM(H19))=0</formula>
    </cfRule>
  </conditionalFormatting>
  <conditionalFormatting sqref="Q19:S19">
    <cfRule type="containsBlanks" dxfId="59" priority="60">
      <formula>LEN(TRIM(Q19))=0</formula>
    </cfRule>
  </conditionalFormatting>
  <conditionalFormatting sqref="T19:V19">
    <cfRule type="cellIs" dxfId="58" priority="54" stopIfTrue="1" operator="equal">
      <formula>"100%"</formula>
    </cfRule>
    <cfRule type="cellIs" dxfId="57" priority="55" stopIfTrue="1" operator="lessThan">
      <formula>0.5</formula>
    </cfRule>
    <cfRule type="cellIs" dxfId="56" priority="56" stopIfTrue="1" operator="between">
      <formula>0.5</formula>
      <formula>0.7</formula>
    </cfRule>
    <cfRule type="cellIs" dxfId="55" priority="57" stopIfTrue="1" operator="between">
      <formula>0.7</formula>
      <formula>1.2</formula>
    </cfRule>
    <cfRule type="cellIs" dxfId="54" priority="58" stopIfTrue="1" operator="greaterThanOrEqual">
      <formula>1.2</formula>
    </cfRule>
    <cfRule type="containsBlanks" dxfId="53" priority="59" stopIfTrue="1">
      <formula>LEN(TRIM(T19))=0</formula>
    </cfRule>
  </conditionalFormatting>
  <conditionalFormatting sqref="T19:V19">
    <cfRule type="containsBlanks" dxfId="52" priority="53">
      <formula>LEN(TRIM(T19))=0</formula>
    </cfRule>
  </conditionalFormatting>
  <conditionalFormatting sqref="L16:O16">
    <cfRule type="containsBlanks" dxfId="51" priority="52">
      <formula>LEN(TRIM(L16))=0</formula>
    </cfRule>
  </conditionalFormatting>
  <conditionalFormatting sqref="H16:K16">
    <cfRule type="containsBlanks" dxfId="50" priority="51">
      <formula>LEN(TRIM(H16))=0</formula>
    </cfRule>
  </conditionalFormatting>
  <conditionalFormatting sqref="Q16:S16">
    <cfRule type="containsBlanks" dxfId="49" priority="50">
      <formula>LEN(TRIM(Q16))=0</formula>
    </cfRule>
  </conditionalFormatting>
  <conditionalFormatting sqref="T16:V16">
    <cfRule type="cellIs" dxfId="48" priority="44" stopIfTrue="1" operator="equal">
      <formula>"100%"</formula>
    </cfRule>
    <cfRule type="cellIs" dxfId="47" priority="45" stopIfTrue="1" operator="lessThan">
      <formula>0.5</formula>
    </cfRule>
    <cfRule type="cellIs" dxfId="46" priority="46" stopIfTrue="1" operator="between">
      <formula>0.5</formula>
      <formula>0.7</formula>
    </cfRule>
    <cfRule type="cellIs" dxfId="45" priority="47" stopIfTrue="1" operator="between">
      <formula>0.7</formula>
      <formula>1.2</formula>
    </cfRule>
    <cfRule type="cellIs" dxfId="44" priority="48" stopIfTrue="1" operator="greaterThanOrEqual">
      <formula>1.2</formula>
    </cfRule>
    <cfRule type="containsBlanks" dxfId="43" priority="49" stopIfTrue="1">
      <formula>LEN(TRIM(T16))=0</formula>
    </cfRule>
  </conditionalFormatting>
  <conditionalFormatting sqref="T16:V16">
    <cfRule type="containsBlanks" dxfId="42" priority="43">
      <formula>LEN(TRIM(T16))=0</formula>
    </cfRule>
  </conditionalFormatting>
  <conditionalFormatting sqref="L17:O17">
    <cfRule type="containsBlanks" dxfId="41" priority="42">
      <formula>LEN(TRIM(L17))=0</formula>
    </cfRule>
  </conditionalFormatting>
  <conditionalFormatting sqref="H17:K17">
    <cfRule type="containsBlanks" dxfId="40" priority="41">
      <formula>LEN(TRIM(H17))=0</formula>
    </cfRule>
  </conditionalFormatting>
  <conditionalFormatting sqref="Q17:S17">
    <cfRule type="containsBlanks" dxfId="39" priority="40">
      <formula>LEN(TRIM(Q17))=0</formula>
    </cfRule>
  </conditionalFormatting>
  <conditionalFormatting sqref="T17:V17">
    <cfRule type="cellIs" dxfId="38" priority="34" stopIfTrue="1" operator="equal">
      <formula>"100%"</formula>
    </cfRule>
    <cfRule type="cellIs" dxfId="37" priority="35" stopIfTrue="1" operator="lessThan">
      <formula>0.5</formula>
    </cfRule>
    <cfRule type="cellIs" dxfId="36" priority="36" stopIfTrue="1" operator="between">
      <formula>0.5</formula>
      <formula>0.7</formula>
    </cfRule>
    <cfRule type="cellIs" dxfId="35" priority="37" stopIfTrue="1" operator="between">
      <formula>0.7</formula>
      <formula>1.2</formula>
    </cfRule>
    <cfRule type="cellIs" dxfId="34" priority="38" stopIfTrue="1" operator="greaterThanOrEqual">
      <formula>1.2</formula>
    </cfRule>
    <cfRule type="containsBlanks" dxfId="33" priority="39" stopIfTrue="1">
      <formula>LEN(TRIM(T17))=0</formula>
    </cfRule>
  </conditionalFormatting>
  <conditionalFormatting sqref="T17:V17">
    <cfRule type="containsBlanks" dxfId="32" priority="33">
      <formula>LEN(TRIM(T17))=0</formula>
    </cfRule>
  </conditionalFormatting>
  <conditionalFormatting sqref="L18:O18">
    <cfRule type="containsBlanks" dxfId="31" priority="32">
      <formula>LEN(TRIM(L18))=0</formula>
    </cfRule>
  </conditionalFormatting>
  <conditionalFormatting sqref="H18:K18">
    <cfRule type="containsBlanks" dxfId="30" priority="31">
      <formula>LEN(TRIM(H18))=0</formula>
    </cfRule>
  </conditionalFormatting>
  <conditionalFormatting sqref="Q18:S18">
    <cfRule type="containsBlanks" dxfId="29" priority="30">
      <formula>LEN(TRIM(Q18))=0</formula>
    </cfRule>
  </conditionalFormatting>
  <conditionalFormatting sqref="T18:V18">
    <cfRule type="cellIs" dxfId="28" priority="24" stopIfTrue="1" operator="equal">
      <formula>"100%"</formula>
    </cfRule>
    <cfRule type="cellIs" dxfId="27" priority="25" stopIfTrue="1" operator="lessThan">
      <formula>0.5</formula>
    </cfRule>
    <cfRule type="cellIs" dxfId="26" priority="26" stopIfTrue="1" operator="between">
      <formula>0.5</formula>
      <formula>0.7</formula>
    </cfRule>
    <cfRule type="cellIs" dxfId="25" priority="27" stopIfTrue="1" operator="between">
      <formula>0.7</formula>
      <formula>1.2</formula>
    </cfRule>
    <cfRule type="cellIs" dxfId="24" priority="28" stopIfTrue="1" operator="greaterThanOrEqual">
      <formula>1.2</formula>
    </cfRule>
    <cfRule type="containsBlanks" dxfId="23" priority="29" stopIfTrue="1">
      <formula>LEN(TRIM(T18))=0</formula>
    </cfRule>
  </conditionalFormatting>
  <conditionalFormatting sqref="T18:V18">
    <cfRule type="containsBlanks" dxfId="22" priority="23">
      <formula>LEN(TRIM(T18))=0</formula>
    </cfRule>
  </conditionalFormatting>
  <conditionalFormatting sqref="L22:O22">
    <cfRule type="containsBlanks" dxfId="21" priority="22">
      <formula>LEN(TRIM(L22))=0</formula>
    </cfRule>
  </conditionalFormatting>
  <conditionalFormatting sqref="H22:K22">
    <cfRule type="containsBlanks" dxfId="20" priority="21">
      <formula>LEN(TRIM(H22))=0</formula>
    </cfRule>
  </conditionalFormatting>
  <conditionalFormatting sqref="Q22:S22">
    <cfRule type="containsBlanks" dxfId="19" priority="20">
      <formula>LEN(TRIM(Q22))=0</formula>
    </cfRule>
  </conditionalFormatting>
  <conditionalFormatting sqref="T22:V22">
    <cfRule type="cellIs" dxfId="18" priority="14" stopIfTrue="1" operator="equal">
      <formula>"100%"</formula>
    </cfRule>
    <cfRule type="cellIs" dxfId="17" priority="15" stopIfTrue="1" operator="lessThan">
      <formula>0.5</formula>
    </cfRule>
    <cfRule type="cellIs" dxfId="16" priority="16" stopIfTrue="1" operator="between">
      <formula>0.5</formula>
      <formula>0.7</formula>
    </cfRule>
    <cfRule type="cellIs" dxfId="15" priority="17" stopIfTrue="1" operator="between">
      <formula>0.7</formula>
      <formula>1.2</formula>
    </cfRule>
    <cfRule type="cellIs" dxfId="14" priority="18" stopIfTrue="1" operator="greaterThanOrEqual">
      <formula>1.2</formula>
    </cfRule>
    <cfRule type="containsBlanks" dxfId="13" priority="19" stopIfTrue="1">
      <formula>LEN(TRIM(T22))=0</formula>
    </cfRule>
  </conditionalFormatting>
  <conditionalFormatting sqref="T22:V22">
    <cfRule type="containsBlanks" dxfId="12" priority="13">
      <formula>LEN(TRIM(T22))=0</formula>
    </cfRule>
  </conditionalFormatting>
  <conditionalFormatting sqref="L21:O21">
    <cfRule type="containsBlanks" dxfId="11" priority="12">
      <formula>LEN(TRIM(L21))=0</formula>
    </cfRule>
  </conditionalFormatting>
  <conditionalFormatting sqref="H21:K21">
    <cfRule type="containsBlanks" dxfId="10" priority="11">
      <formula>LEN(TRIM(H21))=0</formula>
    </cfRule>
  </conditionalFormatting>
  <conditionalFormatting sqref="Q21:S21">
    <cfRule type="containsBlanks" dxfId="9" priority="10">
      <formula>LEN(TRIM(Q21))=0</formula>
    </cfRule>
  </conditionalFormatting>
  <conditionalFormatting sqref="T21:V21">
    <cfRule type="cellIs" dxfId="8" priority="4" stopIfTrue="1" operator="equal">
      <formula>"100%"</formula>
    </cfRule>
    <cfRule type="cellIs" dxfId="7" priority="5" stopIfTrue="1" operator="lessThan">
      <formula>0.5</formula>
    </cfRule>
    <cfRule type="cellIs" dxfId="6" priority="6" stopIfTrue="1" operator="between">
      <formula>0.5</formula>
      <formula>0.7</formula>
    </cfRule>
    <cfRule type="cellIs" dxfId="5" priority="7" stopIfTrue="1" operator="between">
      <formula>0.7</formula>
      <formula>1.2</formula>
    </cfRule>
    <cfRule type="cellIs" dxfId="4" priority="8" stopIfTrue="1" operator="greaterThanOrEqual">
      <formula>1.2</formula>
    </cfRule>
    <cfRule type="containsBlanks" dxfId="3" priority="9" stopIfTrue="1">
      <formula>LEN(TRIM(T21))=0</formula>
    </cfRule>
  </conditionalFormatting>
  <conditionalFormatting sqref="T21:V21">
    <cfRule type="containsBlanks" dxfId="2" priority="3">
      <formula>LEN(TRIM(T21))=0</formula>
    </cfRule>
  </conditionalFormatting>
  <conditionalFormatting sqref="Q13:V13">
    <cfRule type="containsBlanks" dxfId="1" priority="2">
      <formula>LEN(TRIM(Q13))=0</formula>
    </cfRule>
  </conditionalFormatting>
  <conditionalFormatting sqref="M13:O13">
    <cfRule type="containsBlanks" dxfId="0" priority="1">
      <formula>LEN(TRIM(M13))=0</formula>
    </cfRule>
  </conditionalFormatting>
  <printOptions horizontalCentered="1"/>
  <pageMargins left="0.19685039370078741" right="3.937007874015748E-2" top="0.35433070866141736" bottom="0.35433070866141736" header="0.31496062992125984" footer="0.31496062992125984"/>
  <pageSetup paperSize="5" scale="32" orientation="landscape"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3" t="s">
        <v>35</v>
      </c>
    </row>
    <row r="3" spans="1:2" ht="120" customHeight="1" x14ac:dyDescent="0.3">
      <c r="A3" s="121" t="s">
        <v>36</v>
      </c>
      <c r="B3" s="121"/>
    </row>
    <row r="5" spans="1:2" ht="43.2" x14ac:dyDescent="0.3">
      <c r="A5" s="44"/>
      <c r="B5" s="45" t="s">
        <v>37</v>
      </c>
    </row>
    <row r="6" spans="1:2" ht="57.6" x14ac:dyDescent="0.3">
      <c r="A6" s="46"/>
      <c r="B6" s="45"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2023-04-05T17:52:26Z</cp:lastPrinted>
  <dcterms:created xsi:type="dcterms:W3CDTF">2021-03-11T02:28:07Z</dcterms:created>
  <dcterms:modified xsi:type="dcterms:W3CDTF">2023-04-14T17:50:05Z</dcterms:modified>
  <cp:category/>
  <cp:contentStatus/>
</cp:coreProperties>
</file>