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01CF55B0-EFF0-4698-AB86-D0448737E62E}" xr6:coauthVersionLast="47" xr6:coauthVersionMax="47" xr10:uidLastSave="{00000000-0000-0000-0000-000000000000}"/>
  <bookViews>
    <workbookView xWindow="-120" yWindow="-120" windowWidth="29040" windowHeight="164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3'!$A$1:$X$28</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3'!$1:$14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23" i="1" l="1"/>
  <c r="U18" i="1"/>
  <c r="U19" i="1"/>
  <c r="U20" i="1"/>
  <c r="U21" i="1"/>
  <c r="U22" i="1"/>
  <c r="U17" i="1"/>
  <c r="T17" i="1" l="1"/>
  <c r="U34" i="1"/>
  <c r="U35" i="1"/>
  <c r="Q34" i="1"/>
  <c r="Q35" i="1"/>
  <c r="R17" i="1"/>
  <c r="R18" i="1"/>
  <c r="R19" i="1"/>
  <c r="R20" i="1"/>
  <c r="R21" i="1"/>
  <c r="R22" i="1"/>
  <c r="T34" i="1"/>
  <c r="T35" i="1"/>
  <c r="P35" i="1"/>
  <c r="P34" i="1"/>
  <c r="T21" i="1"/>
  <c r="T18" i="1"/>
  <c r="T19" i="1"/>
  <c r="T20" i="1"/>
  <c r="T22" i="1"/>
  <c r="Q17" i="1"/>
  <c r="Q18" i="1"/>
  <c r="Q19" i="1"/>
  <c r="Q20" i="1"/>
  <c r="Q21" i="1"/>
  <c r="Q22" i="1"/>
  <c r="F35" i="1" l="1"/>
  <c r="F34" i="1"/>
  <c r="P17" i="1"/>
  <c r="P18" i="1"/>
  <c r="P19" i="1"/>
  <c r="P20" i="1"/>
  <c r="P21" i="1"/>
  <c r="P22" i="1"/>
  <c r="P23" i="1" l="1"/>
  <c r="V23" i="1"/>
  <c r="U33" i="1" l="1"/>
  <c r="T33" i="1"/>
  <c r="S33" i="1"/>
  <c r="R33" i="1"/>
  <c r="Q33" i="1"/>
  <c r="P33" i="1"/>
  <c r="O33" i="1"/>
  <c r="V33" i="1" s="1"/>
  <c r="T23" i="1"/>
  <c r="S23" i="1"/>
  <c r="R23" i="1"/>
  <c r="Q23" i="1"/>
  <c r="V16" i="1"/>
  <c r="U16" i="1"/>
  <c r="T16" i="1"/>
  <c r="S16" i="1"/>
  <c r="R16" i="1"/>
  <c r="Q16" i="1"/>
  <c r="P16" i="1"/>
  <c r="S35" i="1"/>
  <c r="O35" i="1"/>
  <c r="S34" i="1"/>
  <c r="O34"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<sst xmlns="http://schemas.openxmlformats.org/spreadsheetml/2006/main" count="148" uniqueCount="84">
  <si>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</si>
  <si>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</si>
  <si>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</si>
  <si>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</si>
  <si>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</si>
  <si>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</si>
  <si>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</si>
  <si>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</si>
  <si>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</si>
  <si>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</si>
  <si>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</si>
  <si>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</si>
  <si>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</si>
  <si>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</si>
  <si>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</si>
  <si>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</si>
  <si>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</si>
  <si>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</si>
  <si>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</si>
  <si>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</si>
  <si>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</si>
  <si>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</si>
  <si>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PORCENTAJE DE AVANCE TRIMESTRAL 202</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</si>
  <si>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</si>
  <si>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</si>
  <si>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</si>
  <si>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</si>
  <si>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</si>
  <si>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</si>
  <si>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</si>
  <si>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</si>
  <si>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</si>
  <si>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</si>
  <si>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</si>
  <si>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</si>
  <si>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</si>
  <si>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</si>
  <si>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</si>
  <si>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</si>
  <si>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</si>
  <si>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ANUAL</t>
  </si>
  <si>
    <t xml:space="preserve">CLAVE Y NOMBRE DEL PPA:3.14 Programa para el Ordenamiento Territorial y Desarrollo Urbano Sostenible </t>
  </si>
  <si>
    <t>INSTITUTO DE PLANEACIÓN DEL DESARROLLO URBANO DEL MUNICIPIO DE BENITO JUÁREZ</t>
  </si>
  <si>
    <t>3.14.1: Contribuir a garantizar la preservación de la riqueza natural única que tiene nuestro municipio mediante un crecimiento ordenado, sostenible y con responsabilidad compartida mediante la procuración y la protección del medio ambiente y biodiversidad de las diferentes especies, que conllevaran a un equilibrio ecológico de acuerdo con el crecimiento de la ciudad</t>
  </si>
  <si>
    <t>3.14.1.1: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</si>
  <si>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3.14.1.1.1. Documentos denominados "Programas de Desarrollo Urbano" y "Proyectos Urbanos Estratégicos implementados"</t>
  </si>
  <si>
    <t>3.14.1.1.3: Elaborar proyectos de transporte alternativo para la mejora de la movilidad urbana.</t>
  </si>
  <si>
    <t>3.14.1.1.2: Proyectos urbanos estratégicos</t>
  </si>
  <si>
    <t>3.14.1.1.2: Acciones de  gestión y  administración del presupuesto para la rendición de cuentas ante los entes fiscalizadores realizadas</t>
  </si>
  <si>
    <t>3.14.1.1.2.1: Gestión de los recursos humanos, materiales y servicios.</t>
  </si>
  <si>
    <t>PIPUE: Porcentaje de instrumentos de planeación urbana entregados</t>
  </si>
  <si>
    <t>PPPPU: Porcentaje de Programas, Planes y Proyectos Urbanos implementados</t>
  </si>
  <si>
    <t>PPUE: Porcentaje de Proyectos Estratégicos realizados en el Municipio de Benito Juárez.</t>
  </si>
  <si>
    <t>PPTAR: Porcentaje de Proyectos de Transporte Alternativo Realizados.</t>
  </si>
  <si>
    <t>PIGFPA: Porcentaje de Informes de Gestión Financiera del presupuesto asignado</t>
  </si>
  <si>
    <t>PGRHMyS: Porcentaje de gestión de los recursos humanos y adquisiciones de bienes y servicios realizadas</t>
  </si>
  <si>
    <t>Trimestral</t>
  </si>
  <si>
    <t>Unidad de medida del indicador: 
Porcentaje
Unidad de medida: 
Instrumentos</t>
  </si>
  <si>
    <t>Unidad de medida del indicador: 
Porcentaje
Unidad de medida: 
Proyectos</t>
  </si>
  <si>
    <t>UNIDAD DE MEDIDA DEL INDICADOR: 
Porcentaje
UNIDAD DE MEDIDA DE LAS VARIABLES: 
Informes</t>
  </si>
  <si>
    <t>UNIDAD DE MEDIDA DEL INDICADOR: 
Porcentaje
UNIDAD DE MEDIDA DE LAS VARIABLES: 
Gestiones</t>
  </si>
  <si>
    <r>
      <rPr>
        <b/>
        <sz val="11"/>
        <color theme="1"/>
        <rFont val="Arial"/>
        <family val="2"/>
      </rPr>
      <t>Justificacion Trimestral:</t>
    </r>
    <r>
      <rPr>
        <sz val="11"/>
        <color theme="1"/>
        <rFont val="Arial"/>
        <family val="2"/>
      </rPr>
      <t>Se cumple con el avance programado en lo que se refiera a la Avenida Rio Hondo, Parque de las Palapas smza 22, espacios públicos smz 05 y 02 así como la recopilación de información para la elaboración de proyectos de movilidad, aso como el área administrativa atendió y proporciono los requerimientos necesarios para el funcionamiento del Intitulo</t>
    </r>
  </si>
  <si>
    <r>
      <rPr>
        <b/>
        <sz val="11"/>
        <color theme="1"/>
        <rFont val="Arial"/>
        <family val="2"/>
      </rPr>
      <t>Justificacion Trimestral:</t>
    </r>
    <r>
      <rPr>
        <sz val="11"/>
        <color theme="1"/>
        <rFont val="Arial"/>
        <family val="2"/>
      </rPr>
      <t xml:space="preserve"> Se cumple con el avance programado en lo que se refiera a la Avenida Rio Hondo, Parque de las Palapas smza 22, espacios públicos smz 05 y 02 así como la recopilación de información para la elaboración de proyectos de movilidad</t>
    </r>
  </si>
  <si>
    <r>
      <rPr>
        <b/>
        <sz val="11"/>
        <color theme="1"/>
        <rFont val="Arial"/>
        <family val="2"/>
      </rPr>
      <t>Justificacion Trimestral</t>
    </r>
    <r>
      <rPr>
        <sz val="11"/>
        <color theme="1"/>
        <rFont val="Arial"/>
        <family val="2"/>
      </rPr>
      <t>:1. Con relación a la Av. Río Hondo: se elaboró el proyecto arquitectónico conceptual de la calle completa, accesible, segura e incluyente. 2. con el Parque de las Palapas SM 22, se elabora el anteproyecto de mejoramiento de la imagen urbana por medio de impactos puntuales a través de proyectos de ordenamiento, limpieza y embellecimiento. 3. en lo que refiere a Espacios Públicos SM 05 y 02. se realizó los proyectos de recuperación del espacio público en las áreas de andadores peatonales de ambas super manzanas</t>
    </r>
  </si>
  <si>
    <r>
      <rPr>
        <b/>
        <sz val="11"/>
        <color theme="1"/>
        <rFont val="Arial"/>
        <family val="2"/>
      </rPr>
      <t>Justificacion Trimestral</t>
    </r>
    <r>
      <rPr>
        <sz val="11"/>
        <color theme="1"/>
        <rFont val="Arial"/>
        <family val="2"/>
      </rPr>
      <t>:Se está en el proceso de recopilación de información para la elaboración de proyectos de mejora de la movilidad urbana</t>
    </r>
  </si>
  <si>
    <r>
      <rPr>
        <b/>
        <sz val="11"/>
        <color theme="1"/>
        <rFont val="Arial"/>
        <family val="2"/>
      </rPr>
      <t>Justificacion Trimestral:</t>
    </r>
    <r>
      <rPr>
        <sz val="11"/>
        <color theme="1"/>
        <rFont val="Arial"/>
        <family val="2"/>
      </rPr>
      <t xml:space="preserve"> 1. - Se cuenta con la información para el  avance de gestión financiera correspondiente al primer trimestre 2023.  2.- Se emitieron los Estados Financieros correspondiente al primer trimestre 2023  3. Se entregó la información correspondiente al cuarto trimestre 2022 del Avance de Gestión Financiera 4.- se realizo la Evaluación del SEVAC correspondiente al cuarto trimestre 2022, 5.- Se ha cumplido con las obligaciones de transparencia en tiempo y forma 6.- Se realizo y autorizó el presupuesto del ejercicio fiscal 2023 mediante Sesión de la Junta de Gobierno el día 323 de febrero de 2023         </t>
    </r>
  </si>
  <si>
    <r>
      <rPr>
        <b/>
        <sz val="11"/>
        <color theme="1"/>
        <rFont val="Arial"/>
        <family val="2"/>
      </rPr>
      <t>Justificacion Trimestral:</t>
    </r>
    <r>
      <rPr>
        <sz val="11"/>
        <color theme="1"/>
        <rFont val="Arial"/>
        <family val="2"/>
      </rPr>
      <t xml:space="preserve"> 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primer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a la ASEQROO.      </t>
    </r>
  </si>
  <si>
    <t>AUTORIZÓ                                                                                                                                                         Arq. Carlos Antonio Díaz Carvajal                                                                                                         Director General</t>
  </si>
  <si>
    <t>ELABORÓ                                                                                                                                C. Federico Saul Tovar Rodríguez                                                                                Jefe del Departamento Contable</t>
  </si>
  <si>
    <t>Dirección General</t>
  </si>
  <si>
    <t>Unidad Administrativoa</t>
  </si>
  <si>
    <t>El presupuesto autorizado por la Tesorería Municipal para el ejercicio 2023 es de $2,100,000.00. en la Sexta Sesión Ordinaria de Junta de Gobierno del IMPLAN se apruaba el incremento del presupuesto debido a un remante del ejercicio 2022 por la cantidad de $460,772.42 teniendo un presupuesto autorizado para el ejercicio fiscal 2023 de $ 2,560,772.42</t>
  </si>
  <si>
    <t>Proposito  IMPLAN</t>
  </si>
  <si>
    <t>Actividad Dirección General IMPLAN</t>
  </si>
  <si>
    <t>Componenete Dirección General IMPLAN</t>
  </si>
  <si>
    <t>Componenete Unidad Administrativa IMPLAN</t>
  </si>
  <si>
    <t>actividad Unidad Administrativa IMPLAN</t>
  </si>
  <si>
    <r>
      <rPr>
        <b/>
        <sz val="11"/>
        <color theme="1"/>
        <rFont val="Arial"/>
        <family val="2"/>
      </rPr>
      <t>Justificacion Trimestral:</t>
    </r>
    <r>
      <rPr>
        <sz val="11"/>
        <color theme="1"/>
        <rFont val="Arial"/>
        <family val="2"/>
      </rPr>
      <t xml:space="preserve"> Se concluyo con los Proyectos Estratégicos: 1. Rio Hondo: Fue entregado al Departamento de Proyectos de la Dirección de Obras Públicas para su segimiento como área ejecutora 2. Accesibilidad Universal en banquetas en calle 103 de la supermanzana 94: Fue entregado al Departamento de Proyectos de la Dirección de Obras Públicas para su segimiento como área ejecutora 3. Andadores en espacios Públicos supermanzana  02 y 05:  Entregado a la unidad de proyectos de Distrito Cancún.                  Con relación de proyectos de transporte alternativo para la mejora de la movilidad urbana  Se cuenta con un plano base de la solución conceptual de la problematica establecida.                                                                  </t>
    </r>
    <r>
      <rPr>
        <b/>
        <sz val="11"/>
        <color theme="1"/>
        <rFont val="Arial"/>
        <family val="2"/>
      </rPr>
      <t>Meta Anual:</t>
    </r>
    <r>
      <rPr>
        <sz val="11"/>
        <color theme="1"/>
        <rFont val="Arial"/>
        <family val="2"/>
      </rPr>
      <t xml:space="preserve"> Al concluir con los 3 proyectos ( Rio Hondo, Accesibilidad Universal en banquetas en calle 103 de la supermanzana 94 y Andadores en espacios Públicos supermanzana  02 y 05) de manera anticipada  se llea a cumplir en un 90% la meta anual programada para el 2023. Con la Elaboración de proyectos de transporte alternativo para la mejora de la movilidad urbana, se llaga a la meta del 50% programado. </t>
    </r>
  </si>
  <si>
    <r>
      <rPr>
        <b/>
        <sz val="11"/>
        <color theme="1"/>
        <rFont val="Arial"/>
        <family val="2"/>
      </rPr>
      <t xml:space="preserve">Justificacion Trimestral: </t>
    </r>
    <r>
      <rPr>
        <sz val="11"/>
        <color theme="1"/>
        <rFont val="Arial"/>
        <family val="2"/>
      </rPr>
      <t xml:space="preserve">Se concluyo con los Proyectos Estratégicos: 1. Rio Hondo: Fue entregado al Departamento de Proyectos de la Dirección de Obras Públicas para su segimiento como área ejecutora 2. Accesibilidad Universal en banquetas en calle 103 de la supermanzana 94: Fue entregado al Departamento de Proyectos de la Dirección de Obras Públicas para su segimiento como área ejecutora 3. Andadores en espacios Públicos supermanzana  02 y 05:  Entregado a la unidad de proyectos de Distrito Cancún.                                                       </t>
    </r>
    <r>
      <rPr>
        <b/>
        <sz val="11"/>
        <color theme="1"/>
        <rFont val="Arial"/>
        <family val="2"/>
      </rPr>
      <t>Meta Anual:</t>
    </r>
    <r>
      <rPr>
        <sz val="11"/>
        <color theme="1"/>
        <rFont val="Arial"/>
        <family val="2"/>
      </rPr>
      <t xml:space="preserve"> Al concluir con los 3 proyectos (Rio Hondo, Accesibilidad Universal en banquetas en calle 103 de la supermanzana 94 y Andadores en espacios Públicos supermanzana  02 y 05) de manera anticipada  se llea a cumplir en un 90% la meta anual programada para el 2023. </t>
    </r>
  </si>
  <si>
    <r>
      <rPr>
        <b/>
        <sz val="11"/>
        <color theme="1"/>
        <rFont val="Arial"/>
        <family val="2"/>
      </rPr>
      <t>Justificacion Trimestral:</t>
    </r>
    <r>
      <rPr>
        <sz val="11"/>
        <color theme="1"/>
        <rFont val="Arial"/>
        <family val="2"/>
      </rPr>
      <t xml:space="preserve"> En relación de proyectos de transporte alternativo para la mejora de la movilidad urbana  Se cuenta con un plano base de la solución conceptual de la problematica establecida.                                                                  </t>
    </r>
    <r>
      <rPr>
        <b/>
        <sz val="11"/>
        <color theme="1"/>
        <rFont val="Arial"/>
        <family val="2"/>
      </rPr>
      <t>Meta Anual:</t>
    </r>
    <r>
      <rPr>
        <sz val="11"/>
        <color theme="1"/>
        <rFont val="Arial"/>
        <family val="2"/>
      </rPr>
      <t xml:space="preserve">  Se llaga a la meta del 50% programado. </t>
    </r>
  </si>
  <si>
    <r>
      <rPr>
        <b/>
        <sz val="11"/>
        <color theme="1"/>
        <rFont val="Arial"/>
        <family val="2"/>
      </rPr>
      <t>Justificacion Trimestral:</t>
    </r>
    <r>
      <rPr>
        <sz val="11"/>
        <color theme="1"/>
        <rFont val="Arial"/>
        <family val="2"/>
      </rPr>
      <t xml:space="preserve"> 1. - Se cuenta con la información para el  avance de gestión financiera correspondiente al primer trimestre 2023.  2.- Se emitieron los Estados Financieros correspondiente al segundo trimestre 2023  3. Se entregó la información correspondiente al primer trimestre 2023 del Avance de Gestión Financiera 4.- se realizo la Evaluación del SEVAC correspondiente al cuarto trimestre 2022 obteniendo una calificación del 100%, 5.- Se ha cumplido con las obligaciones de transparencia en tiempo y forma 6. Se concluyó con la auditoria por parte de la ASEQROO a la Cuenta Pública 2022                   </t>
    </r>
    <r>
      <rPr>
        <b/>
        <sz val="11"/>
        <color theme="1"/>
        <rFont val="Arial"/>
        <family val="2"/>
      </rPr>
      <t>Meta Anual</t>
    </r>
    <r>
      <rPr>
        <sz val="11"/>
        <color theme="1"/>
        <rFont val="Arial"/>
        <family val="2"/>
      </rPr>
      <t>: se lleva un avance del 50% anual.</t>
    </r>
  </si>
  <si>
    <r>
      <rPr>
        <b/>
        <sz val="11"/>
        <color theme="1"/>
        <rFont val="Arial"/>
        <family val="2"/>
      </rPr>
      <t>Justificacion Trimestral:</t>
    </r>
    <r>
      <rPr>
        <sz val="11"/>
        <color theme="1"/>
        <rFont val="Arial"/>
        <family val="2"/>
      </rPr>
      <t xml:space="preserve"> Se llevaron a cabo las siguientes acciones administrativas del </t>
    </r>
    <r>
      <rPr>
        <u/>
        <sz val="11"/>
        <color theme="1"/>
        <rFont val="Arial"/>
        <family val="2"/>
      </rPr>
      <t xml:space="preserve">segundo trimestre 2023: </t>
    </r>
    <r>
      <rPr>
        <sz val="11"/>
        <color theme="1"/>
        <rFont val="Arial"/>
        <family val="2"/>
      </rPr>
      <t xml:space="preserve">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primer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a la ASEQROO.                                         </t>
    </r>
    <r>
      <rPr>
        <b/>
        <sz val="11"/>
        <color theme="1"/>
        <rFont val="Arial"/>
        <family val="2"/>
      </rPr>
      <t xml:space="preserve">Meta Anual: </t>
    </r>
    <r>
      <rPr>
        <sz val="11"/>
        <color theme="1"/>
        <rFont val="Arial"/>
        <family val="2"/>
      </rPr>
      <t>se lleva un avance del 50% anual.</t>
    </r>
  </si>
  <si>
    <r>
      <rPr>
        <b/>
        <sz val="11"/>
        <color theme="1"/>
        <rFont val="Arial"/>
        <family val="2"/>
      </rPr>
      <t xml:space="preserve">Justificacion Trimestral: </t>
    </r>
    <r>
      <rPr>
        <sz val="11"/>
        <color theme="1"/>
        <rFont val="Arial"/>
        <family val="2"/>
      </rPr>
      <t xml:space="preserve">Se concluyo con los </t>
    </r>
    <r>
      <rPr>
        <i/>
        <u/>
        <sz val="11"/>
        <color theme="1"/>
        <rFont val="Arial"/>
        <family val="2"/>
      </rPr>
      <t>Proyectos Estratégicos:</t>
    </r>
    <r>
      <rPr>
        <sz val="11"/>
        <color theme="1"/>
        <rFont val="Arial"/>
        <family val="2"/>
      </rPr>
      <t xml:space="preserve"> </t>
    </r>
    <r>
      <rPr>
        <b/>
        <sz val="11"/>
        <color theme="1"/>
        <rFont val="Arial"/>
        <family val="2"/>
      </rPr>
      <t>1. Rio Hondo:</t>
    </r>
    <r>
      <rPr>
        <sz val="11"/>
        <color theme="1"/>
        <rFont val="Arial"/>
        <family val="2"/>
      </rPr>
      <t xml:space="preserve"> Fue entregado al Departamento de Proyectos de la Dirección de Obras Públicas para su segimiento como área ejecutora </t>
    </r>
    <r>
      <rPr>
        <b/>
        <sz val="11"/>
        <color theme="1"/>
        <rFont val="Arial"/>
        <family val="2"/>
      </rPr>
      <t>2.</t>
    </r>
    <r>
      <rPr>
        <sz val="11"/>
        <color theme="1"/>
        <rFont val="Arial"/>
        <family val="2"/>
      </rPr>
      <t xml:space="preserve"> </t>
    </r>
    <r>
      <rPr>
        <b/>
        <sz val="11"/>
        <color theme="1"/>
        <rFont val="Arial"/>
        <family val="2"/>
      </rPr>
      <t>Accesibilidad Universal en banquetas en calle 103 de la supermanzana 94</t>
    </r>
    <r>
      <rPr>
        <sz val="11"/>
        <color theme="1"/>
        <rFont val="Arial"/>
        <family val="2"/>
      </rPr>
      <t>: Fue entregado al Departamento de Proyectos de la Dirección de Obras Públicas para su segimiento como área ejecutora</t>
    </r>
    <r>
      <rPr>
        <b/>
        <sz val="11"/>
        <color theme="1"/>
        <rFont val="Arial"/>
        <family val="2"/>
      </rPr>
      <t xml:space="preserve"> 3. Andadores en espacios Públicos supermanzana  02 y 05:</t>
    </r>
    <r>
      <rPr>
        <sz val="11"/>
        <color theme="1"/>
        <rFont val="Arial"/>
        <family val="2"/>
      </rPr>
      <t xml:space="preserve">  Entregado a la unidad de proyectos de Distrito Cancún.   </t>
    </r>
    <r>
      <rPr>
        <i/>
        <u/>
        <sz val="11"/>
        <color theme="1"/>
        <rFont val="Arial"/>
        <family val="2"/>
      </rPr>
      <t xml:space="preserve">Con relación de proyectos de transporte alternativo para la mejora de la movilidad urbana  </t>
    </r>
    <r>
      <rPr>
        <sz val="11"/>
        <color theme="1"/>
        <rFont val="Arial"/>
        <family val="2"/>
      </rPr>
      <t xml:space="preserve">Se cuenta con un plano base de la solución conceptual de la problematica establecida.Por parte de las actividades administrativas, se realizarón cada una de los trámites necesarios para el funcionamineto del Intitutot                                  </t>
    </r>
    <r>
      <rPr>
        <b/>
        <sz val="11"/>
        <color theme="1"/>
        <rFont val="Arial"/>
        <family val="2"/>
      </rPr>
      <t>Meta Anual:</t>
    </r>
    <r>
      <rPr>
        <sz val="11"/>
        <color theme="1"/>
        <rFont val="Arial"/>
        <family val="2"/>
      </rPr>
      <t xml:space="preserve"> Al concluir con los 3 proyectos ( Rio Hondo, Accesibilidad Universal en banquetas en calle 103 de la supermanzana 94 y Andadores en espacios Públicos supermanzana  02 y 05) de manera anticipada  se llea a cumplir en un 90% la meta anual programada para el 2023. Con la Elaboración de proyectos de transporte alternativo para la mejora de la movilidad urbana, se llaga a la meta del 50% programado.</t>
    </r>
  </si>
  <si>
    <r>
      <rPr>
        <b/>
        <sz val="11"/>
        <color theme="1"/>
        <rFont val="Arial"/>
        <family val="2"/>
      </rPr>
      <t xml:space="preserve">Justificacion Trimestral: </t>
    </r>
    <r>
      <rPr>
        <sz val="11"/>
        <color theme="1"/>
        <rFont val="Arial"/>
        <family val="2"/>
      </rPr>
      <t xml:space="preserve">Se concluyo con los </t>
    </r>
    <r>
      <rPr>
        <i/>
        <u/>
        <sz val="11"/>
        <color theme="1"/>
        <rFont val="Arial"/>
        <family val="2"/>
      </rPr>
      <t>Proyectos Estratégicos:</t>
    </r>
    <r>
      <rPr>
        <sz val="11"/>
        <color theme="1"/>
        <rFont val="Arial"/>
        <family val="2"/>
      </rPr>
      <t xml:space="preserve"> </t>
    </r>
    <r>
      <rPr>
        <b/>
        <sz val="11"/>
        <color theme="1"/>
        <rFont val="Arial"/>
        <family val="2"/>
      </rPr>
      <t>1. Rio Hondo:</t>
    </r>
    <r>
      <rPr>
        <sz val="11"/>
        <color theme="1"/>
        <rFont val="Arial"/>
        <family val="2"/>
      </rPr>
      <t xml:space="preserve"> Fue entregado al Departamento de Proyectos de la Dirección de Obras Públicas para su segimiento como área ejecutora </t>
    </r>
    <r>
      <rPr>
        <b/>
        <sz val="11"/>
        <color theme="1"/>
        <rFont val="Arial"/>
        <family val="2"/>
      </rPr>
      <t>2.</t>
    </r>
    <r>
      <rPr>
        <sz val="11"/>
        <color theme="1"/>
        <rFont val="Arial"/>
        <family val="2"/>
      </rPr>
      <t xml:space="preserve"> </t>
    </r>
    <r>
      <rPr>
        <b/>
        <sz val="11"/>
        <color theme="1"/>
        <rFont val="Arial"/>
        <family val="2"/>
      </rPr>
      <t>Accesibilidad Universal en banquetas en calle 103 de la supermanzana 94</t>
    </r>
    <r>
      <rPr>
        <sz val="11"/>
        <color theme="1"/>
        <rFont val="Arial"/>
        <family val="2"/>
      </rPr>
      <t>: Fue entregado al Departamento de Proyectos de la Dirección de Obras Públicas para su segimiento como área ejecutora</t>
    </r>
    <r>
      <rPr>
        <b/>
        <sz val="11"/>
        <color theme="1"/>
        <rFont val="Arial"/>
        <family val="2"/>
      </rPr>
      <t xml:space="preserve"> 3. Andadores en espacios Públicos supermanzana  02 y 05:</t>
    </r>
    <r>
      <rPr>
        <sz val="11"/>
        <color theme="1"/>
        <rFont val="Arial"/>
        <family val="2"/>
      </rPr>
      <t xml:space="preserve">  Entregado a la unidad de proyectos de Distrito Cancún.   </t>
    </r>
    <r>
      <rPr>
        <i/>
        <u/>
        <sz val="11"/>
        <color theme="1"/>
        <rFont val="Arial"/>
        <family val="2"/>
      </rPr>
      <t xml:space="preserve">Con relación de proyectos de transporte alternativo para la mejora de la movilidad urbana  </t>
    </r>
    <r>
      <rPr>
        <sz val="11"/>
        <color theme="1"/>
        <rFont val="Arial"/>
        <family val="2"/>
      </rPr>
      <t xml:space="preserve">Se cuenta con un plano base de la solución conceptual de la problematica establecida.Por parte de las actividades administrativas, se realizarón cada una de los trámites necesarios para el funcionamineto del Intitutot                                            </t>
    </r>
    <r>
      <rPr>
        <b/>
        <sz val="11"/>
        <color theme="1"/>
        <rFont val="Arial"/>
        <family val="2"/>
      </rPr>
      <t>Meta Anual:</t>
    </r>
    <r>
      <rPr>
        <sz val="11"/>
        <color theme="1"/>
        <rFont val="Arial"/>
        <family val="2"/>
      </rPr>
      <t xml:space="preserve"> Al concluir con los 3 proyectos ( Rio Hondo, Accesibilidad Universal en banquetas en calle 103 de la supermanzana 94 y Andadores en espacios Públicos supermanzana  02 y 05) de manera anticipada  se llea a cumplir en un 90% la meta anual programada para el 2023. Con la Elaboración de proyectos de transporte alternativo para la mejora de la movilidad urbana, se llaga a la meta del 50% programado.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</si>
</sst>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i/>
      <u/>
      <sz val="11"/>
      <color theme="1"/>
      <name val="Arial"/>
      <family val="2"/>
    </font>
    <font>
      <u/>
      <sz val="11"/>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
      <patternFill patternType="solid">
        <fgColor rgb="FF00B050"/>
        <bgColor rgb="FFF2F2F2"/>
      </patternFill>
    </fill>
  </fills>
  <borders count="105">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style="thin">
        <color indexed="64"/>
      </top>
      <bottom style="thin">
        <color indexed="64"/>
      </bottom>
      <diagonal/>
    </border>
    <border>
      <left style="medium">
        <color indexed="64"/>
      </left>
      <right style="dashed">
        <color theme="1"/>
      </right>
      <top/>
      <bottom style="dashed">
        <color theme="1"/>
      </bottom>
      <diagonal/>
    </border>
    <border>
      <left/>
      <right style="dashed">
        <color theme="1"/>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dashed">
        <color theme="1"/>
      </right>
      <top style="dashed">
        <color theme="1"/>
      </top>
      <bottom style="dashed">
        <color indexed="64"/>
      </bottom>
      <diagonal/>
    </border>
    <border>
      <left style="dashed">
        <color theme="1"/>
      </left>
      <right/>
      <top style="dashed">
        <color theme="1"/>
      </top>
      <bottom style="dashed">
        <color indexed="64"/>
      </bottom>
      <diagonal/>
    </border>
    <border>
      <left style="medium">
        <color indexed="64"/>
      </left>
      <right style="medium">
        <color indexed="64"/>
      </right>
      <top style="dashed">
        <color theme="1"/>
      </top>
      <bottom style="dashed">
        <color indexed="64"/>
      </bottom>
      <diagonal/>
    </border>
    <border>
      <left/>
      <right style="dashed">
        <color theme="1"/>
      </right>
      <top style="dashed">
        <color theme="1"/>
      </top>
      <bottom style="dashed">
        <color indexed="64"/>
      </bottom>
      <diagonal/>
    </border>
    <border>
      <left style="medium">
        <color theme="1"/>
      </left>
      <right style="dashed">
        <color theme="1"/>
      </right>
      <top style="dashed">
        <color theme="1"/>
      </top>
      <bottom style="dashed">
        <color indexed="64"/>
      </bottom>
      <diagonal/>
    </border>
    <border>
      <left style="dashed">
        <color theme="1"/>
      </left>
      <right style="medium">
        <color indexed="64"/>
      </right>
      <top style="dashed">
        <color theme="1"/>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dotted">
        <color indexed="64"/>
      </top>
      <bottom style="dashed">
        <color indexed="64"/>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08">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1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0"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4" borderId="25" xfId="0" applyNumberFormat="1" applyFill="1" applyBorder="1" applyAlignment="1">
      <alignment horizontal="center" vertical="center" wrapText="1"/>
    </xf>
    <xf numFmtId="10" fontId="0" fillId="4" borderId="26" xfId="0" applyNumberFormat="1" applyFill="1" applyBorder="1" applyAlignment="1">
      <alignment horizontal="center" vertical="center" wrapText="1"/>
    </xf>
    <xf numFmtId="0" fontId="4" fillId="3" borderId="28" xfId="0"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4" fillId="3" borderId="28" xfId="0" applyFont="1" applyFill="1" applyBorder="1" applyAlignment="1">
      <alignment horizontal="center" vertical="center" wrapText="1"/>
    </xf>
    <xf numFmtId="2" fontId="6" fillId="6" borderId="17" xfId="0" applyNumberFormat="1" applyFont="1" applyFill="1" applyBorder="1" applyAlignment="1">
      <alignment vertical="center" wrapText="1"/>
    </xf>
    <xf numFmtId="2" fontId="6" fillId="6" borderId="18" xfId="0" applyNumberFormat="1" applyFont="1" applyFill="1" applyBorder="1" applyAlignment="1">
      <alignment vertical="center" wrapText="1"/>
    </xf>
    <xf numFmtId="0" fontId="4" fillId="3" borderId="32"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10" fontId="0" fillId="4" borderId="42" xfId="0" applyNumberFormat="1" applyFill="1" applyBorder="1" applyAlignment="1">
      <alignment horizontal="center" vertical="center" wrapText="1"/>
    </xf>
    <xf numFmtId="0" fontId="3" fillId="0" borderId="43" xfId="0" applyFont="1" applyBorder="1" applyAlignment="1">
      <alignment horizontal="center" vertical="center" wrapText="1"/>
    </xf>
    <xf numFmtId="0" fontId="4" fillId="3" borderId="33"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164" fontId="7" fillId="3" borderId="46" xfId="2" applyNumberFormat="1" applyFont="1" applyFill="1" applyBorder="1" applyAlignment="1">
      <alignment horizontal="center" vertical="center" wrapText="1"/>
    </xf>
    <xf numFmtId="164" fontId="4" fillId="3" borderId="47" xfId="0" applyNumberFormat="1" applyFont="1" applyFill="1" applyBorder="1" applyAlignment="1">
      <alignment horizontal="center" vertical="center" wrapText="1"/>
    </xf>
    <xf numFmtId="0" fontId="3" fillId="0" borderId="47" xfId="0" applyFont="1" applyBorder="1" applyAlignment="1">
      <alignment horizontal="center" vertical="center" wrapText="1"/>
    </xf>
    <xf numFmtId="0" fontId="3" fillId="7" borderId="31" xfId="0" applyFont="1" applyFill="1" applyBorder="1" applyAlignment="1">
      <alignment horizontal="left" vertical="center" wrapText="1"/>
    </xf>
    <xf numFmtId="0" fontId="7" fillId="3" borderId="7" xfId="0" applyFont="1" applyFill="1" applyBorder="1" applyAlignment="1">
      <alignment horizontal="center" vertical="center" wrapText="1"/>
    </xf>
    <xf numFmtId="2" fontId="3" fillId="7" borderId="34"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44" fontId="7" fillId="3" borderId="38" xfId="2" applyFont="1" applyFill="1" applyBorder="1" applyAlignment="1">
      <alignment horizontal="center" vertical="center" wrapText="1"/>
    </xf>
    <xf numFmtId="44" fontId="3" fillId="7" borderId="49" xfId="2"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50" xfId="2"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19"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20" xfId="2" applyFont="1" applyFill="1" applyBorder="1" applyAlignment="1">
      <alignment horizontal="center" vertical="center" wrapText="1"/>
    </xf>
    <xf numFmtId="44" fontId="7" fillId="3" borderId="46" xfId="2" applyFont="1" applyFill="1" applyBorder="1" applyAlignment="1">
      <alignment horizontal="center" vertical="center" wrapText="1"/>
    </xf>
    <xf numFmtId="44" fontId="3" fillId="7" borderId="51" xfId="2" applyFont="1" applyFill="1" applyBorder="1" applyAlignment="1">
      <alignment horizontal="center" vertical="center" wrapText="1"/>
    </xf>
    <xf numFmtId="44" fontId="7" fillId="3" borderId="48" xfId="2" applyFont="1" applyFill="1" applyBorder="1" applyAlignment="1">
      <alignment horizontal="center" vertical="center" wrapText="1"/>
    </xf>
    <xf numFmtId="44" fontId="3" fillId="7" borderId="30" xfId="2" applyFont="1" applyFill="1" applyBorder="1" applyAlignment="1">
      <alignment horizontal="center" vertical="center" wrapText="1"/>
    </xf>
    <xf numFmtId="0" fontId="3" fillId="7" borderId="37" xfId="0" applyFont="1" applyFill="1" applyBorder="1" applyAlignment="1">
      <alignment horizontal="justify" vertical="center" wrapText="1"/>
    </xf>
    <xf numFmtId="3" fontId="3" fillId="2" borderId="5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55" xfId="0" applyNumberFormat="1" applyFont="1" applyFill="1" applyBorder="1" applyAlignment="1">
      <alignment horizontal="center" vertical="center" wrapText="1"/>
    </xf>
    <xf numFmtId="10" fontId="0" fillId="4" borderId="56" xfId="0" applyNumberFormat="1" applyFill="1" applyBorder="1" applyAlignment="1">
      <alignment horizontal="center" vertical="center" wrapText="1"/>
    </xf>
    <xf numFmtId="10" fontId="0" fillId="4" borderId="57" xfId="0" applyNumberForma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67" xfId="2"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55" xfId="2" applyFont="1" applyFill="1" applyBorder="1" applyAlignment="1">
      <alignment horizontal="center" vertical="center" wrapText="1"/>
    </xf>
    <xf numFmtId="44" fontId="3" fillId="2" borderId="68" xfId="2" applyFont="1" applyFill="1" applyBorder="1" applyAlignment="1">
      <alignment horizontal="center" vertical="center" wrapText="1"/>
    </xf>
    <xf numFmtId="44" fontId="3" fillId="2" borderId="69" xfId="2"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44" fontId="3" fillId="2" borderId="27" xfId="2" applyFont="1" applyFill="1" applyBorder="1" applyAlignment="1">
      <alignment horizontal="center" vertical="center" wrapText="1"/>
    </xf>
    <xf numFmtId="44" fontId="3" fillId="2" borderId="28" xfId="2" applyFont="1" applyFill="1" applyBorder="1" applyAlignment="1">
      <alignment horizontal="center" vertical="center" wrapText="1"/>
    </xf>
    <xf numFmtId="44" fontId="3" fillId="2" borderId="60" xfId="2" applyFont="1" applyFill="1" applyBorder="1" applyAlignment="1">
      <alignment horizontal="center" vertical="center" wrapText="1"/>
    </xf>
    <xf numFmtId="44" fontId="3" fillId="2" borderId="71" xfId="2" applyFont="1" applyFill="1" applyBorder="1" applyAlignment="1">
      <alignment horizontal="center" vertical="center" wrapText="1"/>
    </xf>
    <xf numFmtId="44" fontId="3" fillId="2" borderId="72" xfId="2" applyFont="1" applyFill="1" applyBorder="1" applyAlignment="1">
      <alignment horizontal="center" vertical="center" wrapText="1"/>
    </xf>
    <xf numFmtId="3" fontId="3" fillId="2" borderId="61" xfId="0" applyNumberFormat="1"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58" xfId="0" applyNumberFormat="1" applyFill="1" applyBorder="1" applyAlignment="1">
      <alignment horizontal="center" vertical="center" wrapText="1"/>
    </xf>
    <xf numFmtId="3" fontId="3" fillId="8" borderId="54"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55" xfId="0" applyNumberFormat="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10" fontId="0" fillId="11" borderId="56" xfId="0" applyNumberFormat="1" applyFill="1" applyBorder="1" applyAlignment="1">
      <alignment horizontal="center" vertical="center" wrapText="1"/>
    </xf>
    <xf numFmtId="10" fontId="13" fillId="12" borderId="58" xfId="0" applyNumberFormat="1" applyFont="1" applyFill="1" applyBorder="1" applyAlignment="1">
      <alignment horizontal="center" vertical="center"/>
    </xf>
    <xf numFmtId="0" fontId="5" fillId="8" borderId="7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6" borderId="31" xfId="0" applyFont="1" applyFill="1" applyBorder="1" applyAlignment="1">
      <alignment horizontal="left" vertical="center" wrapText="1"/>
    </xf>
    <xf numFmtId="0" fontId="3" fillId="9" borderId="43" xfId="0" applyFont="1" applyFill="1" applyBorder="1" applyAlignment="1">
      <alignment horizontal="justify" vertical="center" wrapText="1"/>
    </xf>
    <xf numFmtId="0" fontId="3" fillId="3" borderId="31" xfId="0" applyFont="1" applyFill="1" applyBorder="1" applyAlignment="1">
      <alignment horizontal="left" vertical="center" wrapText="1"/>
    </xf>
    <xf numFmtId="0" fontId="4" fillId="7" borderId="79" xfId="0" applyFont="1" applyFill="1" applyBorder="1" applyAlignment="1">
      <alignment horizontal="center" vertical="center" wrapText="1"/>
    </xf>
    <xf numFmtId="0" fontId="1" fillId="3" borderId="79" xfId="0" applyFont="1" applyFill="1" applyBorder="1" applyAlignment="1">
      <alignment horizontal="center" vertical="center" wrapText="1"/>
    </xf>
    <xf numFmtId="0" fontId="4" fillId="7" borderId="80"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4" fillId="13" borderId="34"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1" fillId="3" borderId="85" xfId="0" applyFont="1" applyFill="1" applyBorder="1" applyAlignment="1">
      <alignment horizontal="center" vertical="center" wrapText="1"/>
    </xf>
    <xf numFmtId="3" fontId="3" fillId="8" borderId="87" xfId="0" applyNumberFormat="1" applyFont="1" applyFill="1" applyBorder="1" applyAlignment="1">
      <alignment horizontal="center" vertical="center" wrapText="1"/>
    </xf>
    <xf numFmtId="3" fontId="3" fillId="2" borderId="87" xfId="0" applyNumberFormat="1" applyFont="1" applyFill="1" applyBorder="1" applyAlignment="1">
      <alignment horizontal="center" vertical="center" wrapText="1"/>
    </xf>
    <xf numFmtId="3" fontId="3" fillId="2" borderId="88" xfId="0" applyNumberFormat="1" applyFont="1" applyFill="1" applyBorder="1" applyAlignment="1">
      <alignment horizontal="center" vertical="center" wrapText="1"/>
    </xf>
    <xf numFmtId="0" fontId="5" fillId="8" borderId="89" xfId="0" applyFont="1" applyFill="1" applyBorder="1" applyAlignment="1">
      <alignment horizontal="center" vertical="center" wrapText="1"/>
    </xf>
    <xf numFmtId="0" fontId="5" fillId="6" borderId="90" xfId="0" applyFont="1" applyFill="1" applyBorder="1" applyAlignment="1">
      <alignment horizontal="center" vertical="center" wrapText="1"/>
    </xf>
    <xf numFmtId="0" fontId="4" fillId="7" borderId="90"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3" fillId="3" borderId="91"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0" fontId="0" fillId="4" borderId="92"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0" fontId="4" fillId="7" borderId="83" xfId="0" applyFont="1" applyFill="1" applyBorder="1" applyAlignment="1">
      <alignment horizontal="justify" vertical="center" wrapText="1"/>
    </xf>
    <xf numFmtId="0" fontId="4" fillId="7" borderId="83" xfId="0" applyFont="1" applyFill="1" applyBorder="1" applyAlignment="1">
      <alignment horizontal="left" vertical="center" wrapText="1"/>
    </xf>
    <xf numFmtId="0" fontId="4" fillId="7" borderId="83" xfId="0" applyFont="1" applyFill="1" applyBorder="1" applyAlignment="1">
      <alignment horizontal="center" vertical="center" wrapText="1"/>
    </xf>
    <xf numFmtId="0" fontId="4" fillId="7" borderId="84" xfId="0" applyFont="1" applyFill="1" applyBorder="1" applyAlignment="1">
      <alignment horizontal="justify" vertical="center" wrapText="1"/>
    </xf>
    <xf numFmtId="0" fontId="4" fillId="7" borderId="89" xfId="0"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10" fontId="0" fillId="11" borderId="85" xfId="0" applyNumberFormat="1" applyFill="1" applyBorder="1" applyAlignment="1">
      <alignment horizontal="center" vertical="center" wrapText="1"/>
    </xf>
    <xf numFmtId="0" fontId="3" fillId="7" borderId="43" xfId="0" applyFont="1" applyFill="1" applyBorder="1" applyAlignment="1">
      <alignment horizontal="left" vertical="center" wrapText="1"/>
    </xf>
    <xf numFmtId="0" fontId="4" fillId="3" borderId="97" xfId="0" applyFont="1" applyFill="1" applyBorder="1" applyAlignment="1">
      <alignment horizontal="justify" vertical="center" wrapText="1"/>
    </xf>
    <xf numFmtId="0" fontId="3" fillId="3" borderId="97" xfId="0" applyFont="1" applyFill="1" applyBorder="1" applyAlignment="1">
      <alignment horizontal="justify" vertical="center" wrapText="1"/>
    </xf>
    <xf numFmtId="0" fontId="4" fillId="3" borderId="97" xfId="0" applyFont="1" applyFill="1" applyBorder="1" applyAlignment="1">
      <alignment horizontal="center" vertical="center" wrapText="1"/>
    </xf>
    <xf numFmtId="0" fontId="3" fillId="3" borderId="98" xfId="0" applyFont="1" applyFill="1" applyBorder="1" applyAlignment="1">
      <alignment horizontal="left" vertical="center" wrapText="1"/>
    </xf>
    <xf numFmtId="0" fontId="3" fillId="3" borderId="99" xfId="0" applyFont="1" applyFill="1" applyBorder="1" applyAlignment="1">
      <alignment horizontal="center" vertical="center" wrapText="1"/>
    </xf>
    <xf numFmtId="3" fontId="3" fillId="2" borderId="100" xfId="0" applyNumberFormat="1" applyFont="1" applyFill="1" applyBorder="1" applyAlignment="1">
      <alignment horizontal="center" vertical="center" wrapText="1"/>
    </xf>
    <xf numFmtId="3" fontId="3" fillId="2" borderId="97" xfId="0" applyNumberFormat="1"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3" fontId="3" fillId="2" borderId="101" xfId="0" applyNumberFormat="1" applyFont="1" applyFill="1" applyBorder="1" applyAlignment="1">
      <alignment horizontal="center" vertical="center" wrapText="1"/>
    </xf>
    <xf numFmtId="3" fontId="3" fillId="2" borderId="102" xfId="0" applyNumberFormat="1" applyFont="1" applyFill="1" applyBorder="1" applyAlignment="1">
      <alignment horizontal="center" vertical="center" wrapText="1"/>
    </xf>
    <xf numFmtId="10" fontId="0" fillId="11" borderId="103" xfId="0" applyNumberFormat="1" applyFill="1" applyBorder="1" applyAlignment="1">
      <alignment horizontal="center" vertical="center" wrapText="1"/>
    </xf>
    <xf numFmtId="0" fontId="3" fillId="3" borderId="104" xfId="0" applyFont="1" applyFill="1" applyBorder="1" applyAlignment="1">
      <alignment horizontal="left" vertical="center" wrapText="1"/>
    </xf>
    <xf numFmtId="0" fontId="4" fillId="3" borderId="82" xfId="0" applyFont="1" applyFill="1" applyBorder="1" applyAlignment="1">
      <alignment horizontal="justify" vertical="center" wrapText="1"/>
    </xf>
    <xf numFmtId="44" fontId="0" fillId="0" borderId="0" xfId="0" applyNumberFormat="1"/>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93" xfId="0" applyFont="1" applyFill="1" applyBorder="1" applyAlignment="1">
      <alignment horizontal="center" vertical="center" wrapText="1"/>
    </xf>
    <xf numFmtId="0" fontId="4" fillId="3" borderId="27" xfId="0" applyFont="1" applyFill="1" applyBorder="1" applyAlignment="1">
      <alignment horizontal="center" vertical="center" wrapText="1"/>
    </xf>
    <xf numFmtId="10" fontId="0" fillId="14" borderId="58" xfId="0" applyNumberFormat="1" applyFill="1" applyBorder="1" applyAlignment="1">
      <alignment horizontal="center" vertical="center" wrapText="1"/>
    </xf>
    <xf numFmtId="1" fontId="7" fillId="3" borderId="21" xfId="1" applyNumberFormat="1" applyFont="1" applyFill="1" applyBorder="1" applyAlignment="1">
      <alignment horizontal="center" vertical="center" wrapText="1"/>
    </xf>
    <xf numFmtId="1" fontId="3" fillId="7" borderId="22" xfId="1" applyNumberFormat="1" applyFont="1" applyFill="1" applyBorder="1" applyAlignment="1">
      <alignment horizontal="center" vertical="center" wrapText="1"/>
    </xf>
    <xf numFmtId="1" fontId="3" fillId="3" borderId="23" xfId="1" applyNumberFormat="1" applyFont="1" applyFill="1" applyBorder="1" applyAlignment="1">
      <alignment horizontal="center" vertical="center" wrapText="1"/>
    </xf>
    <xf numFmtId="0" fontId="3" fillId="3" borderId="83" xfId="0" applyFont="1" applyFill="1" applyBorder="1" applyAlignment="1">
      <alignment horizontal="justify" vertical="center" wrapText="1"/>
    </xf>
    <xf numFmtId="0" fontId="3" fillId="3" borderId="83" xfId="0" applyFont="1" applyFill="1" applyBorder="1" applyAlignment="1">
      <alignment horizontal="center" vertical="center" wrapText="1"/>
    </xf>
    <xf numFmtId="0" fontId="3" fillId="3" borderId="84" xfId="0" applyFont="1" applyFill="1" applyBorder="1" applyAlignment="1">
      <alignment horizontal="left" vertical="center" wrapText="1"/>
    </xf>
    <xf numFmtId="1" fontId="7" fillId="3" borderId="86" xfId="1" applyNumberFormat="1" applyFont="1" applyFill="1" applyBorder="1" applyAlignment="1">
      <alignment horizontal="center" vertical="center" wrapText="1"/>
    </xf>
    <xf numFmtId="0" fontId="3" fillId="7" borderId="37"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4" fontId="0" fillId="0" borderId="0" xfId="0" applyNumberFormat="1"/>
    <xf numFmtId="0" fontId="11" fillId="6" borderId="16"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0" fillId="0" borderId="0" xfId="0" applyAlignment="1">
      <alignment horizontal="center" vertical="top"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75" xfId="0" applyFont="1" applyFill="1" applyBorder="1" applyAlignment="1">
      <alignment horizontal="center" vertical="center" wrapText="1"/>
    </xf>
    <xf numFmtId="0" fontId="5" fillId="8" borderId="76"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9" xfId="0" applyFont="1" applyFill="1" applyBorder="1" applyAlignment="1">
      <alignment horizontal="center" vertical="center" wrapText="1"/>
    </xf>
    <xf numFmtId="2" fontId="6" fillId="6" borderId="14"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35"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53" xfId="0" applyFont="1" applyBorder="1" applyAlignment="1">
      <alignment horizontal="center" vertical="top" wrapText="1"/>
    </xf>
    <xf numFmtId="0" fontId="9" fillId="0" borderId="53" xfId="0" applyFont="1" applyBorder="1" applyAlignment="1">
      <alignment horizontal="center" vertical="top"/>
    </xf>
    <xf numFmtId="2" fontId="10" fillId="6" borderId="7" xfId="0" applyNumberFormat="1" applyFont="1" applyFill="1" applyBorder="1" applyAlignment="1">
      <alignment horizontal="center" vertical="center" wrapText="1"/>
    </xf>
    <xf numFmtId="2" fontId="10" fillId="6" borderId="8" xfId="0" applyNumberFormat="1"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0" fontId="0" fillId="0" borderId="0" xfId="0" applyAlignment="1">
      <alignment horizontal="justify" vertical="center" wrapText="1"/>
    </xf>
    <xf numFmtId="2" fontId="5" fillId="6" borderId="52" xfId="0" applyNumberFormat="1" applyFont="1" applyFill="1" applyBorder="1" applyAlignment="1">
      <alignment horizontal="center" vertical="center" wrapText="1"/>
    </xf>
    <xf numFmtId="2" fontId="5" fillId="6" borderId="36" xfId="0" applyNumberFormat="1" applyFont="1" applyFill="1" applyBorder="1" applyAlignment="1">
      <alignment horizontal="center" vertical="center" wrapText="1"/>
    </xf>
  </cellXfs>
  <cellStyles count="4">
    <cellStyle name="Moneda" xfId="2" builtinId="4"/>
    <cellStyle name="Moneda 2" xfId="3" xr:uid="{2D975E4F-47B9-4253-92A6-B7D4ECD252D3}"/>
    <cellStyle name="Normal" xfId="0" builtinId="0"/>
    <cellStyle name="Porcentaje" xfId="1" builtinId="5"/>
  </cellStyles>
  <dxfs count="56">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1736419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1329757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517740</xdr:colOff>
      <xdr:row>3</xdr:row>
      <xdr:rowOff>133504</xdr:rowOff>
    </xdr:from>
    <xdr:to>
      <xdr:col>22</xdr:col>
      <xdr:colOff>3421915</xdr:colOff>
      <xdr:row>6</xdr:row>
      <xdr:rowOff>168700</xdr:rowOff>
    </xdr:to>
    <xdr:pic>
      <xdr:nvPicPr>
        <xdr:cNvPr id="6" name="Imagen 5">
          <a:extLst>
            <a:ext uri="{FF2B5EF4-FFF2-40B4-BE49-F238E27FC236}">
              <a16:creationId xmlns:a16="http://schemas.microsoft.com/office/drawing/2014/main" id="{17C053D8-921A-94A7-76CC-FECD965FF5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25865" y="717993"/>
          <a:ext cx="5331655" cy="15505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Y39"/>
  <sheetViews>
    <sheetView tabSelected="1" topLeftCell="E9" zoomScale="55" zoomScaleNormal="55" workbookViewId="0">
      <selection activeCell="R21" sqref="R21"/>
    </sheetView>
  </sheetViews>
  <sheetFormatPr baseColWidth="10" defaultColWidth="11.42578125" defaultRowHeight="15" x14ac:dyDescent="0.25"/>
  <cols>
    <col min="2" max="2" width="19.28515625" customWidth="1"/>
    <col min="3" max="3" width="35.85546875" customWidth="1"/>
    <col min="4" max="6" width="31.42578125" customWidth="1"/>
    <col min="7" max="15" width="16.85546875" customWidth="1"/>
    <col min="16" max="22" width="18.140625" customWidth="1"/>
    <col min="23" max="23" width="61.85546875" customWidth="1"/>
    <col min="24" max="24" width="50.5703125" customWidth="1"/>
    <col min="25" max="25" width="50.5703125" bestFit="1" customWidth="1"/>
  </cols>
  <sheetData>
    <row r="3" spans="2:25" ht="15.75" thickBot="1" x14ac:dyDescent="0.3"/>
    <row r="4" spans="2:25" ht="63" customHeight="1" x14ac:dyDescent="0.25">
      <c r="E4" s="191" t="s">
        <v>20</v>
      </c>
      <c r="F4" s="192"/>
      <c r="G4" s="192"/>
      <c r="H4" s="192"/>
      <c r="I4" s="192"/>
      <c r="J4" s="192"/>
      <c r="K4" s="192"/>
      <c r="L4" s="192"/>
      <c r="M4" s="192"/>
      <c r="N4" s="192"/>
      <c r="O4" s="192"/>
      <c r="P4" s="192"/>
      <c r="Q4" s="192"/>
      <c r="R4" s="192"/>
      <c r="S4" s="192"/>
    </row>
    <row r="5" spans="2:25" ht="30" customHeight="1" x14ac:dyDescent="0.25">
      <c r="E5" s="193" t="s">
        <v>0</v>
      </c>
      <c r="F5" s="194"/>
      <c r="G5" s="194"/>
      <c r="H5" s="194"/>
      <c r="I5" s="194"/>
      <c r="J5" s="194"/>
      <c r="K5" s="194"/>
      <c r="L5" s="194"/>
      <c r="M5" s="194"/>
      <c r="N5" s="194"/>
      <c r="O5" s="194"/>
      <c r="P5" s="194"/>
      <c r="Q5" s="194"/>
      <c r="R5" s="194"/>
      <c r="S5" s="194"/>
    </row>
    <row r="6" spans="2:25" ht="26.25" customHeight="1" x14ac:dyDescent="0.25">
      <c r="E6" s="193" t="s">
        <v>41</v>
      </c>
      <c r="F6" s="194"/>
      <c r="G6" s="194"/>
      <c r="H6" s="194"/>
      <c r="I6" s="194"/>
      <c r="J6" s="194"/>
      <c r="K6" s="194"/>
      <c r="L6" s="194"/>
      <c r="M6" s="194"/>
      <c r="N6" s="194"/>
      <c r="O6" s="194"/>
      <c r="P6" s="194"/>
      <c r="Q6" s="194"/>
      <c r="R6" s="194"/>
      <c r="S6" s="194"/>
    </row>
    <row r="7" spans="2:25" ht="26.25" customHeight="1" x14ac:dyDescent="0.25">
      <c r="E7" s="193" t="s">
        <v>42</v>
      </c>
      <c r="F7" s="194"/>
      <c r="G7" s="194"/>
      <c r="H7" s="194"/>
      <c r="I7" s="194"/>
      <c r="J7" s="194"/>
      <c r="K7" s="194"/>
      <c r="L7" s="194"/>
      <c r="M7" s="194"/>
      <c r="N7" s="194"/>
      <c r="O7" s="194"/>
      <c r="P7" s="194"/>
      <c r="Q7" s="194"/>
      <c r="R7" s="194"/>
      <c r="S7" s="194"/>
    </row>
    <row r="8" spans="2:25" ht="15.75" customHeight="1" thickBot="1" x14ac:dyDescent="0.3">
      <c r="E8" s="25"/>
      <c r="F8" s="26"/>
      <c r="G8" s="26"/>
      <c r="H8" s="26"/>
      <c r="I8" s="26"/>
      <c r="J8" s="26"/>
      <c r="K8" s="26"/>
      <c r="L8" s="26"/>
      <c r="M8" s="26"/>
      <c r="N8" s="26"/>
      <c r="O8" s="26"/>
      <c r="P8" s="26"/>
      <c r="Q8" s="26"/>
      <c r="R8" s="26"/>
      <c r="S8" s="26"/>
    </row>
    <row r="11" spans="2:25" ht="9" customHeight="1" thickBot="1" x14ac:dyDescent="0.3"/>
    <row r="12" spans="2:25" ht="26.25" customHeight="1" thickBot="1" x14ac:dyDescent="0.3">
      <c r="G12" s="202" t="s">
        <v>32</v>
      </c>
      <c r="H12" s="203"/>
      <c r="I12" s="203"/>
      <c r="J12" s="203"/>
      <c r="K12" s="203"/>
      <c r="L12" s="203"/>
      <c r="M12" s="203"/>
      <c r="N12" s="203"/>
      <c r="O12" s="203"/>
      <c r="P12" s="203"/>
      <c r="Q12" s="203"/>
      <c r="R12" s="203"/>
      <c r="S12" s="203"/>
      <c r="T12" s="203"/>
      <c r="U12" s="203"/>
      <c r="V12" s="204"/>
    </row>
    <row r="13" spans="2:25" ht="57" customHeight="1" thickBot="1" x14ac:dyDescent="0.3">
      <c r="B13" s="172" t="s">
        <v>1</v>
      </c>
      <c r="C13" s="172" t="s">
        <v>2</v>
      </c>
      <c r="D13" s="195" t="s">
        <v>3</v>
      </c>
      <c r="E13" s="196"/>
      <c r="F13" s="197"/>
      <c r="G13" s="186" t="s">
        <v>30</v>
      </c>
      <c r="H13" s="187"/>
      <c r="I13" s="187"/>
      <c r="J13" s="187"/>
      <c r="K13" s="188"/>
      <c r="L13" s="195" t="s">
        <v>21</v>
      </c>
      <c r="M13" s="196"/>
      <c r="N13" s="196"/>
      <c r="O13" s="197"/>
      <c r="P13" s="198" t="s">
        <v>22</v>
      </c>
      <c r="Q13" s="170"/>
      <c r="R13" s="170"/>
      <c r="S13" s="171"/>
      <c r="T13" s="170" t="s">
        <v>34</v>
      </c>
      <c r="U13" s="170"/>
      <c r="V13" s="171"/>
      <c r="W13" s="167" t="s">
        <v>39</v>
      </c>
      <c r="X13" s="167" t="s">
        <v>39</v>
      </c>
      <c r="Y13" s="167" t="s">
        <v>39</v>
      </c>
    </row>
    <row r="14" spans="2:25" ht="143.25" customHeight="1" thickBot="1" x14ac:dyDescent="0.3">
      <c r="B14" s="173"/>
      <c r="C14" s="173"/>
      <c r="D14" s="108" t="s">
        <v>4</v>
      </c>
      <c r="E14" s="108" t="s">
        <v>5</v>
      </c>
      <c r="F14" s="100" t="s">
        <v>6</v>
      </c>
      <c r="G14" s="109" t="s">
        <v>40</v>
      </c>
      <c r="H14" s="111" t="s">
        <v>7</v>
      </c>
      <c r="I14" s="104" t="s">
        <v>8</v>
      </c>
      <c r="J14" s="105" t="s">
        <v>9</v>
      </c>
      <c r="K14" s="106" t="s">
        <v>10</v>
      </c>
      <c r="L14" s="16" t="s">
        <v>7</v>
      </c>
      <c r="M14" s="17" t="s">
        <v>8</v>
      </c>
      <c r="N14" s="4" t="s">
        <v>9</v>
      </c>
      <c r="O14" s="18" t="s">
        <v>10</v>
      </c>
      <c r="P14" s="16" t="s">
        <v>7</v>
      </c>
      <c r="Q14" s="120" t="s">
        <v>8</v>
      </c>
      <c r="R14" s="4" t="s">
        <v>9</v>
      </c>
      <c r="S14" s="121" t="s">
        <v>10</v>
      </c>
      <c r="T14" s="4" t="s">
        <v>8</v>
      </c>
      <c r="U14" s="120" t="s">
        <v>9</v>
      </c>
      <c r="V14" s="122" t="s">
        <v>10</v>
      </c>
      <c r="W14" s="168"/>
      <c r="X14" s="168"/>
      <c r="Y14" s="168"/>
    </row>
    <row r="15" spans="2:25" ht="180" customHeight="1" x14ac:dyDescent="0.25">
      <c r="B15" s="107" t="s">
        <v>11</v>
      </c>
      <c r="C15" s="149" t="s">
        <v>43</v>
      </c>
      <c r="D15" s="160" t="s">
        <v>12</v>
      </c>
      <c r="E15" s="161" t="s">
        <v>13</v>
      </c>
      <c r="F15" s="162" t="s">
        <v>19</v>
      </c>
      <c r="G15" s="164">
        <v>54</v>
      </c>
      <c r="H15" s="163">
        <v>54</v>
      </c>
      <c r="I15" s="158">
        <v>54</v>
      </c>
      <c r="J15" s="159">
        <v>54</v>
      </c>
      <c r="K15" s="158">
        <v>54</v>
      </c>
      <c r="L15" s="157">
        <v>47</v>
      </c>
      <c r="M15" s="165">
        <v>47</v>
      </c>
      <c r="N15" s="93">
        <v>47</v>
      </c>
      <c r="O15" s="95"/>
      <c r="P15" s="61">
        <v>0.87037037037037035</v>
      </c>
      <c r="Q15" s="156">
        <v>0.87037037037037035</v>
      </c>
      <c r="R15" s="156">
        <v>0.87037037037037035</v>
      </c>
      <c r="S15" s="97"/>
      <c r="T15" s="96">
        <v>0.87037037037037035</v>
      </c>
      <c r="U15" s="96">
        <v>0.87037037037037002</v>
      </c>
      <c r="V15" s="97"/>
      <c r="W15" s="55" t="s">
        <v>31</v>
      </c>
      <c r="X15" s="55" t="s">
        <v>31</v>
      </c>
      <c r="Y15" s="55" t="s">
        <v>31</v>
      </c>
    </row>
    <row r="16" spans="2:25" ht="23.45" hidden="1" customHeight="1" x14ac:dyDescent="0.25">
      <c r="B16" s="184"/>
      <c r="C16" s="185"/>
      <c r="D16" s="185"/>
      <c r="E16" s="185"/>
      <c r="F16" s="185"/>
      <c r="G16" s="115"/>
      <c r="H16" s="112"/>
      <c r="I16" s="93"/>
      <c r="J16" s="93"/>
      <c r="K16" s="94"/>
      <c r="L16" s="92"/>
      <c r="M16" s="93"/>
      <c r="N16" s="93"/>
      <c r="O16" s="95"/>
      <c r="P16" s="96" t="str">
        <f t="shared" ref="P16:S22" si="0">IFERROR((L16/H16),"100%")</f>
        <v>100%</v>
      </c>
      <c r="Q16" s="91" t="str">
        <f t="shared" si="0"/>
        <v>100%</v>
      </c>
      <c r="R16" s="91" t="str">
        <f t="shared" si="0"/>
        <v>100%</v>
      </c>
      <c r="S16" s="60" t="str">
        <f t="shared" si="0"/>
        <v>100%</v>
      </c>
      <c r="T16" s="96" t="str">
        <f>IFERROR(((L16+M16)/(H16+I16)),"100%")</f>
        <v>100%</v>
      </c>
      <c r="U16" s="91" t="str">
        <f>IFERROR(((L16+M16+N16)/(H16+I16+J16)),"100%")</f>
        <v>100%</v>
      </c>
      <c r="V16" s="60" t="str">
        <f>IFERROR(((L16+M16+N16+O16)/(H16+I16+J16+K16)),"100%")</f>
        <v>100%</v>
      </c>
      <c r="W16" s="102"/>
      <c r="X16" s="102"/>
      <c r="Y16" s="102"/>
    </row>
    <row r="17" spans="2:25" ht="390.75" x14ac:dyDescent="0.25">
      <c r="B17" s="151" t="s">
        <v>72</v>
      </c>
      <c r="C17" s="5" t="s">
        <v>44</v>
      </c>
      <c r="D17" s="5" t="s">
        <v>50</v>
      </c>
      <c r="E17" s="6" t="s">
        <v>56</v>
      </c>
      <c r="F17" s="7" t="s">
        <v>57</v>
      </c>
      <c r="G17" s="116">
        <v>100</v>
      </c>
      <c r="H17" s="112">
        <v>25</v>
      </c>
      <c r="I17" s="93">
        <v>25</v>
      </c>
      <c r="J17" s="93">
        <v>25</v>
      </c>
      <c r="K17" s="94">
        <v>25</v>
      </c>
      <c r="L17" s="92">
        <v>25</v>
      </c>
      <c r="M17" s="93">
        <v>65</v>
      </c>
      <c r="N17" s="93">
        <v>50</v>
      </c>
      <c r="O17" s="95"/>
      <c r="P17" s="96">
        <f t="shared" si="0"/>
        <v>1</v>
      </c>
      <c r="Q17" s="91">
        <f t="shared" si="0"/>
        <v>2.6</v>
      </c>
      <c r="R17" s="91">
        <f t="shared" si="0"/>
        <v>2</v>
      </c>
      <c r="S17" s="97"/>
      <c r="T17" s="96">
        <f>IFERROR(((L17+M17)/(H17+I17)),"100%")</f>
        <v>1.8</v>
      </c>
      <c r="U17" s="96">
        <f>IFERROR(((L17+M17+N17)/(H17+I17+J17)),"100%")</f>
        <v>1.8666666666666667</v>
      </c>
      <c r="V17" s="97"/>
      <c r="W17" s="101" t="s">
        <v>61</v>
      </c>
      <c r="X17" s="101" t="s">
        <v>82</v>
      </c>
      <c r="Y17" s="101" t="s">
        <v>83</v>
      </c>
    </row>
    <row r="18" spans="2:25" ht="343.5" x14ac:dyDescent="0.25">
      <c r="B18" s="152" t="s">
        <v>74</v>
      </c>
      <c r="C18" s="9" t="s">
        <v>45</v>
      </c>
      <c r="D18" s="10" t="s">
        <v>51</v>
      </c>
      <c r="E18" s="11" t="s">
        <v>56</v>
      </c>
      <c r="F18" s="12" t="s">
        <v>57</v>
      </c>
      <c r="G18" s="117">
        <v>100</v>
      </c>
      <c r="H18" s="113">
        <v>25</v>
      </c>
      <c r="I18" s="57">
        <v>25</v>
      </c>
      <c r="J18" s="57">
        <v>25</v>
      </c>
      <c r="K18" s="58">
        <v>25</v>
      </c>
      <c r="L18" s="56">
        <v>25</v>
      </c>
      <c r="M18" s="57">
        <v>65</v>
      </c>
      <c r="N18" s="57">
        <v>50</v>
      </c>
      <c r="O18" s="59"/>
      <c r="P18" s="96">
        <f t="shared" si="0"/>
        <v>1</v>
      </c>
      <c r="Q18" s="91">
        <f t="shared" si="0"/>
        <v>2.6</v>
      </c>
      <c r="R18" s="91">
        <f t="shared" si="0"/>
        <v>2</v>
      </c>
      <c r="S18" s="97"/>
      <c r="T18" s="96">
        <f t="shared" ref="T18:U22" si="1">IFERROR(((L18+M18)/(H18+I18)),"100%")</f>
        <v>1.8</v>
      </c>
      <c r="U18" s="96">
        <f t="shared" ref="U18:U23" si="2">IFERROR(((L18+M18+N18)/(H18+I18+J18)),"100%")</f>
        <v>1.8666666666666667</v>
      </c>
      <c r="V18" s="97"/>
      <c r="W18" s="39" t="s">
        <v>62</v>
      </c>
      <c r="X18" s="39" t="s">
        <v>77</v>
      </c>
      <c r="Y18" s="39" t="s">
        <v>77</v>
      </c>
    </row>
    <row r="19" spans="2:25" ht="243.75" x14ac:dyDescent="0.25">
      <c r="B19" s="153" t="s">
        <v>73</v>
      </c>
      <c r="C19" s="13" t="s">
        <v>47</v>
      </c>
      <c r="D19" s="14" t="s">
        <v>52</v>
      </c>
      <c r="E19" s="15" t="s">
        <v>56</v>
      </c>
      <c r="F19" s="8" t="s">
        <v>57</v>
      </c>
      <c r="G19" s="118">
        <v>100</v>
      </c>
      <c r="H19" s="113">
        <v>25</v>
      </c>
      <c r="I19" s="57">
        <v>25</v>
      </c>
      <c r="J19" s="57">
        <v>25</v>
      </c>
      <c r="K19" s="58">
        <v>25</v>
      </c>
      <c r="L19" s="56">
        <v>25</v>
      </c>
      <c r="M19" s="57">
        <v>65</v>
      </c>
      <c r="N19" s="57">
        <v>25</v>
      </c>
      <c r="O19" s="59"/>
      <c r="P19" s="96">
        <f t="shared" si="0"/>
        <v>1</v>
      </c>
      <c r="Q19" s="91">
        <f t="shared" si="0"/>
        <v>2.6</v>
      </c>
      <c r="R19" s="91">
        <f t="shared" si="0"/>
        <v>1</v>
      </c>
      <c r="S19" s="97"/>
      <c r="T19" s="96">
        <f t="shared" si="1"/>
        <v>1.8</v>
      </c>
      <c r="U19" s="96">
        <f t="shared" si="2"/>
        <v>1.5333333333333334</v>
      </c>
      <c r="V19" s="97"/>
      <c r="W19" s="103" t="s">
        <v>63</v>
      </c>
      <c r="X19" s="103" t="s">
        <v>78</v>
      </c>
      <c r="Y19" s="103" t="s">
        <v>78</v>
      </c>
    </row>
    <row r="20" spans="2:25" ht="101.25" x14ac:dyDescent="0.25">
      <c r="B20" s="153" t="s">
        <v>73</v>
      </c>
      <c r="C20" s="137" t="s">
        <v>46</v>
      </c>
      <c r="D20" s="138" t="s">
        <v>53</v>
      </c>
      <c r="E20" s="139" t="s">
        <v>56</v>
      </c>
      <c r="F20" s="140" t="s">
        <v>58</v>
      </c>
      <c r="G20" s="141">
        <v>100</v>
      </c>
      <c r="H20" s="142">
        <v>25</v>
      </c>
      <c r="I20" s="143">
        <v>25</v>
      </c>
      <c r="J20" s="143">
        <v>25</v>
      </c>
      <c r="K20" s="144">
        <v>25</v>
      </c>
      <c r="L20" s="145">
        <v>25</v>
      </c>
      <c r="M20" s="143">
        <v>25</v>
      </c>
      <c r="N20" s="143">
        <v>25</v>
      </c>
      <c r="O20" s="146"/>
      <c r="P20" s="96">
        <f t="shared" si="0"/>
        <v>1</v>
      </c>
      <c r="Q20" s="91">
        <f t="shared" si="0"/>
        <v>1</v>
      </c>
      <c r="R20" s="91">
        <f t="shared" si="0"/>
        <v>1</v>
      </c>
      <c r="S20" s="147"/>
      <c r="T20" s="96">
        <f t="shared" si="1"/>
        <v>1</v>
      </c>
      <c r="U20" s="96">
        <f t="shared" si="2"/>
        <v>1</v>
      </c>
      <c r="V20" s="147"/>
      <c r="W20" s="148" t="s">
        <v>64</v>
      </c>
      <c r="X20" s="148" t="s">
        <v>79</v>
      </c>
      <c r="Y20" s="148" t="s">
        <v>79</v>
      </c>
    </row>
    <row r="21" spans="2:25" ht="201" x14ac:dyDescent="0.25">
      <c r="B21" s="154" t="s">
        <v>75</v>
      </c>
      <c r="C21" s="125" t="s">
        <v>48</v>
      </c>
      <c r="D21" s="126" t="s">
        <v>54</v>
      </c>
      <c r="E21" s="127" t="s">
        <v>56</v>
      </c>
      <c r="F21" s="128" t="s">
        <v>59</v>
      </c>
      <c r="G21" s="129">
        <v>4</v>
      </c>
      <c r="H21" s="130">
        <v>1</v>
      </c>
      <c r="I21" s="131">
        <v>1</v>
      </c>
      <c r="J21" s="131">
        <v>1</v>
      </c>
      <c r="K21" s="132">
        <v>1</v>
      </c>
      <c r="L21" s="133">
        <v>1</v>
      </c>
      <c r="M21" s="131">
        <v>1</v>
      </c>
      <c r="N21" s="131">
        <v>1</v>
      </c>
      <c r="O21" s="134"/>
      <c r="P21" s="96">
        <f t="shared" si="0"/>
        <v>1</v>
      </c>
      <c r="Q21" s="91">
        <f t="shared" si="0"/>
        <v>1</v>
      </c>
      <c r="R21" s="91">
        <f t="shared" si="0"/>
        <v>1</v>
      </c>
      <c r="S21" s="135"/>
      <c r="T21" s="96">
        <f>IFERROR(((L21+M21)/(H21+I21)),"100%")</f>
        <v>1</v>
      </c>
      <c r="U21" s="96">
        <f t="shared" si="2"/>
        <v>1</v>
      </c>
      <c r="V21" s="135"/>
      <c r="W21" s="136" t="s">
        <v>65</v>
      </c>
      <c r="X21" s="136" t="s">
        <v>80</v>
      </c>
      <c r="Y21" s="136" t="s">
        <v>80</v>
      </c>
    </row>
    <row r="22" spans="2:25" ht="230.25" thickBot="1" x14ac:dyDescent="0.3">
      <c r="B22" s="155" t="s">
        <v>76</v>
      </c>
      <c r="C22" s="22" t="s">
        <v>49</v>
      </c>
      <c r="D22" s="23" t="s">
        <v>55</v>
      </c>
      <c r="E22" s="24" t="s">
        <v>56</v>
      </c>
      <c r="F22" s="110" t="s">
        <v>60</v>
      </c>
      <c r="G22" s="119">
        <v>72</v>
      </c>
      <c r="H22" s="114">
        <v>18</v>
      </c>
      <c r="I22" s="63">
        <v>18</v>
      </c>
      <c r="J22" s="63">
        <v>18</v>
      </c>
      <c r="K22" s="64">
        <v>18</v>
      </c>
      <c r="L22" s="62">
        <v>18</v>
      </c>
      <c r="M22" s="63">
        <v>18</v>
      </c>
      <c r="N22" s="63">
        <v>18</v>
      </c>
      <c r="O22" s="65"/>
      <c r="P22" s="96">
        <f t="shared" si="0"/>
        <v>1</v>
      </c>
      <c r="Q22" s="91">
        <f t="shared" si="0"/>
        <v>1</v>
      </c>
      <c r="R22" s="91">
        <f t="shared" si="0"/>
        <v>1</v>
      </c>
      <c r="S22" s="97"/>
      <c r="T22" s="96">
        <f t="shared" si="1"/>
        <v>1</v>
      </c>
      <c r="U22" s="96">
        <f t="shared" si="2"/>
        <v>1</v>
      </c>
      <c r="V22" s="97"/>
      <c r="W22" s="103" t="s">
        <v>66</v>
      </c>
      <c r="X22" s="103" t="s">
        <v>81</v>
      </c>
      <c r="Y22" s="103" t="s">
        <v>81</v>
      </c>
    </row>
    <row r="23" spans="2:25" ht="18.75" x14ac:dyDescent="0.25">
      <c r="P23" s="98">
        <f t="shared" ref="P23:V23" si="3">AVERAGE(P19:P20)</f>
        <v>1</v>
      </c>
      <c r="Q23" s="98">
        <f t="shared" si="3"/>
        <v>1.8</v>
      </c>
      <c r="R23" s="98">
        <f t="shared" si="3"/>
        <v>1</v>
      </c>
      <c r="S23" s="98" t="e">
        <f t="shared" si="3"/>
        <v>#DIV/0!</v>
      </c>
      <c r="T23" s="98">
        <f t="shared" si="3"/>
        <v>1.4</v>
      </c>
      <c r="U23" s="98">
        <f>AVERAGE(U19:U22)</f>
        <v>1.1333333333333333</v>
      </c>
      <c r="V23" s="98" t="e">
        <f t="shared" si="3"/>
        <v>#DIV/0!</v>
      </c>
    </row>
    <row r="27" spans="2:25" ht="47.25" customHeight="1" x14ac:dyDescent="0.25">
      <c r="C27" s="199" t="s">
        <v>68</v>
      </c>
      <c r="D27" s="199"/>
      <c r="J27" s="200" t="s">
        <v>33</v>
      </c>
      <c r="K27" s="201"/>
      <c r="L27" s="201"/>
      <c r="M27" s="201"/>
      <c r="N27" s="201"/>
      <c r="O27" s="201"/>
      <c r="V27" s="200" t="s">
        <v>67</v>
      </c>
      <c r="W27" s="201"/>
    </row>
    <row r="29" spans="2:25" ht="15.75" thickBot="1" x14ac:dyDescent="0.3"/>
    <row r="30" spans="2:25" ht="15.75" thickBot="1" x14ac:dyDescent="0.3">
      <c r="E30" s="174" t="s">
        <v>23</v>
      </c>
      <c r="F30" s="175"/>
      <c r="G30" s="175"/>
      <c r="H30" s="175"/>
      <c r="I30" s="175"/>
      <c r="J30" s="175"/>
      <c r="K30" s="175"/>
      <c r="L30" s="175"/>
      <c r="M30" s="175"/>
      <c r="N30" s="175"/>
      <c r="O30" s="175"/>
      <c r="P30" s="175"/>
      <c r="Q30" s="175"/>
      <c r="R30" s="175"/>
      <c r="S30" s="175"/>
      <c r="T30" s="175"/>
      <c r="U30" s="175"/>
      <c r="V30" s="175"/>
      <c r="W30" s="176"/>
    </row>
    <row r="31" spans="2:25" ht="30.6" customHeight="1" thickBot="1" x14ac:dyDescent="0.3">
      <c r="E31" s="177" t="s">
        <v>24</v>
      </c>
      <c r="F31" s="177" t="s">
        <v>14</v>
      </c>
      <c r="G31" s="174" t="s">
        <v>15</v>
      </c>
      <c r="H31" s="175"/>
      <c r="I31" s="175"/>
      <c r="J31" s="176"/>
      <c r="K31" s="179" t="s">
        <v>16</v>
      </c>
      <c r="L31" s="180"/>
      <c r="M31" s="180"/>
      <c r="N31" s="181"/>
      <c r="O31" s="179" t="s">
        <v>17</v>
      </c>
      <c r="P31" s="180"/>
      <c r="Q31" s="180"/>
      <c r="R31" s="181"/>
      <c r="S31" s="179" t="s">
        <v>18</v>
      </c>
      <c r="T31" s="180"/>
      <c r="U31" s="180"/>
      <c r="V31" s="181"/>
      <c r="W31" s="182" t="s">
        <v>25</v>
      </c>
    </row>
    <row r="32" spans="2:25" ht="29.25" thickBot="1" x14ac:dyDescent="0.3">
      <c r="E32" s="178"/>
      <c r="F32" s="178"/>
      <c r="G32" s="40" t="s">
        <v>26</v>
      </c>
      <c r="H32" s="41" t="s">
        <v>27</v>
      </c>
      <c r="I32" s="42" t="s">
        <v>28</v>
      </c>
      <c r="J32" s="41" t="s">
        <v>29</v>
      </c>
      <c r="K32" s="40" t="s">
        <v>26</v>
      </c>
      <c r="L32" s="41" t="s">
        <v>27</v>
      </c>
      <c r="M32" s="42" t="s">
        <v>28</v>
      </c>
      <c r="N32" s="41" t="s">
        <v>29</v>
      </c>
      <c r="O32" s="40" t="s">
        <v>26</v>
      </c>
      <c r="P32" s="41" t="s">
        <v>27</v>
      </c>
      <c r="Q32" s="42" t="s">
        <v>28</v>
      </c>
      <c r="R32" s="41" t="s">
        <v>29</v>
      </c>
      <c r="S32" s="40" t="s">
        <v>26</v>
      </c>
      <c r="T32" s="41" t="s">
        <v>27</v>
      </c>
      <c r="U32" s="42" t="s">
        <v>28</v>
      </c>
      <c r="V32" s="41" t="s">
        <v>29</v>
      </c>
      <c r="W32" s="183"/>
    </row>
    <row r="33" spans="2:23" ht="15.75" thickBot="1" x14ac:dyDescent="0.3">
      <c r="E33" s="189"/>
      <c r="F33" s="190"/>
      <c r="G33" s="124"/>
      <c r="H33" s="93"/>
      <c r="I33" s="93"/>
      <c r="J33" s="95"/>
      <c r="K33" s="124"/>
      <c r="L33" s="93"/>
      <c r="M33" s="93"/>
      <c r="N33" s="95"/>
      <c r="O33" s="96" t="str">
        <f t="shared" ref="O33:R33" si="4">IFERROR((K33/G33),"100%")</f>
        <v>100%</v>
      </c>
      <c r="P33" s="91" t="str">
        <f t="shared" si="4"/>
        <v>100%</v>
      </c>
      <c r="Q33" s="91" t="str">
        <f t="shared" si="4"/>
        <v>100%</v>
      </c>
      <c r="R33" s="123" t="str">
        <f t="shared" si="4"/>
        <v>100%</v>
      </c>
      <c r="S33" s="96" t="str">
        <f>IFERROR(((K33)/(G33)),"100%")</f>
        <v>100%</v>
      </c>
      <c r="T33" s="96" t="str">
        <f>IFERROR(((L33+M33)/(H33+I33)),"100%")</f>
        <v>100%</v>
      </c>
      <c r="U33" s="91" t="str">
        <f>IFERROR(((L33+M33+N33)/(H33+I33+J33)),"100%")</f>
        <v>100%</v>
      </c>
      <c r="V33" s="123" t="str">
        <f>IFERROR(((L33+M33+N33+O33)/(H33+I33+J33+K33)),"100%")</f>
        <v>100%</v>
      </c>
      <c r="W33" s="99"/>
    </row>
    <row r="34" spans="2:23" x14ac:dyDescent="0.25">
      <c r="E34" s="27" t="s">
        <v>69</v>
      </c>
      <c r="F34" s="28">
        <f>SUM(G34:J34)</f>
        <v>1048620</v>
      </c>
      <c r="G34" s="66">
        <v>306000</v>
      </c>
      <c r="H34" s="67">
        <v>267310</v>
      </c>
      <c r="I34" s="67">
        <v>328310</v>
      </c>
      <c r="J34" s="68">
        <v>147000</v>
      </c>
      <c r="K34" s="66">
        <v>118177.83</v>
      </c>
      <c r="L34" s="69">
        <v>141874.74</v>
      </c>
      <c r="M34" s="69">
        <v>374330.59</v>
      </c>
      <c r="N34" s="70"/>
      <c r="O34" s="61">
        <f t="shared" ref="O34:Q35" si="5">IFERROR(K34/G34,"100"%)</f>
        <v>0.38620205882352943</v>
      </c>
      <c r="P34" s="61">
        <f t="shared" si="5"/>
        <v>0.53074984100856681</v>
      </c>
      <c r="Q34" s="61">
        <f t="shared" si="5"/>
        <v>1.1401741951204656</v>
      </c>
      <c r="R34" s="71"/>
      <c r="S34" s="61">
        <f t="shared" ref="S34:U35" si="6">IFERROR(K34/F34,"100%")</f>
        <v>0.11269843222521028</v>
      </c>
      <c r="T34" s="61">
        <f t="shared" si="6"/>
        <v>0.46364294117647054</v>
      </c>
      <c r="U34" s="61">
        <f t="shared" si="6"/>
        <v>1.4003613407654036</v>
      </c>
      <c r="V34" s="71"/>
      <c r="W34" s="32"/>
    </row>
    <row r="35" spans="2:23" ht="85.5" x14ac:dyDescent="0.25">
      <c r="E35" s="33" t="s">
        <v>70</v>
      </c>
      <c r="F35" s="34">
        <f>SUM(G35:J35)</f>
        <v>1607380</v>
      </c>
      <c r="G35" s="72">
        <v>660160</v>
      </c>
      <c r="H35" s="73">
        <v>315740</v>
      </c>
      <c r="I35" s="73">
        <v>335740</v>
      </c>
      <c r="J35" s="74">
        <v>295740</v>
      </c>
      <c r="K35" s="72">
        <v>406039.4</v>
      </c>
      <c r="L35" s="75">
        <v>290022.42999999993</v>
      </c>
      <c r="M35" s="75">
        <v>412989.81</v>
      </c>
      <c r="N35" s="76"/>
      <c r="O35" s="61">
        <f t="shared" si="5"/>
        <v>0.61506210615608337</v>
      </c>
      <c r="P35" s="61">
        <f t="shared" si="5"/>
        <v>0.91854826756191787</v>
      </c>
      <c r="Q35" s="61">
        <f t="shared" si="5"/>
        <v>1.2300881932447727</v>
      </c>
      <c r="R35" s="77"/>
      <c r="S35" s="61">
        <f t="shared" si="6"/>
        <v>0.25260946384800109</v>
      </c>
      <c r="T35" s="61">
        <f t="shared" si="6"/>
        <v>0.43932142207949576</v>
      </c>
      <c r="U35" s="61">
        <f t="shared" si="6"/>
        <v>1.3080059859377968</v>
      </c>
      <c r="V35" s="77"/>
      <c r="W35" s="35" t="s">
        <v>71</v>
      </c>
    </row>
    <row r="36" spans="2:23" ht="15.75" thickBot="1" x14ac:dyDescent="0.3">
      <c r="E36" s="36"/>
      <c r="F36" s="37"/>
      <c r="G36" s="78"/>
      <c r="H36" s="79"/>
      <c r="I36" s="79"/>
      <c r="J36" s="80"/>
      <c r="K36" s="78"/>
      <c r="L36" s="81"/>
      <c r="M36" s="81"/>
      <c r="N36" s="82"/>
      <c r="O36" s="83"/>
      <c r="P36" s="84"/>
      <c r="Q36" s="84"/>
      <c r="R36" s="85"/>
      <c r="S36" s="86"/>
      <c r="T36" s="84"/>
      <c r="U36" s="84"/>
      <c r="V36" s="85"/>
      <c r="W36" s="38"/>
    </row>
    <row r="37" spans="2:23" ht="25.5" customHeight="1" x14ac:dyDescent="0.25">
      <c r="B37" s="169"/>
      <c r="C37" s="169"/>
      <c r="F37" s="166"/>
      <c r="G37" s="150"/>
      <c r="H37" s="150"/>
      <c r="I37" s="150"/>
      <c r="J37" s="150"/>
    </row>
    <row r="38" spans="2:23" x14ac:dyDescent="0.25">
      <c r="G38" s="150"/>
      <c r="K38" s="150"/>
    </row>
    <row r="39" spans="2:23" x14ac:dyDescent="0.25">
      <c r="G39" s="150"/>
      <c r="K39" s="150"/>
    </row>
  </sheetData>
  <mergeCells count="29">
    <mergeCell ref="X13:X14"/>
    <mergeCell ref="C27:D27"/>
    <mergeCell ref="J27:O27"/>
    <mergeCell ref="V27:W27"/>
    <mergeCell ref="G12:V12"/>
    <mergeCell ref="C13:C14"/>
    <mergeCell ref="E4:S4"/>
    <mergeCell ref="E5:S5"/>
    <mergeCell ref="D13:F13"/>
    <mergeCell ref="L13:O13"/>
    <mergeCell ref="P13:S13"/>
    <mergeCell ref="E6:S6"/>
    <mergeCell ref="E7:S7"/>
    <mergeCell ref="Y13:Y14"/>
    <mergeCell ref="B37:C37"/>
    <mergeCell ref="T13:V13"/>
    <mergeCell ref="W13:W14"/>
    <mergeCell ref="B13:B14"/>
    <mergeCell ref="E30:W30"/>
    <mergeCell ref="E31:E32"/>
    <mergeCell ref="F31:F32"/>
    <mergeCell ref="G31:J31"/>
    <mergeCell ref="K31:N31"/>
    <mergeCell ref="O31:R31"/>
    <mergeCell ref="S31:V31"/>
    <mergeCell ref="W31:W32"/>
    <mergeCell ref="B16:F16"/>
    <mergeCell ref="G13:K13"/>
    <mergeCell ref="E33:F33"/>
  </mergeCells>
  <conditionalFormatting sqref="G33:J36">
    <cfRule type="containsBlanks" dxfId="55" priority="14">
      <formula>LEN(TRIM(G33))=0</formula>
    </cfRule>
  </conditionalFormatting>
  <conditionalFormatting sqref="H16:K22">
    <cfRule type="containsBlanks" dxfId="54" priority="50">
      <formula>LEN(TRIM(H16))=0</formula>
    </cfRule>
  </conditionalFormatting>
  <conditionalFormatting sqref="K33:N36">
    <cfRule type="containsBlanks" dxfId="53" priority="15">
      <formula>LEN(TRIM(K33))=0</formula>
    </cfRule>
  </conditionalFormatting>
  <conditionalFormatting sqref="L16:O22">
    <cfRule type="containsBlanks" dxfId="52" priority="51">
      <formula>LEN(TRIM(L16))=0</formula>
    </cfRule>
  </conditionalFormatting>
  <conditionalFormatting sqref="O34:Q35">
    <cfRule type="containsBlanks" dxfId="51" priority="78" stopIfTrue="1">
      <formula>LEN(TRIM(O34))=0</formula>
    </cfRule>
    <cfRule type="cellIs" dxfId="50" priority="76" stopIfTrue="1" operator="between">
      <formula>0.7</formula>
      <formula>1.2</formula>
    </cfRule>
    <cfRule type="cellIs" dxfId="49" priority="77" stopIfTrue="1" operator="greaterThanOrEqual">
      <formula>1.2</formula>
    </cfRule>
    <cfRule type="cellIs" dxfId="48" priority="75" stopIfTrue="1" operator="between">
      <formula>0.5</formula>
      <formula>0.7</formula>
    </cfRule>
    <cfRule type="cellIs" dxfId="47" priority="74" stopIfTrue="1" operator="lessThan">
      <formula>0.5</formula>
    </cfRule>
    <cfRule type="cellIs" dxfId="46" priority="73" stopIfTrue="1" operator="equal">
      <formula>"100%"</formula>
    </cfRule>
  </conditionalFormatting>
  <conditionalFormatting sqref="O33:V33">
    <cfRule type="cellIs" dxfId="45" priority="6" stopIfTrue="1" operator="greaterThanOrEqual">
      <formula>1.2</formula>
    </cfRule>
    <cfRule type="cellIs" dxfId="44" priority="2" stopIfTrue="1" operator="equal">
      <formula>"100%"</formula>
    </cfRule>
    <cfRule type="cellIs" dxfId="43" priority="3" stopIfTrue="1" operator="lessThan">
      <formula>0.5</formula>
    </cfRule>
    <cfRule type="cellIs" dxfId="42" priority="4" stopIfTrue="1" operator="between">
      <formula>0.5</formula>
      <formula>0.7</formula>
    </cfRule>
    <cfRule type="cellIs" dxfId="41" priority="5" stopIfTrue="1" operator="between">
      <formula>0.7</formula>
      <formula>1.2</formula>
    </cfRule>
    <cfRule type="containsBlanks" dxfId="40" priority="7" stopIfTrue="1">
      <formula>LEN(TRIM(O33))=0</formula>
    </cfRule>
  </conditionalFormatting>
  <conditionalFormatting sqref="P15">
    <cfRule type="containsBlanks" dxfId="39" priority="16">
      <formula>LEN(TRIM(P15))=0</formula>
    </cfRule>
    <cfRule type="cellIs" dxfId="38" priority="18" stopIfTrue="1" operator="lessThan">
      <formula>0.5</formula>
    </cfRule>
    <cfRule type="cellIs" dxfId="37" priority="19" stopIfTrue="1" operator="between">
      <formula>0.5</formula>
      <formula>0.7</formula>
    </cfRule>
    <cfRule type="cellIs" dxfId="36" priority="20" stopIfTrue="1" operator="between">
      <formula>0.7</formula>
      <formula>1.2</formula>
    </cfRule>
    <cfRule type="cellIs" dxfId="35" priority="21" stopIfTrue="1" operator="greaterThanOrEqual">
      <formula>1.2</formula>
    </cfRule>
    <cfRule type="containsBlanks" dxfId="34" priority="22" stopIfTrue="1">
      <formula>LEN(TRIM(P15))=0</formula>
    </cfRule>
    <cfRule type="cellIs" dxfId="33" priority="17" stopIfTrue="1" operator="equal">
      <formula>"100%"</formula>
    </cfRule>
  </conditionalFormatting>
  <conditionalFormatting sqref="P16:S16 P17:R22">
    <cfRule type="cellIs" dxfId="32" priority="37" stopIfTrue="1" operator="equal">
      <formula>"100%"</formula>
    </cfRule>
    <cfRule type="cellIs" dxfId="31" priority="38" stopIfTrue="1" operator="lessThan">
      <formula>0.5</formula>
    </cfRule>
    <cfRule type="cellIs" dxfId="30" priority="39" stopIfTrue="1" operator="between">
      <formula>0.5</formula>
      <formula>0.7</formula>
    </cfRule>
    <cfRule type="cellIs" dxfId="29" priority="40" stopIfTrue="1" operator="between">
      <formula>0.7</formula>
      <formula>1.2</formula>
    </cfRule>
    <cfRule type="containsBlanks" dxfId="28" priority="42" stopIfTrue="1">
      <formula>LEN(TRIM(P16))=0</formula>
    </cfRule>
    <cfRule type="cellIs" dxfId="27" priority="41" stopIfTrue="1" operator="greaterThanOrEqual">
      <formula>1.2</formula>
    </cfRule>
  </conditionalFormatting>
  <conditionalFormatting sqref="R34:R35 V34:V35 O36:V36">
    <cfRule type="containsBlanks" dxfId="26" priority="66">
      <formula>LEN(TRIM(O34))=0</formula>
    </cfRule>
  </conditionalFormatting>
  <conditionalFormatting sqref="S34:U35">
    <cfRule type="cellIs" dxfId="25" priority="67" stopIfTrue="1" operator="equal">
      <formula>"100%"</formula>
    </cfRule>
    <cfRule type="cellIs" dxfId="24" priority="69" stopIfTrue="1" operator="between">
      <formula>0.5</formula>
      <formula>0.7</formula>
    </cfRule>
    <cfRule type="cellIs" dxfId="23" priority="70" stopIfTrue="1" operator="between">
      <formula>0.7</formula>
      <formula>1.2</formula>
    </cfRule>
    <cfRule type="cellIs" dxfId="22" priority="71" stopIfTrue="1" operator="greaterThanOrEqual">
      <formula>1.2</formula>
    </cfRule>
    <cfRule type="containsBlanks" dxfId="21" priority="72" stopIfTrue="1">
      <formula>LEN(TRIM(S34))=0</formula>
    </cfRule>
    <cfRule type="cellIs" dxfId="20" priority="68" stopIfTrue="1" operator="lessThan">
      <formula>0.5</formula>
    </cfRule>
  </conditionalFormatting>
  <conditionalFormatting sqref="S33:V33">
    <cfRule type="containsBlanks" dxfId="19" priority="1">
      <formula>LEN(TRIM(S33))=0</formula>
    </cfRule>
  </conditionalFormatting>
  <conditionalFormatting sqref="T15:V22">
    <cfRule type="containsBlanks" dxfId="18" priority="29" stopIfTrue="1">
      <formula>LEN(TRIM(T15))=0</formula>
    </cfRule>
    <cfRule type="cellIs" dxfId="17" priority="28" stopIfTrue="1" operator="greaterThanOrEqual">
      <formula>1.2</formula>
    </cfRule>
    <cfRule type="cellIs" dxfId="16" priority="27" stopIfTrue="1" operator="between">
      <formula>0.7</formula>
      <formula>1.2</formula>
    </cfRule>
    <cfRule type="cellIs" dxfId="15" priority="26" stopIfTrue="1" operator="between">
      <formula>0.5</formula>
      <formula>0.7</formula>
    </cfRule>
    <cfRule type="cellIs" dxfId="14" priority="24" stopIfTrue="1" operator="equal">
      <formula>"100%"</formula>
    </cfRule>
    <cfRule type="cellIs" dxfId="13" priority="25" stopIfTrue="1" operator="lessThan">
      <formula>0.5</formula>
    </cfRule>
    <cfRule type="containsBlanks" dxfId="12" priority="23">
      <formula>LEN(TRIM(T15))=0</formula>
    </cfRule>
  </conditionalFormatting>
  <pageMargins left="0.70866141732283472" right="0.70866141732283472" top="0.74803149606299213" bottom="0.74803149606299213" header="0.31496062992125984" footer="0.31496062992125984"/>
  <pageSetup paperSize="5" scale="29" fitToHeight="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87" t="s">
        <v>35</v>
      </c>
    </row>
    <row r="3" spans="1:2" ht="120" customHeight="1" x14ac:dyDescent="0.25">
      <c r="A3" s="205" t="s">
        <v>36</v>
      </c>
      <c r="B3" s="205"/>
    </row>
    <row r="5" spans="1:2" ht="45" x14ac:dyDescent="0.25">
      <c r="A5" s="88"/>
      <c r="B5" s="89" t="s">
        <v>37</v>
      </c>
    </row>
    <row r="6" spans="1:2" ht="60" x14ac:dyDescent="0.25">
      <c r="A6" s="90"/>
      <c r="B6" s="89" t="s">
        <v>38</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74" t="s">
        <v>23</v>
      </c>
      <c r="C3" s="175"/>
      <c r="D3" s="175"/>
      <c r="E3" s="175"/>
      <c r="F3" s="175"/>
      <c r="G3" s="175"/>
      <c r="H3" s="175"/>
      <c r="I3" s="175"/>
      <c r="J3" s="175"/>
      <c r="K3" s="175"/>
      <c r="L3" s="175"/>
      <c r="M3" s="175"/>
      <c r="N3" s="175"/>
      <c r="O3" s="175"/>
      <c r="P3" s="175"/>
      <c r="Q3" s="175"/>
      <c r="R3" s="175"/>
      <c r="S3" s="175"/>
      <c r="T3" s="176"/>
    </row>
    <row r="4" spans="2:20" ht="15.75" thickBot="1" x14ac:dyDescent="0.3">
      <c r="B4" s="177" t="s">
        <v>24</v>
      </c>
      <c r="C4" s="177" t="s">
        <v>14</v>
      </c>
      <c r="D4" s="174" t="s">
        <v>15</v>
      </c>
      <c r="E4" s="175"/>
      <c r="F4" s="175"/>
      <c r="G4" s="176"/>
      <c r="H4" s="179" t="s">
        <v>16</v>
      </c>
      <c r="I4" s="180"/>
      <c r="J4" s="180"/>
      <c r="K4" s="206"/>
      <c r="L4" s="207" t="s">
        <v>17</v>
      </c>
      <c r="M4" s="180"/>
      <c r="N4" s="180"/>
      <c r="O4" s="206"/>
      <c r="P4" s="207" t="s">
        <v>18</v>
      </c>
      <c r="Q4" s="180"/>
      <c r="R4" s="180"/>
      <c r="S4" s="181"/>
      <c r="T4" s="182" t="s">
        <v>25</v>
      </c>
    </row>
    <row r="5" spans="2:20" ht="29.25" thickBot="1" x14ac:dyDescent="0.3">
      <c r="B5" s="178"/>
      <c r="C5" s="178"/>
      <c r="D5" s="40" t="s">
        <v>26</v>
      </c>
      <c r="E5" s="41" t="s">
        <v>27</v>
      </c>
      <c r="F5" s="42" t="s">
        <v>28</v>
      </c>
      <c r="G5" s="41" t="s">
        <v>29</v>
      </c>
      <c r="H5" s="40" t="s">
        <v>26</v>
      </c>
      <c r="I5" s="41" t="s">
        <v>27</v>
      </c>
      <c r="J5" s="42" t="s">
        <v>28</v>
      </c>
      <c r="K5" s="41" t="s">
        <v>29</v>
      </c>
      <c r="L5" s="40" t="s">
        <v>26</v>
      </c>
      <c r="M5" s="41" t="s">
        <v>27</v>
      </c>
      <c r="N5" s="42" t="s">
        <v>28</v>
      </c>
      <c r="O5" s="41" t="s">
        <v>29</v>
      </c>
      <c r="P5" s="40" t="s">
        <v>26</v>
      </c>
      <c r="Q5" s="41" t="s">
        <v>27</v>
      </c>
      <c r="R5" s="42" t="s">
        <v>28</v>
      </c>
      <c r="S5" s="41" t="s">
        <v>29</v>
      </c>
      <c r="T5" s="183"/>
    </row>
    <row r="6" spans="2:20" x14ac:dyDescent="0.25">
      <c r="B6" s="27"/>
      <c r="C6" s="28">
        <f>SUM(D6:G256)</f>
        <v>0</v>
      </c>
      <c r="D6" s="43"/>
      <c r="E6" s="44"/>
      <c r="F6" s="45"/>
      <c r="G6" s="46"/>
      <c r="H6" s="43"/>
      <c r="I6" s="44"/>
      <c r="J6" s="45"/>
      <c r="K6" s="46"/>
      <c r="L6" s="29" t="str">
        <f t="shared" ref="L6:O8" si="0">IFERROR(H6/D6,"NO APLICA")</f>
        <v>NO APLICA</v>
      </c>
      <c r="M6" s="30" t="str">
        <f t="shared" si="0"/>
        <v>NO APLICA</v>
      </c>
      <c r="N6" s="30" t="str">
        <f t="shared" si="0"/>
        <v>NO APLICA</v>
      </c>
      <c r="O6" s="31" t="str">
        <f t="shared" si="0"/>
        <v>NO APLICA</v>
      </c>
      <c r="P6" s="29" t="str">
        <f t="shared" ref="P6:P8" si="1">IFERROR(H6/D6,"NO APLICA")</f>
        <v>NO APLICA</v>
      </c>
      <c r="Q6" s="30" t="str">
        <f t="shared" ref="Q6:Q8" si="2">IFERROR((H6+I6)/(D6+E6),"NO APLICA")</f>
        <v>NO APLICA</v>
      </c>
      <c r="R6" s="30" t="str">
        <f t="shared" ref="R6:R8" si="3">IFERROR((H6+I6+J6)/(D6+E6+F6),"NO APLICA")</f>
        <v>NO APLICA</v>
      </c>
      <c r="S6" s="31" t="str">
        <f t="shared" ref="S6:S8" si="4">IFERROR((H6+I6+J6+K6)/(D6+E6+F6+G6),"NO APLICA")</f>
        <v>NO APLICA</v>
      </c>
      <c r="T6" s="32"/>
    </row>
    <row r="7" spans="2:20" x14ac:dyDescent="0.25">
      <c r="B7" s="33"/>
      <c r="C7" s="34">
        <f>SUM(D7:G257)</f>
        <v>0</v>
      </c>
      <c r="D7" s="47"/>
      <c r="E7" s="48"/>
      <c r="F7" s="49"/>
      <c r="G7" s="50"/>
      <c r="H7" s="47"/>
      <c r="I7" s="48"/>
      <c r="J7" s="49"/>
      <c r="K7" s="50"/>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35"/>
    </row>
    <row r="8" spans="2:20" ht="15.75" thickBot="1" x14ac:dyDescent="0.3">
      <c r="B8" s="36"/>
      <c r="C8" s="37">
        <f>SUM(D8:G258)</f>
        <v>0</v>
      </c>
      <c r="D8" s="51"/>
      <c r="E8" s="52"/>
      <c r="F8" s="53"/>
      <c r="G8" s="54"/>
      <c r="H8" s="51"/>
      <c r="I8" s="52"/>
      <c r="J8" s="53"/>
      <c r="K8" s="54"/>
      <c r="L8" s="19" t="str">
        <f t="shared" si="0"/>
        <v>NO APLICA</v>
      </c>
      <c r="M8" s="20" t="str">
        <f t="shared" si="0"/>
        <v>NO APLICA</v>
      </c>
      <c r="N8" s="20" t="str">
        <f t="shared" si="0"/>
        <v>NO APLICA</v>
      </c>
      <c r="O8" s="21" t="str">
        <f t="shared" si="0"/>
        <v>NO APLICA</v>
      </c>
      <c r="P8" s="19" t="str">
        <f t="shared" si="1"/>
        <v>NO APLICA</v>
      </c>
      <c r="Q8" s="20" t="str">
        <f t="shared" si="2"/>
        <v>NO APLICA</v>
      </c>
      <c r="R8" s="20" t="str">
        <f t="shared" si="3"/>
        <v>NO APLICA</v>
      </c>
      <c r="S8" s="21" t="str">
        <f t="shared" si="4"/>
        <v>NO APLICA</v>
      </c>
      <c r="T8" s="38"/>
    </row>
  </sheetData>
  <mergeCells count="8">
    <mergeCell ref="B3:T3"/>
    <mergeCell ref="B4:B5"/>
    <mergeCell ref="C4:C5"/>
    <mergeCell ref="D4:G4"/>
    <mergeCell ref="H4:K4"/>
    <mergeCell ref="L4:O4"/>
    <mergeCell ref="P4:S4"/>
    <mergeCell ref="T4:T5"/>
  </mergeCells>
  <conditionalFormatting sqref="L6:S8">
    <cfRule type="cellIs" dxfId="11" priority="1" operator="equal">
      <formula>"NO APLICA"</formula>
    </cfRule>
    <cfRule type="cellIs" dxfId="10" priority="2" operator="between">
      <formula>0.7</formula>
      <formula>1.2</formula>
    </cfRule>
    <cfRule type="cellIs" dxfId="9" priority="3" operator="between">
      <formula>0.5</formula>
      <formula>0.7</formula>
    </cfRule>
    <cfRule type="cellIs" dxfId="8" priority="4" operator="lessThan">
      <formula>0.5</formula>
    </cfRule>
    <cfRule type="cellIs" dxfId="7"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 EJE 3</vt:lpstr>
      <vt:lpstr>Instrucciones</vt:lpstr>
      <vt:lpstr>Hoja1</vt:lpstr>
      <vt:lpstr>'SEGUIMIENTO EJE 3'!Área_de_impresión</vt:lpstr>
      <vt:lpstr>'SEGUIMIENTO EJE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2023-07-18T15:36:41Z</cp:lastPrinted>
  <dcterms:created xsi:type="dcterms:W3CDTF">2021-02-22T21:43:21Z</dcterms:created>
  <dcterms:modified xsi:type="dcterms:W3CDTF">2023-10-10T20:52:12Z</dcterms:modified>
  <cp:category/>
  <cp:contentStatus/>
</cp:coreProperties>
</file>