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8A7A59B1-EFF2-4CD9-AEFA-ECD24D655B9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3" i="1"/>
  <c r="P14" i="1"/>
  <c r="P25" i="1" s="1"/>
  <c r="V14" i="1" l="1"/>
  <c r="U14" i="1"/>
  <c r="T14" i="1"/>
  <c r="S14" i="1"/>
  <c r="R14" i="1"/>
  <c r="Q14" i="1"/>
  <c r="Q13" i="1"/>
  <c r="R13" i="1"/>
  <c r="S13" i="1"/>
  <c r="T13" i="1"/>
  <c r="U13" i="1"/>
  <c r="V13" i="1"/>
</calcChain>
</file>

<file path=xl/sharedStrings.xml><?xml version="1.0" encoding="utf-8"?>
<sst xmlns="http://schemas.openxmlformats.org/spreadsheetml/2006/main" count="135" uniqueCount="95">
  <si>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</si>
  <si>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</si>
  <si>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</si>
  <si>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</si>
  <si>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</si>
  <si>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</si>
  <si>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</si>
  <si>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</si>
  <si>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</si>
  <si>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</si>
  <si>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</si>
  <si>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</si>
  <si>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</si>
  <si>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</si>
  <si>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</si>
  <si>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</si>
  <si>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</si>
  <si>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</si>
  <si>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</si>
  <si>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</si>
  <si>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4.XX.1: </t>
    </r>
    <r>
      <rPr>
        <sz val="11"/>
        <color theme="1"/>
        <rFont val="Arial"/>
        <family val="2"/>
      </rPr>
      <t xml:space="preserve">Contribuir en la promoción de  acciones que combatan las causas que generan las violencias y la delincuencia contribuyendo a la paz y la justica </t>
    </r>
    <r>
      <rPr>
        <b/>
        <sz val="11"/>
        <color theme="1"/>
        <rFont val="Arial"/>
        <family val="2"/>
      </rPr>
      <t>mediante….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</si>
  <si>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</si>
  <si>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NO APLICA</t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</si>
  <si>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. El avance en cumplimiento de metas trimestral refleja lo reportado respecto a lo programado, es decir 106.57%.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83.5% periodo marzo-abril 2022. 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</si>
  <si>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</si>
  <si>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</si>
  <si>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</si>
  <si>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</si>
  <si>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</si>
  <si>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</si>
  <si>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</si>
  <si>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</si>
  <si>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</si>
  <si>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</si>
  <si>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</si>
  <si>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</si>
  <si>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</si>
  <si>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</si>
  <si>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</si>
  <si>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</si>
  <si>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</si>
  <si>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</si>
  <si>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</si>
  <si>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</si>
  <si>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</si>
  <si>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</si>
  <si>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</si>
  <si>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PPA:E-PPA  4.19 PROGRAMA PIONEROS FÚTBOL CANCÚN</t>
  </si>
  <si>
    <t xml:space="preserve">ASOCIACIÓN DE FÚTBOL PIONEROS A.C </t>
  </si>
  <si>
    <t xml:space="preserve">Propósito
PIONEROS </t>
  </si>
  <si>
    <t xml:space="preserve">4.19.1.1 La población de Benito Juárez participa y desarrolla habilidades fisicas, recreativas y deportivas de alto rendimiento mediante la práctica del futbol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</si>
  <si>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</si>
  <si>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</si>
  <si>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</si>
  <si>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</si>
  <si>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</si>
  <si>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</si>
  <si>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</si>
  <si>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</si>
  <si>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</si>
  <si>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</si>
  <si>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</si>
  <si>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</si>
  <si>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</si>
  <si>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</si>
  <si>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</si>
  <si>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</si>
  <si>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</si>
  <si>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</si>
  <si>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</si>
  <si>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</si>
  <si>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</si>
  <si>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</si>
  <si>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</si>
  <si>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</si>
  <si>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</si>
  <si>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</si>
  <si>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</si>
  <si>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</si>
  <si>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</si>
  <si>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</si>
  <si>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</si>
  <si>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</si>
  <si>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</si>
  <si>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Meta trimestral: La meta programada de 3650 se cumplio con el  104.11%  de 3800 asistentes.
Avance trimestral: En el primer trimestre del 2023 se obtuvo un avance considerable  llegando al 104.11 %</t>
  </si>
  <si>
    <t xml:space="preserve">
Meta trimestral: La meta programada de 15 eventos se logró al llevar a cabo los partidos programados.
Avance trimestral: el avance cumplió con su objetivo.</t>
  </si>
  <si>
    <t xml:space="preserve">
Meta trimestral: La meta programada de 1600 para el primer  trimestre 2023 se vió con buena aceptación con el logro en la meta de  2300 asistentes.
Avance trimestral: En el primer trimestre del 2023 el porcentaje logrado fué del  143.75%  por la buena asistencia a los partidos.</t>
  </si>
  <si>
    <t xml:space="preserve">
Meta trimestral: La meta programada de  asistencia de 850  persononas para el primer trimestre 2023 se vió con buena aceptación con el logro en la meta de  1040 asistentes.
Avance trimestral: En el  trimestre del 2023 el porcentaje logrado fué del  122.35% </t>
  </si>
  <si>
    <t xml:space="preserve">
Meta trimestral: La meta programada de 400 asistentes  fue lograda
Avance trimestral: En el primer trimestre del 2023  se logró superar la meta</t>
  </si>
  <si>
    <t>Meta trimestral:el número de reportes administravios oficiales de 2 se cumple en el trimestre.
Avance trimestral: En el trimestre se realizan los reportes programados solicitados por otras instancias con resultado del 100%.</t>
  </si>
  <si>
    <t xml:space="preserve">Meta trimestral: La meta programada de 15 eventos se logra en el trimestre.
Avance trimestral: En el primer trimestre del 2023  se obtuvo avance del  100%
Avance anual: </t>
  </si>
  <si>
    <t>Meta trimestral: La meta programada de 800 admisiones para el trimestre no se alcanzó logrando un avance de 31.25%
Avance trimestral: El primer trimestre no se llegó al objetivo programado.</t>
  </si>
  <si>
    <t>Meta trimestral: La meta programada de 7 eventos se  logra en el trimestre.
Avance trimestral: En el primer trimestre del 2023  se obtuvo  el avance del 100%</t>
  </si>
  <si>
    <t>Gloria Isabel Vela Iñigo - Dirección General</t>
  </si>
  <si>
    <t>David Martínez González - Vicepresidencia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</si>
</sst>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7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7" fontId="1" fillId="0" borderId="0" applyFont="0" applyFill="0" applyBorder="0" applyAlignment="0" applyProtection="0"/>
  </cellStyleXfs>
  <cellXfs count="168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10" fontId="14" fillId="3" borderId="25" xfId="2" applyNumberFormat="1" applyFont="1" applyFill="1" applyBorder="1" applyAlignment="1">
      <alignment horizontal="center" vertical="center" wrapText="1"/>
    </xf>
    <xf numFmtId="10" fontId="15" fillId="7" borderId="23" xfId="2" applyNumberFormat="1" applyFont="1" applyFill="1" applyBorder="1" applyAlignment="1">
      <alignment horizontal="center" vertical="center" wrapText="1"/>
    </xf>
    <xf numFmtId="10" fontId="15" fillId="3" borderId="23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4" fillId="7" borderId="23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10" fontId="0" fillId="4" borderId="17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justify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94" xfId="2" applyNumberFormat="1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10" fontId="19" fillId="11" borderId="58" xfId="0" applyNumberFormat="1" applyFont="1" applyFill="1" applyBorder="1" applyAlignment="1">
      <alignment horizontal="center" vertical="center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6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A22" zoomScale="55" zoomScaleNormal="10" zoomScaleSheetLayoutView="55" workbookViewId="0">
      <selection activeCell="E13" sqref="E1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47" t="s">
        <v>35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9"/>
    </row>
    <row r="3" spans="2:23" ht="30" customHeight="1" x14ac:dyDescent="0.25">
      <c r="E3" s="150" t="s">
        <v>15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2"/>
    </row>
    <row r="4" spans="2:23" ht="30" customHeight="1" x14ac:dyDescent="0.25">
      <c r="E4" s="150" t="s">
        <v>47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</row>
    <row r="5" spans="2:23" ht="30" customHeight="1" x14ac:dyDescent="0.25">
      <c r="E5" s="150" t="s">
        <v>48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2"/>
    </row>
    <row r="6" spans="2:23" ht="15.75" customHeight="1" thickBot="1" x14ac:dyDescent="0.3"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/>
    </row>
    <row r="9" spans="2:23" ht="15.75" thickBot="1" x14ac:dyDescent="0.3"/>
    <row r="10" spans="2:23" ht="21" thickBot="1" x14ac:dyDescent="0.3">
      <c r="G10" s="163" t="s">
        <v>45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5"/>
    </row>
    <row r="11" spans="2:23" ht="33" customHeight="1" thickBot="1" x14ac:dyDescent="0.3">
      <c r="B11" s="128" t="s">
        <v>0</v>
      </c>
      <c r="C11" s="128" t="s">
        <v>1</v>
      </c>
      <c r="D11" s="153" t="s">
        <v>2</v>
      </c>
      <c r="E11" s="154"/>
      <c r="F11" s="155"/>
      <c r="G11" s="160" t="s">
        <v>25</v>
      </c>
      <c r="H11" s="161"/>
      <c r="I11" s="161"/>
      <c r="J11" s="161"/>
      <c r="K11" s="162"/>
      <c r="L11" s="156" t="s">
        <v>26</v>
      </c>
      <c r="M11" s="156"/>
      <c r="N11" s="156"/>
      <c r="O11" s="157"/>
      <c r="P11" s="158" t="s">
        <v>27</v>
      </c>
      <c r="Q11" s="143"/>
      <c r="R11" s="143"/>
      <c r="S11" s="159"/>
      <c r="T11" s="143" t="s">
        <v>28</v>
      </c>
      <c r="U11" s="143"/>
      <c r="V11" s="143"/>
      <c r="W11" s="130" t="s">
        <v>24</v>
      </c>
    </row>
    <row r="12" spans="2:23" ht="144.75" thickBot="1" x14ac:dyDescent="0.3">
      <c r="B12" s="129"/>
      <c r="C12" s="129"/>
      <c r="D12" s="117" t="s">
        <v>3</v>
      </c>
      <c r="E12" s="117" t="s">
        <v>4</v>
      </c>
      <c r="F12" s="117" t="s">
        <v>5</v>
      </c>
      <c r="G12" s="115" t="s">
        <v>46</v>
      </c>
      <c r="H12" s="101" t="s">
        <v>6</v>
      </c>
      <c r="I12" s="102" t="s">
        <v>7</v>
      </c>
      <c r="J12" s="103" t="s">
        <v>8</v>
      </c>
      <c r="K12" s="104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9" t="s">
        <v>6</v>
      </c>
      <c r="Q12" s="40" t="s">
        <v>7</v>
      </c>
      <c r="R12" s="41" t="s">
        <v>8</v>
      </c>
      <c r="S12" s="42" t="s">
        <v>9</v>
      </c>
      <c r="T12" s="97" t="s">
        <v>7</v>
      </c>
      <c r="U12" s="1" t="s">
        <v>8</v>
      </c>
      <c r="V12" s="98" t="s">
        <v>9</v>
      </c>
      <c r="W12" s="131"/>
    </row>
    <row r="13" spans="2:23" ht="213" customHeight="1" x14ac:dyDescent="0.25">
      <c r="B13" s="16" t="s">
        <v>17</v>
      </c>
      <c r="C13" s="17" t="s">
        <v>20</v>
      </c>
      <c r="D13" s="17" t="s">
        <v>16</v>
      </c>
      <c r="E13" s="18" t="s">
        <v>19</v>
      </c>
      <c r="F13" s="105" t="s">
        <v>21</v>
      </c>
      <c r="G13" s="116">
        <v>0.78339999999999999</v>
      </c>
      <c r="H13" s="31">
        <v>0.78339999999999999</v>
      </c>
      <c r="I13" s="32">
        <v>0.78339999999999999</v>
      </c>
      <c r="J13" s="33">
        <v>0.78339999999999999</v>
      </c>
      <c r="K13" s="34">
        <v>0.78339999999999999</v>
      </c>
      <c r="L13" s="31">
        <v>0.83499999999999996</v>
      </c>
      <c r="M13" s="35" t="s">
        <v>22</v>
      </c>
      <c r="N13" s="31" t="s">
        <v>22</v>
      </c>
      <c r="O13" s="36" t="s">
        <v>22</v>
      </c>
      <c r="P13" s="49">
        <f>IFERROR(L13/H13,"NO APLICA")</f>
        <v>1.0658667347459791</v>
      </c>
      <c r="Q13" s="84" t="str">
        <f t="shared" ref="Q13:S13" si="0">IFERROR(M13/I13,"NO APLICA")</f>
        <v>NO APLICA</v>
      </c>
      <c r="R13" s="84" t="str">
        <f t="shared" si="0"/>
        <v>NO APLICA</v>
      </c>
      <c r="S13" s="85" t="str">
        <f t="shared" si="0"/>
        <v>NO APLICA</v>
      </c>
      <c r="T13" s="49" t="str">
        <f t="shared" ref="T13:V13" si="1">IFERROR(M13/I13,"NO APLICA")</f>
        <v>NO APLICA</v>
      </c>
      <c r="U13" s="84" t="str">
        <f t="shared" si="1"/>
        <v>NO APLICA</v>
      </c>
      <c r="V13" s="85" t="str">
        <f t="shared" si="1"/>
        <v>NO APLICA</v>
      </c>
      <c r="W13" s="95" t="s">
        <v>23</v>
      </c>
    </row>
    <row r="14" spans="2:23" ht="50.25" hidden="1" customHeight="1" x14ac:dyDescent="0.25">
      <c r="B14" s="125" t="s">
        <v>43</v>
      </c>
      <c r="C14" s="126"/>
      <c r="D14" s="126"/>
      <c r="E14" s="126"/>
      <c r="F14" s="126"/>
      <c r="G14" s="111"/>
      <c r="H14" s="100"/>
      <c r="I14" s="90"/>
      <c r="J14" s="90"/>
      <c r="K14" s="91"/>
      <c r="L14" s="89"/>
      <c r="M14" s="90"/>
      <c r="N14" s="90"/>
      <c r="O14" s="92"/>
      <c r="P14" s="93" t="str">
        <f t="shared" ref="P14:P24" si="2">IFERROR((L14/H14),"100%")</f>
        <v>100%</v>
      </c>
      <c r="Q14" s="84" t="str">
        <f t="shared" ref="Q14:S14" si="3">IFERROR((M14/I14),"100%")</f>
        <v>100%</v>
      </c>
      <c r="R14" s="84" t="str">
        <f t="shared" si="3"/>
        <v>100%</v>
      </c>
      <c r="S14" s="48" t="str">
        <f t="shared" si="3"/>
        <v>100%</v>
      </c>
      <c r="T14" s="93" t="str">
        <f>IFERROR(((L14+M14)/(H14+I14)),"100%")</f>
        <v>100%</v>
      </c>
      <c r="U14" s="84" t="str">
        <f>IFERROR(((L14+M14+N14)/(H14+I14+J14)),"100%")</f>
        <v>100%</v>
      </c>
      <c r="V14" s="48" t="str">
        <f>IFERROR(((L14+M14+N14+O14)/(H14+I14+J14+K14)),"100%")</f>
        <v>100%</v>
      </c>
      <c r="W14" s="94"/>
    </row>
    <row r="15" spans="2:23" ht="153.75" customHeight="1" x14ac:dyDescent="0.25">
      <c r="B15" s="19" t="s">
        <v>49</v>
      </c>
      <c r="C15" s="9" t="s">
        <v>50</v>
      </c>
      <c r="D15" s="9" t="s">
        <v>51</v>
      </c>
      <c r="E15" s="20" t="s">
        <v>52</v>
      </c>
      <c r="F15" s="118" t="s">
        <v>53</v>
      </c>
      <c r="G15" s="112">
        <v>11700</v>
      </c>
      <c r="H15" s="109">
        <v>3650</v>
      </c>
      <c r="I15" s="45">
        <v>2300</v>
      </c>
      <c r="J15" s="45">
        <v>2400</v>
      </c>
      <c r="K15" s="46">
        <v>3350</v>
      </c>
      <c r="L15" s="44">
        <v>3800</v>
      </c>
      <c r="M15" s="45"/>
      <c r="N15" s="45"/>
      <c r="O15" s="47"/>
      <c r="P15" s="93">
        <f t="shared" si="2"/>
        <v>1.0410958904109588</v>
      </c>
      <c r="Q15" s="68"/>
      <c r="R15" s="68"/>
      <c r="S15" s="69"/>
      <c r="T15" s="49"/>
      <c r="U15" s="84"/>
      <c r="V15" s="85"/>
      <c r="W15" s="120" t="s">
        <v>84</v>
      </c>
    </row>
    <row r="16" spans="2:23" ht="201.75" customHeight="1" x14ac:dyDescent="0.25">
      <c r="B16" s="6" t="s">
        <v>54</v>
      </c>
      <c r="C16" s="7" t="s">
        <v>55</v>
      </c>
      <c r="D16" s="7" t="s">
        <v>56</v>
      </c>
      <c r="E16" s="8" t="s">
        <v>52</v>
      </c>
      <c r="F16" s="106" t="s">
        <v>57</v>
      </c>
      <c r="G16" s="119">
        <v>60</v>
      </c>
      <c r="H16" s="109">
        <v>15</v>
      </c>
      <c r="I16" s="45">
        <v>10</v>
      </c>
      <c r="J16" s="45">
        <v>15</v>
      </c>
      <c r="K16" s="46">
        <v>20</v>
      </c>
      <c r="L16" s="44">
        <v>15</v>
      </c>
      <c r="M16" s="45"/>
      <c r="N16" s="45"/>
      <c r="O16" s="47"/>
      <c r="P16" s="93">
        <f t="shared" si="2"/>
        <v>1</v>
      </c>
      <c r="Q16" s="68"/>
      <c r="R16" s="68"/>
      <c r="S16" s="69"/>
      <c r="T16" s="49"/>
      <c r="U16" s="84"/>
      <c r="V16" s="85"/>
      <c r="W16" s="122" t="s">
        <v>85</v>
      </c>
    </row>
    <row r="17" spans="2:23" ht="129" customHeight="1" x14ac:dyDescent="0.25">
      <c r="B17" s="10" t="s">
        <v>18</v>
      </c>
      <c r="C17" s="11" t="s">
        <v>58</v>
      </c>
      <c r="D17" s="11" t="s">
        <v>59</v>
      </c>
      <c r="E17" s="12" t="s">
        <v>52</v>
      </c>
      <c r="F17" s="107" t="s">
        <v>60</v>
      </c>
      <c r="G17" s="113">
        <v>6000</v>
      </c>
      <c r="H17" s="109">
        <v>1600</v>
      </c>
      <c r="I17" s="45">
        <v>1300</v>
      </c>
      <c r="J17" s="45">
        <v>1400</v>
      </c>
      <c r="K17" s="46">
        <v>1700</v>
      </c>
      <c r="L17" s="44">
        <v>2300</v>
      </c>
      <c r="M17" s="45"/>
      <c r="N17" s="45"/>
      <c r="O17" s="47"/>
      <c r="P17" s="93">
        <f t="shared" si="2"/>
        <v>1.4375</v>
      </c>
      <c r="Q17" s="68"/>
      <c r="R17" s="68"/>
      <c r="S17" s="69"/>
      <c r="T17" s="49"/>
      <c r="U17" s="84"/>
      <c r="V17" s="85"/>
      <c r="W17" s="123" t="s">
        <v>86</v>
      </c>
    </row>
    <row r="18" spans="2:23" ht="123" customHeight="1" thickBot="1" x14ac:dyDescent="0.3">
      <c r="B18" s="10" t="s">
        <v>18</v>
      </c>
      <c r="C18" s="11" t="s">
        <v>61</v>
      </c>
      <c r="D18" s="11" t="s">
        <v>62</v>
      </c>
      <c r="E18" s="12" t="s">
        <v>52</v>
      </c>
      <c r="F18" s="107" t="s">
        <v>63</v>
      </c>
      <c r="G18" s="113">
        <v>3000</v>
      </c>
      <c r="H18" s="110">
        <v>850</v>
      </c>
      <c r="I18" s="51">
        <v>600</v>
      </c>
      <c r="J18" s="51">
        <v>600</v>
      </c>
      <c r="K18" s="52">
        <v>950</v>
      </c>
      <c r="L18" s="50">
        <v>1040</v>
      </c>
      <c r="M18" s="51"/>
      <c r="N18" s="51"/>
      <c r="O18" s="53"/>
      <c r="P18" s="93">
        <f t="shared" si="2"/>
        <v>1.223529411764706</v>
      </c>
      <c r="Q18" s="77"/>
      <c r="R18" s="77"/>
      <c r="S18" s="78"/>
      <c r="T18" s="86"/>
      <c r="U18" s="87"/>
      <c r="V18" s="88"/>
      <c r="W18" s="124" t="s">
        <v>87</v>
      </c>
    </row>
    <row r="19" spans="2:23" ht="87.75" customHeight="1" thickBot="1" x14ac:dyDescent="0.3">
      <c r="B19" s="10" t="s">
        <v>18</v>
      </c>
      <c r="C19" s="11" t="s">
        <v>64</v>
      </c>
      <c r="D19" s="11" t="s">
        <v>65</v>
      </c>
      <c r="E19" s="12" t="s">
        <v>52</v>
      </c>
      <c r="F19" s="107" t="s">
        <v>66</v>
      </c>
      <c r="G19" s="113">
        <v>1600</v>
      </c>
      <c r="H19" s="110">
        <v>400</v>
      </c>
      <c r="I19" s="51">
        <v>400</v>
      </c>
      <c r="J19" s="51">
        <v>400</v>
      </c>
      <c r="K19" s="52">
        <v>400</v>
      </c>
      <c r="L19" s="50">
        <v>450</v>
      </c>
      <c r="M19" s="51"/>
      <c r="N19" s="51"/>
      <c r="O19" s="53"/>
      <c r="P19" s="93">
        <f t="shared" si="2"/>
        <v>1.125</v>
      </c>
      <c r="Q19" s="77"/>
      <c r="R19" s="77"/>
      <c r="S19" s="78"/>
      <c r="T19" s="86"/>
      <c r="U19" s="87"/>
      <c r="V19" s="88"/>
      <c r="W19" s="124" t="s">
        <v>88</v>
      </c>
    </row>
    <row r="20" spans="2:23" ht="201.75" customHeight="1" x14ac:dyDescent="0.25">
      <c r="B20" s="6" t="s">
        <v>67</v>
      </c>
      <c r="C20" s="7" t="s">
        <v>68</v>
      </c>
      <c r="D20" s="7" t="s">
        <v>69</v>
      </c>
      <c r="E20" s="8" t="s">
        <v>52</v>
      </c>
      <c r="F20" s="106" t="s">
        <v>70</v>
      </c>
      <c r="G20" s="119">
        <v>9</v>
      </c>
      <c r="H20" s="109">
        <v>2</v>
      </c>
      <c r="I20" s="45">
        <v>3</v>
      </c>
      <c r="J20" s="45">
        <v>2</v>
      </c>
      <c r="K20" s="46">
        <v>2</v>
      </c>
      <c r="L20" s="44">
        <v>2</v>
      </c>
      <c r="M20" s="45"/>
      <c r="N20" s="45"/>
      <c r="O20" s="47"/>
      <c r="P20" s="93">
        <f t="shared" si="2"/>
        <v>1</v>
      </c>
      <c r="Q20" s="68"/>
      <c r="R20" s="68"/>
      <c r="S20" s="69"/>
      <c r="T20" s="49"/>
      <c r="U20" s="84"/>
      <c r="V20" s="85"/>
      <c r="W20" s="121" t="s">
        <v>89</v>
      </c>
    </row>
    <row r="21" spans="2:23" ht="142.5" customHeight="1" x14ac:dyDescent="0.25">
      <c r="B21" s="10" t="s">
        <v>18</v>
      </c>
      <c r="C21" s="11" t="s">
        <v>71</v>
      </c>
      <c r="D21" s="11" t="s">
        <v>72</v>
      </c>
      <c r="E21" s="12" t="s">
        <v>52</v>
      </c>
      <c r="F21" s="107" t="s">
        <v>73</v>
      </c>
      <c r="G21" s="113">
        <v>9</v>
      </c>
      <c r="H21" s="109">
        <v>2</v>
      </c>
      <c r="I21" s="45">
        <v>3</v>
      </c>
      <c r="J21" s="45">
        <v>2</v>
      </c>
      <c r="K21" s="46">
        <v>2</v>
      </c>
      <c r="L21" s="44">
        <v>2</v>
      </c>
      <c r="M21" s="45"/>
      <c r="N21" s="45"/>
      <c r="O21" s="47"/>
      <c r="P21" s="93">
        <f t="shared" si="2"/>
        <v>1</v>
      </c>
      <c r="Q21" s="68"/>
      <c r="R21" s="68"/>
      <c r="S21" s="69"/>
      <c r="T21" s="49"/>
      <c r="U21" s="84"/>
      <c r="V21" s="85"/>
      <c r="W21" s="123" t="s">
        <v>89</v>
      </c>
    </row>
    <row r="22" spans="2:23" ht="201.75" customHeight="1" x14ac:dyDescent="0.25">
      <c r="B22" s="6" t="s">
        <v>74</v>
      </c>
      <c r="C22" s="7" t="s">
        <v>75</v>
      </c>
      <c r="D22" s="7" t="s">
        <v>76</v>
      </c>
      <c r="E22" s="8" t="s">
        <v>52</v>
      </c>
      <c r="F22" s="106" t="s">
        <v>77</v>
      </c>
      <c r="G22" s="119">
        <v>45</v>
      </c>
      <c r="H22" s="109">
        <v>7</v>
      </c>
      <c r="I22" s="45">
        <v>15</v>
      </c>
      <c r="J22" s="45">
        <v>15</v>
      </c>
      <c r="K22" s="46">
        <v>8</v>
      </c>
      <c r="L22" s="44">
        <v>7</v>
      </c>
      <c r="M22" s="45"/>
      <c r="N22" s="45"/>
      <c r="O22" s="47"/>
      <c r="P22" s="93">
        <f t="shared" si="2"/>
        <v>1</v>
      </c>
      <c r="Q22" s="68"/>
      <c r="R22" s="68"/>
      <c r="S22" s="69"/>
      <c r="T22" s="49"/>
      <c r="U22" s="84"/>
      <c r="V22" s="85"/>
      <c r="W22" s="121" t="s">
        <v>90</v>
      </c>
    </row>
    <row r="23" spans="2:23" ht="142.5" customHeight="1" x14ac:dyDescent="0.25">
      <c r="B23" s="10" t="s">
        <v>18</v>
      </c>
      <c r="C23" s="11" t="s">
        <v>78</v>
      </c>
      <c r="D23" s="11" t="s">
        <v>79</v>
      </c>
      <c r="E23" s="12" t="s">
        <v>52</v>
      </c>
      <c r="F23" s="107" t="s">
        <v>80</v>
      </c>
      <c r="G23" s="113">
        <v>1100</v>
      </c>
      <c r="H23" s="109">
        <v>800</v>
      </c>
      <c r="I23" s="45">
        <v>0</v>
      </c>
      <c r="J23" s="45">
        <v>0</v>
      </c>
      <c r="K23" s="46">
        <v>300</v>
      </c>
      <c r="L23" s="44">
        <v>250</v>
      </c>
      <c r="M23" s="45"/>
      <c r="N23" s="45"/>
      <c r="O23" s="47"/>
      <c r="P23" s="93">
        <f t="shared" si="2"/>
        <v>0.3125</v>
      </c>
      <c r="Q23" s="68"/>
      <c r="R23" s="68"/>
      <c r="S23" s="69"/>
      <c r="T23" s="49"/>
      <c r="U23" s="84"/>
      <c r="V23" s="85"/>
      <c r="W23" s="123" t="s">
        <v>91</v>
      </c>
    </row>
    <row r="24" spans="2:23" ht="142.5" customHeight="1" thickBot="1" x14ac:dyDescent="0.3">
      <c r="B24" s="13" t="s">
        <v>18</v>
      </c>
      <c r="C24" s="14" t="s">
        <v>81</v>
      </c>
      <c r="D24" s="14" t="s">
        <v>82</v>
      </c>
      <c r="E24" s="15" t="s">
        <v>52</v>
      </c>
      <c r="F24" s="108" t="s">
        <v>83</v>
      </c>
      <c r="G24" s="114">
        <v>45</v>
      </c>
      <c r="H24" s="109">
        <v>7</v>
      </c>
      <c r="I24" s="45">
        <v>15</v>
      </c>
      <c r="J24" s="45">
        <v>15</v>
      </c>
      <c r="K24" s="46">
        <v>8</v>
      </c>
      <c r="L24" s="44">
        <v>7</v>
      </c>
      <c r="M24" s="45"/>
      <c r="N24" s="45"/>
      <c r="O24" s="47"/>
      <c r="P24" s="93">
        <f t="shared" si="2"/>
        <v>1</v>
      </c>
      <c r="Q24" s="68"/>
      <c r="R24" s="68"/>
      <c r="S24" s="69"/>
      <c r="T24" s="49"/>
      <c r="U24" s="84"/>
      <c r="V24" s="85"/>
      <c r="W24" s="123" t="s">
        <v>92</v>
      </c>
    </row>
    <row r="25" spans="2:23" ht="50.25" customHeight="1" x14ac:dyDescent="0.25">
      <c r="B25" s="125"/>
      <c r="C25" s="126"/>
      <c r="D25" s="126"/>
      <c r="E25" s="126"/>
      <c r="F25" s="126"/>
      <c r="G25" s="111"/>
      <c r="H25" s="100"/>
      <c r="I25" s="90"/>
      <c r="J25" s="90"/>
      <c r="K25" s="91"/>
      <c r="L25" s="89"/>
      <c r="M25" s="90"/>
      <c r="N25" s="90"/>
      <c r="O25" s="92"/>
      <c r="P25" s="167">
        <f>AVERAGE(P14:P24)</f>
        <v>1.0139625302175665</v>
      </c>
      <c r="Q25" s="167" t="e">
        <v>#DIV/0!</v>
      </c>
      <c r="R25" s="167" t="e">
        <v>#DIV/0!</v>
      </c>
      <c r="S25" s="167" t="e">
        <v>#DIV/0!</v>
      </c>
      <c r="T25" s="167" t="e">
        <v>#DIV/0!</v>
      </c>
      <c r="U25" s="167" t="e">
        <v>#DIV/0!</v>
      </c>
      <c r="V25" s="167" t="e">
        <v>#DIV/0!</v>
      </c>
      <c r="W25" s="94"/>
    </row>
    <row r="26" spans="2:23" ht="51" customHeight="1" x14ac:dyDescent="0.25">
      <c r="C26" s="127"/>
      <c r="D26" s="127"/>
      <c r="E26" s="127"/>
      <c r="F26" s="127"/>
      <c r="G26" s="99"/>
      <c r="L26" s="134"/>
      <c r="M26" s="127"/>
      <c r="N26" s="127"/>
      <c r="O26" s="127"/>
      <c r="P26" s="127"/>
      <c r="Q26" s="127"/>
      <c r="U26" s="127"/>
      <c r="V26" s="127"/>
      <c r="W26" s="127"/>
    </row>
    <row r="27" spans="2:23" ht="51" customHeight="1" x14ac:dyDescent="0.25">
      <c r="C27" s="127" t="s">
        <v>36</v>
      </c>
      <c r="D27" s="127"/>
      <c r="E27" s="127"/>
      <c r="F27" s="127"/>
      <c r="G27" s="99"/>
      <c r="L27" s="134" t="s">
        <v>37</v>
      </c>
      <c r="M27" s="127"/>
      <c r="N27" s="127"/>
      <c r="O27" s="127"/>
      <c r="P27" s="127"/>
      <c r="Q27" s="127"/>
      <c r="U27" s="127" t="s">
        <v>38</v>
      </c>
      <c r="V27" s="127"/>
      <c r="W27" s="127"/>
    </row>
    <row r="28" spans="2:23" x14ac:dyDescent="0.25">
      <c r="C28" s="144" t="s">
        <v>93</v>
      </c>
      <c r="D28" s="144"/>
      <c r="E28" s="144"/>
      <c r="F28" s="144"/>
      <c r="V28" s="144" t="s">
        <v>94</v>
      </c>
      <c r="W28" s="144"/>
    </row>
    <row r="29" spans="2:23" x14ac:dyDescent="0.25">
      <c r="D29" s="144"/>
      <c r="E29" s="144"/>
    </row>
    <row r="31" spans="2:23" ht="15.75" hidden="1" customHeight="1" thickBot="1" x14ac:dyDescent="0.3">
      <c r="E31" s="135" t="s">
        <v>29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7"/>
    </row>
    <row r="32" spans="2:23" ht="27" hidden="1" customHeight="1" thickBot="1" x14ac:dyDescent="0.3">
      <c r="E32" s="138" t="s">
        <v>30</v>
      </c>
      <c r="F32" s="132" t="s">
        <v>10</v>
      </c>
      <c r="G32" s="140" t="s">
        <v>11</v>
      </c>
      <c r="H32" s="141"/>
      <c r="I32" s="141"/>
      <c r="J32" s="142"/>
      <c r="K32" s="140" t="s">
        <v>12</v>
      </c>
      <c r="L32" s="141"/>
      <c r="M32" s="141"/>
      <c r="N32" s="142"/>
      <c r="O32" s="140" t="s">
        <v>13</v>
      </c>
      <c r="P32" s="141"/>
      <c r="Q32" s="141"/>
      <c r="R32" s="142"/>
      <c r="S32" s="140" t="s">
        <v>14</v>
      </c>
      <c r="T32" s="141"/>
      <c r="U32" s="141"/>
      <c r="V32" s="142"/>
      <c r="W32" s="138" t="s">
        <v>44</v>
      </c>
    </row>
    <row r="33" spans="5:23" ht="27" hidden="1" customHeight="1" thickBot="1" x14ac:dyDescent="0.3">
      <c r="E33" s="139"/>
      <c r="F33" s="133"/>
      <c r="G33" s="21" t="s">
        <v>31</v>
      </c>
      <c r="H33" s="29" t="s">
        <v>32</v>
      </c>
      <c r="I33" s="22" t="s">
        <v>33</v>
      </c>
      <c r="J33" s="30" t="s">
        <v>34</v>
      </c>
      <c r="K33" s="21" t="s">
        <v>31</v>
      </c>
      <c r="L33" s="29" t="s">
        <v>32</v>
      </c>
      <c r="M33" s="22" t="s">
        <v>33</v>
      </c>
      <c r="N33" s="30" t="s">
        <v>34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39"/>
    </row>
    <row r="34" spans="5:23" ht="15.75" hidden="1" thickBot="1" x14ac:dyDescent="0.3">
      <c r="E34" s="145"/>
      <c r="F34" s="146"/>
      <c r="G34" s="89"/>
      <c r="H34" s="90"/>
      <c r="I34" s="90"/>
      <c r="J34" s="91"/>
      <c r="K34" s="89"/>
      <c r="L34" s="90"/>
      <c r="M34" s="90"/>
      <c r="N34" s="92"/>
      <c r="O34" s="93" t="str">
        <f>IFERROR((K34/G34),"100%")</f>
        <v>100%</v>
      </c>
      <c r="P34" s="84" t="str">
        <f t="shared" ref="P34:R34" si="4">IFERROR((L34/H34),"100%")</f>
        <v>100%</v>
      </c>
      <c r="Q34" s="84" t="str">
        <f t="shared" si="4"/>
        <v>100%</v>
      </c>
      <c r="R34" s="48" t="str">
        <f t="shared" si="4"/>
        <v>100%</v>
      </c>
      <c r="S34" s="93" t="str">
        <f>IFERROR(((K34)/(G34)),"100%")</f>
        <v>100%</v>
      </c>
      <c r="T34" s="93" t="str">
        <f>IFERROR(((L34+M34)/(H34+I34)),"100%")</f>
        <v>100%</v>
      </c>
      <c r="U34" s="84" t="str">
        <f>IFERROR(((L34+M34+N34)/(H34+I34+J34)),"100%")</f>
        <v>100%</v>
      </c>
      <c r="V34" s="48" t="str">
        <f>IFERROR(((L34+M34+N34+O34)/(H34+I34+J34+K34)),"100%")</f>
        <v>100%</v>
      </c>
      <c r="W34" s="96"/>
    </row>
    <row r="35" spans="5:23" hidden="1" x14ac:dyDescent="0.25">
      <c r="E35" s="23"/>
      <c r="F35" s="54">
        <v>400</v>
      </c>
      <c r="G35" s="55">
        <v>100</v>
      </c>
      <c r="H35" s="56">
        <v>100</v>
      </c>
      <c r="I35" s="56">
        <v>100</v>
      </c>
      <c r="J35" s="57">
        <v>100</v>
      </c>
      <c r="K35" s="55">
        <v>90</v>
      </c>
      <c r="L35" s="58"/>
      <c r="M35" s="58"/>
      <c r="N35" s="59"/>
      <c r="O35" s="48">
        <f>IFERROR(K35/G35,"100"%)</f>
        <v>0.9</v>
      </c>
      <c r="P35" s="60"/>
      <c r="Q35" s="60"/>
      <c r="R35" s="61"/>
      <c r="S35" s="49">
        <f>IFERROR(K35/F35,"100%")</f>
        <v>0.22500000000000001</v>
      </c>
      <c r="T35" s="60"/>
      <c r="U35" s="60"/>
      <c r="V35" s="61"/>
      <c r="W35" s="24"/>
    </row>
    <row r="36" spans="5:23" hidden="1" x14ac:dyDescent="0.25">
      <c r="E36" s="25"/>
      <c r="F36" s="62">
        <v>1500</v>
      </c>
      <c r="G36" s="63">
        <v>500</v>
      </c>
      <c r="H36" s="64">
        <v>250</v>
      </c>
      <c r="I36" s="64">
        <v>550</v>
      </c>
      <c r="J36" s="65">
        <v>200</v>
      </c>
      <c r="K36" s="63">
        <v>450</v>
      </c>
      <c r="L36" s="66"/>
      <c r="M36" s="66"/>
      <c r="N36" s="67"/>
      <c r="O36" s="48">
        <f>IFERROR(K36/G36,"100"%)</f>
        <v>0.9</v>
      </c>
      <c r="P36" s="68"/>
      <c r="Q36" s="68"/>
      <c r="R36" s="69"/>
      <c r="S36" s="49">
        <f>IFERROR(K36/F36,"100%")</f>
        <v>0.3</v>
      </c>
      <c r="T36" s="68"/>
      <c r="U36" s="68"/>
      <c r="V36" s="69"/>
      <c r="W36" s="26"/>
    </row>
    <row r="37" spans="5:23" ht="15.75" hidden="1" thickBot="1" x14ac:dyDescent="0.3">
      <c r="E37" s="27"/>
      <c r="F37" s="70"/>
      <c r="G37" s="71"/>
      <c r="H37" s="72"/>
      <c r="I37" s="72"/>
      <c r="J37" s="73"/>
      <c r="K37" s="71"/>
      <c r="L37" s="74"/>
      <c r="M37" s="74"/>
      <c r="N37" s="75"/>
      <c r="O37" s="76"/>
      <c r="P37" s="77"/>
      <c r="Q37" s="77"/>
      <c r="R37" s="78"/>
      <c r="S37" s="79"/>
      <c r="T37" s="77"/>
      <c r="U37" s="77"/>
      <c r="V37" s="78"/>
      <c r="W37" s="28"/>
    </row>
    <row r="38" spans="5:23" hidden="1" x14ac:dyDescent="0.25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61" priority="142">
      <formula>LEN(TRIM(G34))=0</formula>
    </cfRule>
  </conditionalFormatting>
  <conditionalFormatting sqref="H14:K25">
    <cfRule type="containsBlanks" dxfId="60" priority="23">
      <formula>LEN(TRIM(H14))=0</formula>
    </cfRule>
  </conditionalFormatting>
  <conditionalFormatting sqref="K34:N37">
    <cfRule type="containsBlanks" dxfId="59" priority="89">
      <formula>LEN(TRIM(K34))=0</formula>
    </cfRule>
  </conditionalFormatting>
  <conditionalFormatting sqref="L14:O25">
    <cfRule type="containsBlanks" dxfId="58" priority="24">
      <formula>LEN(TRIM(L14))=0</formula>
    </cfRule>
  </conditionalFormatting>
  <conditionalFormatting sqref="O35:O36">
    <cfRule type="cellIs" dxfId="57" priority="126" stopIfTrue="1" operator="equal">
      <formula>"100%"</formula>
    </cfRule>
    <cfRule type="cellIs" dxfId="56" priority="127" stopIfTrue="1" operator="lessThan">
      <formula>0.5</formula>
    </cfRule>
    <cfRule type="cellIs" dxfId="55" priority="128" stopIfTrue="1" operator="between">
      <formula>0.5</formula>
      <formula>0.7</formula>
    </cfRule>
    <cfRule type="cellIs" dxfId="54" priority="129" stopIfTrue="1" operator="between">
      <formula>0.7</formula>
      <formula>1.2</formula>
    </cfRule>
    <cfRule type="cellIs" dxfId="53" priority="130" stopIfTrue="1" operator="greaterThanOrEqual">
      <formula>1.2</formula>
    </cfRule>
    <cfRule type="containsBlanks" dxfId="52" priority="131" stopIfTrue="1">
      <formula>LEN(TRIM(O35))=0</formula>
    </cfRule>
  </conditionalFormatting>
  <conditionalFormatting sqref="O34:V34">
    <cfRule type="cellIs" dxfId="51" priority="76" stopIfTrue="1" operator="equal">
      <formula>"100%"</formula>
    </cfRule>
    <cfRule type="cellIs" dxfId="50" priority="77" stopIfTrue="1" operator="lessThan">
      <formula>0.5</formula>
    </cfRule>
    <cfRule type="cellIs" dxfId="49" priority="78" stopIfTrue="1" operator="between">
      <formula>0.5</formula>
      <formula>0.7</formula>
    </cfRule>
    <cfRule type="cellIs" dxfId="48" priority="79" stopIfTrue="1" operator="between">
      <formula>0.7</formula>
      <formula>1.2</formula>
    </cfRule>
    <cfRule type="cellIs" dxfId="47" priority="80" stopIfTrue="1" operator="greaterThanOrEqual">
      <formula>1.2</formula>
    </cfRule>
    <cfRule type="containsBlanks" dxfId="46" priority="81" stopIfTrue="1">
      <formula>LEN(TRIM(O34))=0</formula>
    </cfRule>
  </conditionalFormatting>
  <conditionalFormatting sqref="P15:P24 P14:S14">
    <cfRule type="cellIs" dxfId="45" priority="99" stopIfTrue="1" operator="equal">
      <formula>"100%"</formula>
    </cfRule>
  </conditionalFormatting>
  <conditionalFormatting sqref="P35:R36 T35:V36 O37:V37">
    <cfRule type="containsBlanks" dxfId="44" priority="119">
      <formula>LEN(TRIM(O35))=0</formula>
    </cfRule>
  </conditionalFormatting>
  <conditionalFormatting sqref="P14:S14 P15:P24">
    <cfRule type="cellIs" dxfId="43" priority="100" stopIfTrue="1" operator="lessThan">
      <formula>0.5</formula>
    </cfRule>
    <cfRule type="cellIs" dxfId="42" priority="101" stopIfTrue="1" operator="between">
      <formula>0.5</formula>
      <formula>0.7</formula>
    </cfRule>
    <cfRule type="cellIs" dxfId="41" priority="102" stopIfTrue="1" operator="between">
      <formula>0.7</formula>
      <formula>1.2</formula>
    </cfRule>
    <cfRule type="cellIs" dxfId="40" priority="103" stopIfTrue="1" operator="greaterThanOrEqual">
      <formula>1.2</formula>
    </cfRule>
    <cfRule type="containsBlanks" dxfId="39" priority="104" stopIfTrue="1">
      <formula>LEN(TRIM(P14))=0</formula>
    </cfRule>
  </conditionalFormatting>
  <conditionalFormatting sqref="P13:V13">
    <cfRule type="cellIs" dxfId="38" priority="162" operator="equal">
      <formula>"NO APLICA"</formula>
    </cfRule>
    <cfRule type="cellIs" dxfId="37" priority="163" operator="lessThanOrEqual">
      <formula>100%</formula>
    </cfRule>
    <cfRule type="cellIs" dxfId="36" priority="164" operator="between">
      <formula>100%</formula>
      <formula>110%</formula>
    </cfRule>
    <cfRule type="cellIs" dxfId="35" priority="165" operator="greaterThanOrEqual">
      <formula>110%</formula>
    </cfRule>
  </conditionalFormatting>
  <conditionalFormatting sqref="P21:V24">
    <cfRule type="containsBlanks" dxfId="34" priority="15">
      <formula>LEN(TRIM(P21))=0</formula>
    </cfRule>
  </conditionalFormatting>
  <conditionalFormatting sqref="P25:V25">
    <cfRule type="cellIs" dxfId="33" priority="2" stopIfTrue="1" operator="equal">
      <formula>"100%"</formula>
    </cfRule>
    <cfRule type="cellIs" dxfId="32" priority="3" stopIfTrue="1" operator="lessThan">
      <formula>0.5</formula>
    </cfRule>
    <cfRule type="cellIs" dxfId="31" priority="4" stopIfTrue="1" operator="between">
      <formula>0.5</formula>
      <formula>0.7</formula>
    </cfRule>
    <cfRule type="cellIs" dxfId="30" priority="5" stopIfTrue="1" operator="between">
      <formula>0.7</formula>
      <formula>1.2</formula>
    </cfRule>
    <cfRule type="cellIs" dxfId="29" priority="6" stopIfTrue="1" operator="greaterThanOrEqual">
      <formula>1.2</formula>
    </cfRule>
    <cfRule type="containsBlanks" dxfId="28" priority="7" stopIfTrue="1">
      <formula>LEN(TRIM(P25))=0</formula>
    </cfRule>
  </conditionalFormatting>
  <conditionalFormatting sqref="Q15:V20">
    <cfRule type="containsBlanks" dxfId="27" priority="55">
      <formula>LEN(TRIM(Q15))=0</formula>
    </cfRule>
  </conditionalFormatting>
  <conditionalFormatting sqref="S35:S36">
    <cfRule type="cellIs" dxfId="26" priority="120" stopIfTrue="1" operator="equal">
      <formula>"100%"</formula>
    </cfRule>
    <cfRule type="cellIs" dxfId="25" priority="121" stopIfTrue="1" operator="lessThan">
      <formula>0.5</formula>
    </cfRule>
    <cfRule type="cellIs" dxfId="24" priority="122" stopIfTrue="1" operator="between">
      <formula>0.5</formula>
      <formula>0.7</formula>
    </cfRule>
    <cfRule type="cellIs" dxfId="23" priority="123" stopIfTrue="1" operator="between">
      <formula>0.7</formula>
      <formula>1.2</formula>
    </cfRule>
    <cfRule type="cellIs" dxfId="22" priority="124" stopIfTrue="1" operator="greaterThanOrEqual">
      <formula>1.2</formula>
    </cfRule>
    <cfRule type="containsBlanks" dxfId="21" priority="125" stopIfTrue="1">
      <formula>LEN(TRIM(S35))=0</formula>
    </cfRule>
  </conditionalFormatting>
  <conditionalFormatting sqref="S34:V34">
    <cfRule type="containsBlanks" dxfId="20" priority="75">
      <formula>LEN(TRIM(S34))=0</formula>
    </cfRule>
  </conditionalFormatting>
  <conditionalFormatting sqref="T14:V14">
    <cfRule type="containsBlanks" dxfId="19" priority="90">
      <formula>LEN(TRIM(T14))=0</formula>
    </cfRule>
  </conditionalFormatting>
  <conditionalFormatting sqref="T14:V18">
    <cfRule type="cellIs" dxfId="18" priority="91" stopIfTrue="1" operator="equal">
      <formula>"100%"</formula>
    </cfRule>
    <cfRule type="cellIs" dxfId="17" priority="92" stopIfTrue="1" operator="lessThan">
      <formula>0.5</formula>
    </cfRule>
    <cfRule type="cellIs" dxfId="16" priority="93" stopIfTrue="1" operator="between">
      <formula>0.5</formula>
      <formula>0.7</formula>
    </cfRule>
    <cfRule type="cellIs" dxfId="15" priority="94" stopIfTrue="1" operator="between">
      <formula>0.7</formula>
      <formula>1.2</formula>
    </cfRule>
    <cfRule type="cellIs" dxfId="14" priority="95" stopIfTrue="1" operator="greaterThanOrEqual">
      <formula>1.2</formula>
    </cfRule>
    <cfRule type="containsBlanks" dxfId="13" priority="96" stopIfTrue="1">
      <formula>LEN(TRIM(T14))=0</formula>
    </cfRule>
  </conditionalFormatting>
  <conditionalFormatting sqref="T19:V20">
    <cfRule type="cellIs" dxfId="12" priority="56" stopIfTrue="1" operator="equal">
      <formula>"100%"</formula>
    </cfRule>
    <cfRule type="cellIs" dxfId="11" priority="57" stopIfTrue="1" operator="lessThan">
      <formula>0.5</formula>
    </cfRule>
    <cfRule type="cellIs" dxfId="10" priority="58" stopIfTrue="1" operator="between">
      <formula>0.5</formula>
      <formula>0.7</formula>
    </cfRule>
    <cfRule type="cellIs" dxfId="9" priority="59" stopIfTrue="1" operator="between">
      <formula>0.7</formula>
      <formula>1.2</formula>
    </cfRule>
    <cfRule type="cellIs" dxfId="8" priority="60" stopIfTrue="1" operator="greaterThanOrEqual">
      <formula>1.2</formula>
    </cfRule>
    <cfRule type="containsBlanks" dxfId="7" priority="61" stopIfTrue="1">
      <formula>LEN(TRIM(T19))=0</formula>
    </cfRule>
  </conditionalFormatting>
  <conditionalFormatting sqref="T21:V24">
    <cfRule type="cellIs" dxfId="6" priority="16" stopIfTrue="1" operator="equal">
      <formula>"100%"</formula>
    </cfRule>
    <cfRule type="cellIs" dxfId="5" priority="17" stopIfTrue="1" operator="lessThan">
      <formula>0.5</formula>
    </cfRule>
    <cfRule type="cellIs" dxfId="4" priority="18" stopIfTrue="1" operator="between">
      <formula>0.5</formula>
      <formula>0.7</formula>
    </cfRule>
    <cfRule type="cellIs" dxfId="3" priority="19" stopIfTrue="1" operator="between">
      <formula>0.7</formula>
      <formula>1.2</formula>
    </cfRule>
    <cfRule type="cellIs" dxfId="2" priority="20" stopIfTrue="1" operator="greaterThanOrEqual">
      <formula>1.2</formula>
    </cfRule>
    <cfRule type="containsBlanks" dxfId="1" priority="21" stopIfTrue="1">
      <formula>LEN(TRIM(T21))=0</formula>
    </cfRule>
  </conditionalFormatting>
  <conditionalFormatting sqref="T25:V25">
    <cfRule type="containsBlanks" dxfId="0" priority="1">
      <formula>LEN(TRIM(T25))=0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39</v>
      </c>
    </row>
    <row r="3" spans="1:2" ht="120" customHeight="1" x14ac:dyDescent="0.25">
      <c r="A3" s="166" t="s">
        <v>40</v>
      </c>
      <c r="B3" s="166"/>
    </row>
    <row r="5" spans="1:2" ht="45" x14ac:dyDescent="0.25">
      <c r="A5" s="81"/>
      <c r="B5" s="82" t="s">
        <v>41</v>
      </c>
    </row>
    <row r="6" spans="1:2" ht="60" x14ac:dyDescent="0.25">
      <c r="A6" s="83"/>
      <c r="B6" s="82" t="s">
        <v>42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2023-04-25T23:22:08Z</cp:lastPrinted>
  <dcterms:created xsi:type="dcterms:W3CDTF">2021-03-11T02:28:07Z</dcterms:created>
  <dcterms:modified xsi:type="dcterms:W3CDTF">2023-04-26T15:13:40Z</dcterms:modified>
  <cp:category/>
  <cp:contentStatus/>
</cp:coreProperties>
</file>