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ownloads\"/>
    </mc:Choice>
  </mc:AlternateContent>
  <xr:revisionPtr revIDLastSave="0" documentId="13_ncr:1_{F328DC4C-BCB4-4051-AB43-0B7EFF8286A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EGUIMIENTO E4 2023" sheetId="1" r:id="rId1"/>
    <sheet name="Instrucciones" sheetId="2" r:id="rId2"/>
  </sheets>
  <definedNames>
    <definedName name="ADFASDF">#REF!</definedName>
    <definedName name="_xlnm.Print_Area" localSheetId="0">'SEGUIMIENTO E4 2023'!$B$1:$W$28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6" i="1" l="1"/>
  <c r="Q25" i="1"/>
  <c r="U25" i="1"/>
  <c r="U16" i="1"/>
  <c r="U17" i="1"/>
  <c r="U18" i="1"/>
  <c r="U19" i="1"/>
  <c r="U20" i="1"/>
  <c r="U21" i="1"/>
  <c r="U22" i="1"/>
  <c r="U23" i="1"/>
  <c r="U24" i="1"/>
  <c r="U15" i="1"/>
  <c r="T15" i="1"/>
  <c r="T13" i="1"/>
  <c r="R14" i="1"/>
  <c r="R15" i="1"/>
  <c r="R16" i="1"/>
  <c r="R17" i="1"/>
  <c r="R18" i="1"/>
  <c r="R19" i="1"/>
  <c r="R20" i="1"/>
  <c r="R21" i="1"/>
  <c r="R22" i="1"/>
  <c r="R23" i="1"/>
  <c r="R24" i="1"/>
  <c r="T14" i="1" l="1"/>
  <c r="T25" i="1" s="1"/>
  <c r="R25" i="1"/>
  <c r="T17" i="1"/>
  <c r="T18" i="1"/>
  <c r="T19" i="1"/>
  <c r="T20" i="1"/>
  <c r="T21" i="1"/>
  <c r="T22" i="1"/>
  <c r="T23" i="1"/>
  <c r="T24" i="1"/>
  <c r="Q16" i="1" l="1"/>
  <c r="Q17" i="1"/>
  <c r="Q18" i="1"/>
  <c r="Q19" i="1"/>
  <c r="Q20" i="1"/>
  <c r="Q21" i="1"/>
  <c r="Q22" i="1"/>
  <c r="Q24" i="1"/>
  <c r="Q14" i="1"/>
  <c r="Q15" i="1"/>
  <c r="P15" i="1"/>
  <c r="P16" i="1"/>
  <c r="P17" i="1"/>
  <c r="P18" i="1"/>
  <c r="P19" i="1"/>
  <c r="P20" i="1"/>
  <c r="P21" i="1"/>
  <c r="P22" i="1"/>
  <c r="P23" i="1"/>
  <c r="P24" i="1"/>
  <c r="O34" i="1"/>
  <c r="V34" i="1" s="1"/>
  <c r="P34" i="1"/>
  <c r="Q34" i="1"/>
  <c r="R34" i="1"/>
  <c r="S34" i="1"/>
  <c r="T34" i="1"/>
  <c r="U34" i="1"/>
  <c r="O35" i="1"/>
  <c r="S35" i="1"/>
  <c r="O36" i="1"/>
  <c r="S36" i="1"/>
  <c r="P13" i="1"/>
  <c r="P14" i="1"/>
  <c r="P25" i="1" s="1"/>
  <c r="V14" i="1" l="1"/>
  <c r="U14" i="1"/>
  <c r="S14" i="1"/>
  <c r="S25" i="1" s="1"/>
  <c r="Q13" i="1"/>
  <c r="R13" i="1"/>
  <c r="S13" i="1"/>
  <c r="U13" i="1"/>
  <c r="V13" i="1"/>
</calcChain>
</file>

<file path=xl/sharedStrings.xml><?xml version="1.0" encoding="utf-8"?>
<sst xmlns="http://schemas.openxmlformats.org/spreadsheetml/2006/main" count="133" uniqueCount="96">
  <si>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</si>
  <si>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</si>
  <si>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</si>
  <si>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</si>
  <si>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</si>
  <si>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</si>
  <si>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</si>
  <si>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</si>
  <si>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</si>
  <si>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</si>
  <si>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</si>
  <si>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</si>
  <si>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</si>
  <si>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</si>
  <si>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</si>
  <si>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</si>
  <si>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Porcentaje de población de 18 años y más que percibe inseguro vivir en Cancún.
ENVIPE: Encuesta Nacional de Seguridad Pública Urbana. Periodicidad Anual.</t>
    </r>
  </si>
  <si>
    <t>Fin
(DGPM / DP)</t>
  </si>
  <si>
    <t>Actividad</t>
  </si>
  <si>
    <t>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</si>
  <si>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Porcentaje</t>
    </r>
  </si>
  <si>
    <t>NO APLICA</t>
  </si>
  <si>
    <t>JUSTIFICACION TRIMESTRAL Y ANUAL DE AVANCE DE RESULTADOS 2023</t>
  </si>
  <si>
    <t>META PROGRAMADA 2023</t>
  </si>
  <si>
    <t>META REALIZADA 2023</t>
  </si>
  <si>
    <t>PORCENTAJE DE AVANCE TRIMESTRAL 2023</t>
  </si>
  <si>
    <t>PORCENTAJE DE AVANCE TRIMESTRAL ACUMULADO 2023</t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</si>
  <si>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</si>
  <si>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</si>
  <si>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</si>
  <si>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</si>
  <si>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</si>
  <si>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</si>
  <si>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SEGUIMIENTO DE AVANCE EN CUMPLIMIENTO DE METAS Y OBJETIVOS 2023</t>
  </si>
  <si>
    <t>ELABORÓ</t>
  </si>
  <si>
    <t>REVISÓ
Mtro. Enrique E. Encalada Sánchez
Dirección de Planeación de la DGPM</t>
  </si>
  <si>
    <t>AUTORIZÓ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</si>
  <si>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</si>
  <si>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</si>
  <si>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</si>
  <si>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</si>
  <si>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EJEMPLO</t>
  </si>
  <si>
    <t>JUSTIFICACION TRIMESTRAL DE AVANCE DE RESULTADOS 2023</t>
  </si>
  <si>
    <t>AVANCE EN CUMPLIMIENTO DE METAS TRIMESTRAL Y ANUAL ACUMULADO 2023</t>
  </si>
  <si>
    <t>ANUAL</t>
  </si>
  <si>
    <t>CLAVE Y NOMBRE DEL PPA:E-PPA  4.19 PROGRAMA PIONEROS FÚTBOL CANCÚN</t>
  </si>
  <si>
    <t xml:space="preserve">ASOCIACIÓN DE FÚTBOL PIONEROS A.C </t>
  </si>
  <si>
    <t xml:space="preserve">Propósito
PIONEROS </t>
  </si>
  <si>
    <t xml:space="preserve">4.19.1.1 La población de Benito Juárez participa y desarrolla habilidades fisicas, recreativas y deportivas de alto rendimiento mediante la práctica del futbol </t>
  </si>
  <si>
    <t>PCPAAF: Porcentaje de personas que participan o asisten en actividades futbolísticas.</t>
  </si>
  <si>
    <t>Trimestral</t>
  </si>
  <si>
    <r>
      <rPr>
        <b/>
        <sz val="11"/>
        <color theme="0"/>
        <rFont val="Arial"/>
        <family val="2"/>
      </rPr>
      <t>UNIDAD DE MEDIDA DEL INDICADOR:</t>
    </r>
    <r>
      <rPr>
        <sz val="11"/>
        <color theme="0"/>
        <rFont val="Arial"/>
        <family val="2"/>
      </rPr>
      <t xml:space="preserve"> 
Porcentaje.
</t>
    </r>
    <r>
      <rPr>
        <b/>
        <sz val="11"/>
        <color theme="0"/>
        <rFont val="Arial"/>
        <family val="2"/>
      </rPr>
      <t>UNIDAD DE MEDIDA DE LA VARIABLE:</t>
    </r>
    <r>
      <rPr>
        <sz val="11"/>
        <color theme="0"/>
        <rFont val="Arial"/>
        <family val="2"/>
      </rPr>
      <t xml:space="preserve"> Personas.</t>
    </r>
  </si>
  <si>
    <t>Componente
( Dirección General )</t>
  </si>
  <si>
    <r>
      <rPr>
        <b/>
        <sz val="11"/>
        <rFont val="Arial"/>
        <family val="2"/>
      </rPr>
      <t>4.19.1.1.1</t>
    </r>
    <r>
      <rPr>
        <sz val="11"/>
        <rFont val="Arial"/>
        <family val="2"/>
      </rPr>
      <t xml:space="preserve"> Partidos de fútbol a nivel profesional y semiprofesional realizados. </t>
    </r>
  </si>
  <si>
    <r>
      <rPr>
        <b/>
        <sz val="11"/>
        <rFont val="Arial"/>
        <family val="2"/>
      </rPr>
      <t>PPPCSP:</t>
    </r>
    <r>
      <rPr>
        <sz val="11"/>
        <rFont val="Arial"/>
        <family val="2"/>
      </rPr>
      <t xml:space="preserve"> Porcentaje de partidos de categoría semiprofesional y profesionales realizados.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</si>
  <si>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
Partidos de categoría semiprofesional y profesionales.</t>
    </r>
  </si>
  <si>
    <r>
      <rPr>
        <b/>
        <sz val="11"/>
        <rFont val="Arial"/>
        <family val="2"/>
      </rPr>
      <t>4.19.1.1.1.1</t>
    </r>
    <r>
      <rPr>
        <sz val="11"/>
        <rFont val="Arial"/>
        <family val="2"/>
      </rPr>
      <t xml:space="preserve"> Participación y realización de partidos de fútbol de Tercera división profesional.</t>
    </r>
  </si>
  <si>
    <r>
      <rPr>
        <b/>
        <sz val="11"/>
        <rFont val="Arial"/>
        <family val="2"/>
      </rPr>
      <t>PAPFTP:</t>
    </r>
    <r>
      <rPr>
        <sz val="11"/>
        <rFont val="Arial"/>
        <family val="2"/>
      </rPr>
      <t xml:space="preserve"> Porcentaje de asistentes en los partidos de fútbol de la Tercera División profesional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</si>
  <si>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</si>
  <si>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r>
      <rPr>
        <b/>
        <sz val="11"/>
        <rFont val="Arial"/>
        <family val="2"/>
      </rPr>
      <t xml:space="preserve">4.19.1.1.1.2 </t>
    </r>
    <r>
      <rPr>
        <sz val="11"/>
        <rFont val="Arial"/>
        <family val="2"/>
      </rPr>
      <t>Participación y realización de partidos de fútbol Semiprofesional.</t>
    </r>
  </si>
  <si>
    <r>
      <rPr>
        <b/>
        <sz val="11"/>
        <rFont val="Arial"/>
        <family val="2"/>
      </rPr>
      <t>PAPFS:</t>
    </r>
    <r>
      <rPr>
        <sz val="11"/>
        <rFont val="Arial"/>
        <family val="2"/>
      </rPr>
      <t xml:space="preserve"> Porcentaje de asistentes en los partidos de fútbol Semiprofesional</t>
    </r>
  </si>
  <si>
    <r>
      <rPr>
        <b/>
        <sz val="11"/>
        <rFont val="Arial"/>
        <family val="2"/>
      </rPr>
      <t xml:space="preserve">UNIDAD DE MEDIDA DEL INDICADOR: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</si>
  <si>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r>
      <rPr>
        <b/>
        <sz val="11"/>
        <rFont val="Arial"/>
        <family val="2"/>
      </rPr>
      <t>4.19.1.1.1.3</t>
    </r>
    <r>
      <rPr>
        <sz val="11"/>
        <rFont val="Arial"/>
        <family val="2"/>
      </rPr>
      <t xml:space="preserve"> Realización de actividades labor social y cultural con el fútbol de la Asociación de Fútbol Pioneros A.C.</t>
    </r>
  </si>
  <si>
    <r>
      <rPr>
        <b/>
        <sz val="11"/>
        <rFont val="Arial"/>
        <family val="2"/>
      </rPr>
      <t>PCAFO:</t>
    </r>
    <r>
      <rPr>
        <sz val="11"/>
        <rFont val="Arial"/>
        <family val="2"/>
      </rPr>
      <t xml:space="preserve"> Porcentaje de ciudadanos en actividades de fútbol organizadas.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</si>
  <si>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Ciudadanos</t>
    </r>
  </si>
  <si>
    <t>Componente
(Dirección Administrativa)</t>
  </si>
  <si>
    <r>
      <rPr>
        <b/>
        <sz val="11"/>
        <rFont val="Arial"/>
        <family val="2"/>
      </rPr>
      <t>4.19.1.1.2</t>
    </r>
    <r>
      <rPr>
        <sz val="11"/>
        <rFont val="Arial"/>
        <family val="2"/>
      </rPr>
      <t xml:space="preserve"> Desarrollo y cumplimiento a la normatividad con informes de avances financieros y administrativos.</t>
    </r>
  </si>
  <si>
    <r>
      <rPr>
        <b/>
        <sz val="11"/>
        <rFont val="Arial"/>
        <family val="2"/>
      </rPr>
      <t xml:space="preserve">PIFA: </t>
    </r>
    <r>
      <rPr>
        <sz val="11"/>
        <rFont val="Arial"/>
        <family val="2"/>
      </rPr>
      <t>Porcentaje de informes financieros y administrativos.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</si>
  <si>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Informes</t>
    </r>
  </si>
  <si>
    <r>
      <rPr>
        <b/>
        <sz val="11"/>
        <rFont val="Arial"/>
        <family val="2"/>
      </rPr>
      <t>4.19.1.1.2.1</t>
    </r>
    <r>
      <rPr>
        <sz val="11"/>
        <rFont val="Arial"/>
        <family val="2"/>
      </rPr>
      <t xml:space="preserve"> Ejecución de informes de resultados administrativos y contables realizados.</t>
    </r>
  </si>
  <si>
    <r>
      <rPr>
        <b/>
        <sz val="11"/>
        <rFont val="Arial"/>
        <family val="2"/>
      </rPr>
      <t>PEIFA:</t>
    </r>
    <r>
      <rPr>
        <sz val="11"/>
        <rFont val="Arial"/>
        <family val="2"/>
      </rPr>
      <t xml:space="preserve"> Porcentaje de ejecución de informes financieros y administrativos.</t>
    </r>
  </si>
  <si>
    <r>
      <rPr>
        <b/>
        <sz val="11"/>
        <rFont val="Arial"/>
        <family val="2"/>
      </rPr>
      <t xml:space="preserve">UNIDAD DE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Informes</t>
    </r>
  </si>
  <si>
    <t>Componente
( Dirección de  Centros de Formación )</t>
  </si>
  <si>
    <r>
      <rPr>
        <b/>
        <sz val="11"/>
        <rFont val="Arial"/>
        <family val="2"/>
      </rPr>
      <t>4.19.1.1.3</t>
    </r>
    <r>
      <rPr>
        <sz val="11"/>
        <rFont val="Arial"/>
        <family val="2"/>
      </rPr>
      <t xml:space="preserve"> Actividades deportivas del fútbol para el sector Amateur realizadas.</t>
    </r>
  </si>
  <si>
    <r>
      <rPr>
        <b/>
        <sz val="11"/>
        <rFont val="Arial"/>
        <family val="2"/>
      </rPr>
      <t>PADSA:</t>
    </r>
    <r>
      <rPr>
        <sz val="11"/>
        <rFont val="Arial"/>
        <family val="2"/>
      </rPr>
      <t xml:space="preserve"> Porcentaje de Actividades deportivas del Sector Amateur realizadas.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</si>
  <si>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Actividades deportivas del sector amateur.</t>
    </r>
  </si>
  <si>
    <r>
      <rPr>
        <b/>
        <sz val="11"/>
        <rFont val="Arial"/>
        <family val="2"/>
      </rPr>
      <t>4.19.1.1.3.1</t>
    </r>
    <r>
      <rPr>
        <sz val="11"/>
        <rFont val="Arial"/>
        <family val="2"/>
      </rPr>
      <t xml:space="preserve"> Admision de niños(as) y jóvenes para conformar equipos de futbol del sector amateur que provienen de los centros de formacion.</t>
    </r>
  </si>
  <si>
    <r>
      <rPr>
        <b/>
        <sz val="11"/>
        <rFont val="Arial"/>
        <family val="2"/>
      </rPr>
      <t>PANJSA:</t>
    </r>
    <r>
      <rPr>
        <sz val="11"/>
        <rFont val="Arial"/>
        <family val="2"/>
      </rPr>
      <t xml:space="preserve"> Porcentaje admisiones de niños(as) y jovenes al sector amateur</t>
    </r>
  </si>
  <si>
    <r>
      <rPr>
        <b/>
        <sz val="11"/>
        <rFont val="Arial"/>
        <family val="2"/>
      </rPr>
      <t xml:space="preserve">UNIDAD DE MEDIDA DEL INDICADOR:   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Admisiones deportivas </t>
    </r>
  </si>
  <si>
    <r>
      <rPr>
        <b/>
        <sz val="11"/>
        <rFont val="Arial"/>
        <family val="2"/>
      </rPr>
      <t>4.19.1.1.3.2</t>
    </r>
    <r>
      <rPr>
        <sz val="11"/>
        <rFont val="Arial"/>
        <family val="2"/>
      </rPr>
      <t xml:space="preserve"> Realización de eventos recreativos en los centros de formación</t>
    </r>
  </si>
  <si>
    <r>
      <rPr>
        <b/>
        <sz val="11"/>
        <rFont val="Arial"/>
        <family val="2"/>
      </rPr>
      <t>PERPF:</t>
    </r>
    <r>
      <rPr>
        <sz val="11"/>
        <rFont val="Arial"/>
        <family val="2"/>
      </rPr>
      <t xml:space="preserve"> Porcentaje de Eventos Recreativos de la Práctica del Fútbol </t>
    </r>
  </si>
  <si>
    <r>
      <rPr>
        <b/>
        <sz val="11"/>
        <rFont val="Arial"/>
        <family val="2"/>
      </rPr>
      <t xml:space="preserve">UNIDAD DE MEDIDA DEL INDICADOR: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recreativos.</t>
    </r>
  </si>
  <si>
    <t>Gloria Isabel Vela Iñigo - Dirección General</t>
  </si>
  <si>
    <t>David Martínez González - Vicepresidencia</t>
  </si>
  <si>
    <t xml:space="preserve">Meta trimestral: . El avance en cumplimiento de metas trimestral refleja lo reportado respecto a lo programado, es decir 106.57%. 
Meta Anual: El Instituto Nacional de Estadística y Geografía, INEGI, implementa y publica los resultados de la Encuesta Nacional de Victimización y Percepción sobre Seguridad Pública Anualmente. Ultimo dato 83.5% periodo marzo-abril 2022. </t>
  </si>
  <si>
    <t>4.19.1: Contribuir a que el municipio de Benito Juarez, Quintana Roo sea mas seguro, donde la población y visitantes convivan con tranquilidad  mediante el desarrollo de habilidades fisicas, recreativas y deportivas a través de la práctica del futbol.</t>
  </si>
  <si>
    <t>Meta trimestral: La meta programada de 2400 se cumplio con el  120.83%  de 2900 asistentes.
Avance trimestral: En el tercer trimestre del 2023 se obtuvo un avance considerable  llegando al 120.83 %</t>
  </si>
  <si>
    <t xml:space="preserve">
Meta trimestral: La meta programada de 15 eventos se logró al llevar a cabo los partidos programados.
Avance trimestral: el avance cumplió con su objetivo.</t>
  </si>
  <si>
    <t xml:space="preserve">
Meta trimestral: La meta programada de 1400 para el tercer trimestre 2023 se vió con buena aceptación con el logro en la meta de  1650 asistentes.
Avance trimestral: En el tercer trimestre del 2023 el porcentaje logrado fué del  117.86 %  por la buena asistencia a los partidos.</t>
  </si>
  <si>
    <t xml:space="preserve">
Meta trimestral: La meta programada de  asistencia de 600  persononas para el tercer trimestre 2023 se vió con buena aceptación con el logro en la meta de  1300 asistentes.
Avance trimestral: En el  trimestre del 2023 el porcentaje logrado fué del  216.67% </t>
  </si>
  <si>
    <t xml:space="preserve">
Meta trimestral: La meta programada de 400 asistentes  fue lograda pues se superó con 450 asistentes.
Avance trimestral: En el tercer  trimestre del 2023  se logró superar la meta</t>
  </si>
  <si>
    <t>Meta trimestral:el número de reportes administrativos oficiales de 2 se cumple en el trimestre.
Avance trimestral: En el trimestre se realizan los reportes programados solicitados por otras instancias con resultado del 100%.</t>
  </si>
  <si>
    <t>Meta trimestral:el número de reportes administravios oficiales de 2 se cumple en el trimestre.
Avance trimestral: En el trimestre se realizan los reportes programados solicitados por otras instancias con resultado del 100%.</t>
  </si>
  <si>
    <t xml:space="preserve">Meta trimestral: La meta programada de 15 eventos se logra en el trimestre.
Avance trimestral: En el tercer  trimestre del 2023  se obtuvo avance del  100%
Avance anual: </t>
  </si>
  <si>
    <t xml:space="preserve">Meta trimestral: Se tuvieron admisiones que no se tenían programadas de 65 niños.
Avance trimestral: En el tercer trimestre se se tuvieron admisiones que no se tenían programadas debido a la difusión de los centro de formación en los eventos. </t>
  </si>
  <si>
    <t>Meta trimestral: La meta programada de 15 eventos se  logra en el trimestre.
Avance trimestral: En el tercer r trimestre del 2023  se obtuvo  el avance del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</si>
</sst>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</cellStyleXfs>
  <cellXfs count="166">
    <xf numFmtId="0" fontId="0" fillId="0" borderId="0" xfId="0"/>
    <xf numFmtId="0" fontId="3" fillId="2" borderId="2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justify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justify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4" fontId="7" fillId="3" borderId="41" xfId="1" applyNumberFormat="1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7" fillId="7" borderId="38" xfId="0" applyFont="1" applyFill="1" applyBorder="1" applyAlignment="1">
      <alignment horizontal="center" vertical="center" wrapText="1"/>
    </xf>
    <xf numFmtId="0" fontId="7" fillId="7" borderId="44" xfId="0" applyFont="1" applyFill="1" applyBorder="1" applyAlignment="1">
      <alignment horizontal="center" vertical="center" wrapText="1"/>
    </xf>
    <xf numFmtId="10" fontId="14" fillId="3" borderId="25" xfId="2" applyNumberFormat="1" applyFont="1" applyFill="1" applyBorder="1" applyAlignment="1">
      <alignment horizontal="center" vertical="center" wrapText="1"/>
    </xf>
    <xf numFmtId="10" fontId="15" fillId="7" borderId="23" xfId="2" applyNumberFormat="1" applyFont="1" applyFill="1" applyBorder="1" applyAlignment="1">
      <alignment horizontal="center" vertical="center" wrapText="1"/>
    </xf>
    <xf numFmtId="10" fontId="15" fillId="3" borderId="23" xfId="2" applyNumberFormat="1" applyFont="1" applyFill="1" applyBorder="1" applyAlignment="1">
      <alignment horizontal="center" vertical="center" wrapText="1"/>
    </xf>
    <xf numFmtId="10" fontId="15" fillId="7" borderId="24" xfId="2" applyNumberFormat="1" applyFont="1" applyFill="1" applyBorder="1" applyAlignment="1">
      <alignment horizontal="center" vertical="center" wrapText="1"/>
    </xf>
    <xf numFmtId="10" fontId="14" fillId="7" borderId="23" xfId="2" applyNumberFormat="1" applyFont="1" applyFill="1" applyBorder="1" applyAlignment="1">
      <alignment horizontal="center" vertical="center" wrapText="1"/>
    </xf>
    <xf numFmtId="10" fontId="14" fillId="7" borderId="24" xfId="2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2" fillId="6" borderId="51" xfId="0" applyFont="1" applyFill="1" applyBorder="1" applyAlignment="1">
      <alignment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3" fontId="6" fillId="2" borderId="53" xfId="0" applyNumberFormat="1" applyFont="1" applyFill="1" applyBorder="1" applyAlignment="1">
      <alignment horizontal="center" vertical="center" wrapText="1"/>
    </xf>
    <xf numFmtId="3" fontId="6" fillId="2" borderId="54" xfId="0" applyNumberFormat="1" applyFont="1" applyFill="1" applyBorder="1" applyAlignment="1">
      <alignment horizontal="center" vertical="center" wrapText="1"/>
    </xf>
    <xf numFmtId="3" fontId="6" fillId="2" borderId="55" xfId="0" applyNumberFormat="1" applyFont="1" applyFill="1" applyBorder="1" applyAlignment="1">
      <alignment horizontal="center" vertical="center" wrapText="1"/>
    </xf>
    <xf numFmtId="10" fontId="0" fillId="4" borderId="56" xfId="0" applyNumberFormat="1" applyFill="1" applyBorder="1" applyAlignment="1">
      <alignment horizontal="center" vertical="center" wrapText="1"/>
    </xf>
    <xf numFmtId="10" fontId="0" fillId="4" borderId="57" xfId="0" applyNumberFormat="1" applyFill="1" applyBorder="1" applyAlignment="1">
      <alignment horizontal="center" vertical="center" wrapText="1"/>
    </xf>
    <xf numFmtId="3" fontId="6" fillId="2" borderId="59" xfId="0" applyNumberFormat="1" applyFont="1" applyFill="1" applyBorder="1" applyAlignment="1">
      <alignment horizontal="center" vertical="center" wrapText="1"/>
    </xf>
    <xf numFmtId="3" fontId="6" fillId="2" borderId="60" xfId="0" applyNumberFormat="1" applyFont="1" applyFill="1" applyBorder="1" applyAlignment="1">
      <alignment horizontal="center" vertical="center" wrapText="1"/>
    </xf>
    <xf numFmtId="3" fontId="6" fillId="2" borderId="61" xfId="0" applyNumberFormat="1" applyFont="1" applyFill="1" applyBorder="1" applyAlignment="1">
      <alignment horizontal="center" vertical="center" wrapText="1"/>
    </xf>
    <xf numFmtId="3" fontId="6" fillId="2" borderId="62" xfId="0" applyNumberFormat="1" applyFont="1" applyFill="1" applyBorder="1" applyAlignment="1">
      <alignment horizontal="center" vertical="center" wrapText="1"/>
    </xf>
    <xf numFmtId="164" fontId="4" fillId="3" borderId="30" xfId="0" applyNumberFormat="1" applyFont="1" applyFill="1" applyBorder="1" applyAlignment="1">
      <alignment horizontal="center" vertical="center" wrapText="1"/>
    </xf>
    <xf numFmtId="44" fontId="6" fillId="2" borderId="63" xfId="1" applyFont="1" applyFill="1" applyBorder="1" applyAlignment="1">
      <alignment horizontal="center" vertical="center" wrapText="1"/>
    </xf>
    <xf numFmtId="44" fontId="6" fillId="2" borderId="64" xfId="1" applyFont="1" applyFill="1" applyBorder="1" applyAlignment="1">
      <alignment horizontal="center" vertical="center" wrapText="1"/>
    </xf>
    <xf numFmtId="44" fontId="6" fillId="2" borderId="65" xfId="1" applyFont="1" applyFill="1" applyBorder="1" applyAlignment="1">
      <alignment horizontal="center" vertical="center" wrapText="1"/>
    </xf>
    <xf numFmtId="44" fontId="6" fillId="2" borderId="66" xfId="1" applyFont="1" applyFill="1" applyBorder="1" applyAlignment="1">
      <alignment horizontal="center" vertical="center" wrapText="1"/>
    </xf>
    <xf numFmtId="44" fontId="6" fillId="2" borderId="67" xfId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center" vertical="center" wrapText="1"/>
    </xf>
    <xf numFmtId="44" fontId="6" fillId="2" borderId="68" xfId="1" applyFont="1" applyFill="1" applyBorder="1" applyAlignment="1">
      <alignment horizontal="center" vertical="center" wrapText="1"/>
    </xf>
    <xf numFmtId="44" fontId="6" fillId="2" borderId="53" xfId="1" applyFont="1" applyFill="1" applyBorder="1" applyAlignment="1">
      <alignment horizontal="center" vertical="center" wrapText="1"/>
    </xf>
    <xf numFmtId="44" fontId="6" fillId="2" borderId="55" xfId="1" applyFont="1" applyFill="1" applyBorder="1" applyAlignment="1">
      <alignment horizontal="center" vertical="center" wrapText="1"/>
    </xf>
    <xf numFmtId="44" fontId="6" fillId="2" borderId="69" xfId="1" applyFont="1" applyFill="1" applyBorder="1" applyAlignment="1">
      <alignment horizontal="center" vertical="center" wrapText="1"/>
    </xf>
    <xf numFmtId="44" fontId="6" fillId="2" borderId="70" xfId="1" applyFont="1" applyFill="1" applyBorder="1" applyAlignment="1">
      <alignment horizontal="center" vertical="center" wrapText="1"/>
    </xf>
    <xf numFmtId="3" fontId="6" fillId="2" borderId="58" xfId="0" applyNumberFormat="1" applyFont="1" applyFill="1" applyBorder="1" applyAlignment="1">
      <alignment horizontal="center" vertical="center" wrapText="1"/>
    </xf>
    <xf numFmtId="3" fontId="6" fillId="2" borderId="71" xfId="0" applyNumberFormat="1" applyFont="1" applyFill="1" applyBorder="1" applyAlignment="1">
      <alignment horizontal="center" vertical="center" wrapText="1"/>
    </xf>
    <xf numFmtId="164" fontId="4" fillId="3" borderId="29" xfId="0" applyNumberFormat="1" applyFont="1" applyFill="1" applyBorder="1" applyAlignment="1">
      <alignment horizontal="center" vertical="center" wrapText="1"/>
    </xf>
    <xf numFmtId="44" fontId="6" fillId="2" borderId="72" xfId="1" applyFont="1" applyFill="1" applyBorder="1" applyAlignment="1">
      <alignment horizontal="center" vertical="center" wrapText="1"/>
    </xf>
    <xf numFmtId="44" fontId="6" fillId="2" borderId="60" xfId="1" applyFont="1" applyFill="1" applyBorder="1" applyAlignment="1">
      <alignment horizontal="center" vertical="center" wrapText="1"/>
    </xf>
    <xf numFmtId="44" fontId="6" fillId="2" borderId="62" xfId="1" applyFont="1" applyFill="1" applyBorder="1" applyAlignment="1">
      <alignment horizontal="center" vertical="center" wrapText="1"/>
    </xf>
    <xf numFmtId="44" fontId="6" fillId="2" borderId="73" xfId="1" applyFont="1" applyFill="1" applyBorder="1" applyAlignment="1">
      <alignment horizontal="center" vertical="center" wrapText="1"/>
    </xf>
    <xf numFmtId="44" fontId="6" fillId="2" borderId="74" xfId="1" applyFont="1" applyFill="1" applyBorder="1" applyAlignment="1">
      <alignment horizontal="center" vertical="center" wrapText="1"/>
    </xf>
    <xf numFmtId="3" fontId="6" fillId="2" borderId="19" xfId="0" applyNumberFormat="1" applyFont="1" applyFill="1" applyBorder="1" applyAlignment="1">
      <alignment horizontal="center" vertical="center" wrapText="1"/>
    </xf>
    <xf numFmtId="3" fontId="6" fillId="2" borderId="17" xfId="0" applyNumberFormat="1" applyFont="1" applyFill="1" applyBorder="1" applyAlignment="1">
      <alignment horizontal="center" vertical="center" wrapText="1"/>
    </xf>
    <xf numFmtId="3" fontId="6" fillId="2" borderId="22" xfId="0" applyNumberFormat="1" applyFon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58" xfId="0" applyNumberFormat="1" applyFill="1" applyBorder="1" applyAlignment="1">
      <alignment horizontal="center" vertical="center" wrapText="1"/>
    </xf>
    <xf numFmtId="10" fontId="0" fillId="4" borderId="71" xfId="0" applyNumberFormat="1" applyFill="1" applyBorder="1" applyAlignment="1">
      <alignment horizontal="center" vertical="center" wrapText="1"/>
    </xf>
    <xf numFmtId="10" fontId="0" fillId="4" borderId="22" xfId="0" applyNumberFormat="1" applyFill="1" applyBorder="1" applyAlignment="1">
      <alignment horizontal="center" vertical="center" wrapText="1"/>
    </xf>
    <xf numFmtId="3" fontId="6" fillId="10" borderId="52" xfId="0" applyNumberFormat="1" applyFont="1" applyFill="1" applyBorder="1" applyAlignment="1">
      <alignment horizontal="center" vertical="center" wrapText="1"/>
    </xf>
    <xf numFmtId="3" fontId="6" fillId="10" borderId="53" xfId="0" applyNumberFormat="1" applyFont="1" applyFill="1" applyBorder="1" applyAlignment="1">
      <alignment horizontal="center" vertical="center" wrapText="1"/>
    </xf>
    <xf numFmtId="3" fontId="6" fillId="10" borderId="54" xfId="0" applyNumberFormat="1" applyFont="1" applyFill="1" applyBorder="1" applyAlignment="1">
      <alignment horizontal="center" vertical="center" wrapText="1"/>
    </xf>
    <xf numFmtId="3" fontId="6" fillId="10" borderId="55" xfId="0" applyNumberFormat="1" applyFont="1" applyFill="1" applyBorder="1" applyAlignment="1">
      <alignment horizontal="center" vertical="center" wrapText="1"/>
    </xf>
    <xf numFmtId="10" fontId="0" fillId="4" borderId="79" xfId="0" applyNumberFormat="1" applyFill="1" applyBorder="1" applyAlignment="1">
      <alignment horizontal="center" vertical="center" wrapText="1"/>
    </xf>
    <xf numFmtId="0" fontId="8" fillId="10" borderId="34" xfId="0" applyFont="1" applyFill="1" applyBorder="1" applyAlignment="1">
      <alignment horizontal="left" vertical="center" wrapText="1"/>
    </xf>
    <xf numFmtId="0" fontId="7" fillId="3" borderId="80" xfId="0" applyFont="1" applyFill="1" applyBorder="1" applyAlignment="1">
      <alignment horizontal="justify" vertical="center" wrapText="1"/>
    </xf>
    <xf numFmtId="0" fontId="8" fillId="10" borderId="8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3" fontId="6" fillId="10" borderId="83" xfId="0" applyNumberFormat="1" applyFont="1" applyFill="1" applyBorder="1" applyAlignment="1">
      <alignment horizontal="center" vertical="center" wrapText="1"/>
    </xf>
    <xf numFmtId="0" fontId="3" fillId="3" borderId="86" xfId="0" applyFont="1" applyFill="1" applyBorder="1" applyAlignment="1">
      <alignment horizontal="center" vertical="center" wrapText="1"/>
    </xf>
    <xf numFmtId="0" fontId="4" fillId="7" borderId="87" xfId="0" applyFont="1" applyFill="1" applyBorder="1" applyAlignment="1">
      <alignment horizontal="center" vertical="center" wrapText="1"/>
    </xf>
    <xf numFmtId="0" fontId="3" fillId="3" borderId="87" xfId="0" applyFont="1" applyFill="1" applyBorder="1" applyAlignment="1">
      <alignment horizontal="center" vertical="center" wrapText="1"/>
    </xf>
    <xf numFmtId="0" fontId="4" fillId="7" borderId="88" xfId="0" applyFont="1" applyFill="1" applyBorder="1" applyAlignment="1">
      <alignment horizontal="center" vertical="center" wrapText="1"/>
    </xf>
    <xf numFmtId="0" fontId="6" fillId="3" borderId="89" xfId="0" applyFont="1" applyFill="1" applyBorder="1" applyAlignment="1">
      <alignment horizontal="left" vertical="center" wrapText="1"/>
    </xf>
    <xf numFmtId="0" fontId="7" fillId="7" borderId="90" xfId="0" applyFont="1" applyFill="1" applyBorder="1" applyAlignment="1">
      <alignment horizontal="left" vertical="center" wrapText="1"/>
    </xf>
    <xf numFmtId="0" fontId="7" fillId="3" borderId="90" xfId="0" applyFont="1" applyFill="1" applyBorder="1" applyAlignment="1">
      <alignment horizontal="left" vertical="center" wrapText="1"/>
    </xf>
    <xf numFmtId="0" fontId="7" fillId="3" borderId="91" xfId="0" applyFont="1" applyFill="1" applyBorder="1" applyAlignment="1">
      <alignment horizontal="left" vertical="center" wrapText="1"/>
    </xf>
    <xf numFmtId="3" fontId="6" fillId="2" borderId="83" xfId="0" applyNumberFormat="1" applyFont="1" applyFill="1" applyBorder="1" applyAlignment="1">
      <alignment horizontal="center" vertical="center" wrapText="1"/>
    </xf>
    <xf numFmtId="3" fontId="6" fillId="2" borderId="84" xfId="0" applyNumberFormat="1" applyFont="1" applyFill="1" applyBorder="1" applyAlignment="1">
      <alignment horizontal="center" vertical="center" wrapText="1"/>
    </xf>
    <xf numFmtId="0" fontId="3" fillId="10" borderId="92" xfId="0" applyFont="1" applyFill="1" applyBorder="1" applyAlignment="1">
      <alignment horizontal="center" vertical="center" wrapText="1"/>
    </xf>
    <xf numFmtId="0" fontId="9" fillId="6" borderId="93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10" fontId="15" fillId="7" borderId="94" xfId="2" applyNumberFormat="1" applyFont="1" applyFill="1" applyBorder="1" applyAlignment="1">
      <alignment horizontal="center" vertical="center" wrapText="1"/>
    </xf>
    <xf numFmtId="0" fontId="13" fillId="5" borderId="85" xfId="0" applyFont="1" applyFill="1" applyBorder="1" applyAlignment="1">
      <alignment horizontal="center" vertical="top" wrapText="1"/>
    </xf>
    <xf numFmtId="0" fontId="9" fillId="6" borderId="54" xfId="0" applyFont="1" applyFill="1" applyBorder="1" applyAlignment="1">
      <alignment horizontal="left" vertical="center" wrapText="1"/>
    </xf>
    <xf numFmtId="0" fontId="7" fillId="7" borderId="98" xfId="0" applyFont="1" applyFill="1" applyBorder="1" applyAlignment="1">
      <alignment horizontal="center" vertical="center" wrapText="1"/>
    </xf>
    <xf numFmtId="0" fontId="7" fillId="6" borderId="75" xfId="0" applyFont="1" applyFill="1" applyBorder="1" applyAlignment="1">
      <alignment horizontal="left" vertical="center" wrapText="1"/>
    </xf>
    <xf numFmtId="0" fontId="6" fillId="7" borderId="75" xfId="0" applyFont="1" applyFill="1" applyBorder="1" applyAlignment="1">
      <alignment horizontal="left" vertical="center" wrapText="1"/>
    </xf>
    <xf numFmtId="0" fontId="7" fillId="7" borderId="75" xfId="0" applyFont="1" applyFill="1" applyBorder="1" applyAlignment="1">
      <alignment horizontal="left" vertical="center" wrapText="1"/>
    </xf>
    <xf numFmtId="0" fontId="6" fillId="3" borderId="75" xfId="0" applyFont="1" applyFill="1" applyBorder="1" applyAlignment="1">
      <alignment horizontal="left" vertical="center" wrapText="1"/>
    </xf>
    <xf numFmtId="0" fontId="6" fillId="3" borderId="76" xfId="0" applyFont="1" applyFill="1" applyBorder="1" applyAlignment="1">
      <alignment horizontal="left" vertical="center" wrapText="1"/>
    </xf>
    <xf numFmtId="10" fontId="19" fillId="11" borderId="58" xfId="0" applyNumberFormat="1" applyFont="1" applyFill="1" applyBorder="1" applyAlignment="1">
      <alignment horizontal="center" vertical="center"/>
    </xf>
    <xf numFmtId="0" fontId="3" fillId="10" borderId="77" xfId="0" applyFont="1" applyFill="1" applyBorder="1" applyAlignment="1">
      <alignment horizontal="center" vertical="center" wrapText="1"/>
    </xf>
    <xf numFmtId="0" fontId="3" fillId="10" borderId="78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top"/>
    </xf>
    <xf numFmtId="0" fontId="13" fillId="5" borderId="96" xfId="0" applyFont="1" applyFill="1" applyBorder="1" applyAlignment="1">
      <alignment horizontal="center" vertical="top" wrapText="1"/>
    </xf>
    <xf numFmtId="0" fontId="13" fillId="5" borderId="97" xfId="0" applyFont="1" applyFill="1" applyBorder="1" applyAlignment="1">
      <alignment horizontal="center" vertical="top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81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top" wrapText="1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9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50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9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8" fillId="6" borderId="42" xfId="0" applyFont="1" applyFill="1" applyBorder="1" applyAlignment="1">
      <alignment horizontal="center" vertical="center" wrapText="1"/>
    </xf>
    <xf numFmtId="0" fontId="8" fillId="6" borderId="43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5">
    <cellStyle name="Moneda" xfId="1" builtinId="4"/>
    <cellStyle name="Moneda 2" xfId="4" xr:uid="{8EE60917-C44F-4E01-B5B3-F3DD4BAB936F}"/>
    <cellStyle name="Normal" xfId="0" builtinId="0"/>
    <cellStyle name="Normal 2" xfId="3" xr:uid="{00000000-0005-0000-0000-000002000000}"/>
    <cellStyle name="Porcentaje" xfId="2" builtinId="5"/>
  </cellStyles>
  <dxfs count="6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</xdr:row>
      <xdr:rowOff>83552</xdr:rowOff>
    </xdr:from>
    <xdr:to>
      <xdr:col>2</xdr:col>
      <xdr:colOff>629950</xdr:colOff>
      <xdr:row>8</xdr:row>
      <xdr:rowOff>158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C4328C-0FAF-4A38-9972-FDD9F0E4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267368"/>
          <a:ext cx="2534950" cy="1999406"/>
        </a:xfrm>
        <a:prstGeom prst="rect">
          <a:avLst/>
        </a:prstGeom>
      </xdr:spPr>
    </xdr:pic>
    <xdr:clientData/>
  </xdr:twoCellAnchor>
  <xdr:twoCellAnchor editAs="oneCell">
    <xdr:from>
      <xdr:col>2</xdr:col>
      <xdr:colOff>768684</xdr:colOff>
      <xdr:row>1</xdr:row>
      <xdr:rowOff>-1</xdr:rowOff>
    </xdr:from>
    <xdr:to>
      <xdr:col>3</xdr:col>
      <xdr:colOff>935289</xdr:colOff>
      <xdr:row>7</xdr:row>
      <xdr:rowOff>95249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3765F90-3D1C-4C45-B3AF-F618D48E2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1184" y="183815"/>
          <a:ext cx="2105026" cy="2000250"/>
        </a:xfrm>
        <a:prstGeom prst="rect">
          <a:avLst/>
        </a:prstGeom>
      </xdr:spPr>
    </xdr:pic>
    <xdr:clientData/>
  </xdr:twoCellAnchor>
  <xdr:twoCellAnchor editAs="oneCell">
    <xdr:from>
      <xdr:col>22</xdr:col>
      <xdr:colOff>309562</xdr:colOff>
      <xdr:row>0</xdr:row>
      <xdr:rowOff>47625</xdr:rowOff>
    </xdr:from>
    <xdr:to>
      <xdr:col>22</xdr:col>
      <xdr:colOff>3532909</xdr:colOff>
      <xdr:row>9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918327-B81A-46B5-85E2-9FAE5402A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97380" y="47625"/>
          <a:ext cx="3223347" cy="2576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8"/>
  <sheetViews>
    <sheetView tabSelected="1" view="pageBreakPreview" topLeftCell="D1" zoomScale="55" zoomScaleNormal="10" zoomScaleSheetLayoutView="55" workbookViewId="0">
      <selection activeCell="R24" sqref="R24"/>
    </sheetView>
  </sheetViews>
  <sheetFormatPr baseColWidth="10" defaultColWidth="11.42578125" defaultRowHeight="15" x14ac:dyDescent="0.25"/>
  <cols>
    <col min="1" max="1" width="11.42578125" customWidth="1"/>
    <col min="2" max="2" width="21.85546875" customWidth="1"/>
    <col min="3" max="3" width="29" customWidth="1"/>
    <col min="4" max="4" width="26.5703125" customWidth="1"/>
    <col min="5" max="5" width="27" customWidth="1"/>
    <col min="6" max="7" width="22" customWidth="1"/>
    <col min="8" max="15" width="20.140625" customWidth="1"/>
    <col min="16" max="22" width="19.7109375" customWidth="1"/>
    <col min="23" max="23" width="65.7109375" customWidth="1"/>
  </cols>
  <sheetData>
    <row r="1" spans="2:23" ht="15.75" thickBot="1" x14ac:dyDescent="0.3"/>
    <row r="2" spans="2:23" ht="30" customHeight="1" x14ac:dyDescent="0.25">
      <c r="E2" s="144" t="s">
        <v>33</v>
      </c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6"/>
    </row>
    <row r="3" spans="2:23" ht="30" customHeight="1" x14ac:dyDescent="0.25">
      <c r="E3" s="147" t="s">
        <v>15</v>
      </c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9"/>
    </row>
    <row r="4" spans="2:23" ht="30" customHeight="1" x14ac:dyDescent="0.25">
      <c r="E4" s="147" t="s">
        <v>45</v>
      </c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9"/>
    </row>
    <row r="5" spans="2:23" ht="30" customHeight="1" x14ac:dyDescent="0.25">
      <c r="E5" s="147" t="s">
        <v>46</v>
      </c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9"/>
    </row>
    <row r="6" spans="2:23" ht="15.75" customHeight="1" thickBot="1" x14ac:dyDescent="0.3">
      <c r="E6" s="37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43"/>
    </row>
    <row r="9" spans="2:23" ht="15.75" thickBot="1" x14ac:dyDescent="0.3"/>
    <row r="10" spans="2:23" ht="21" thickBot="1" x14ac:dyDescent="0.3">
      <c r="G10" s="160" t="s">
        <v>43</v>
      </c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</row>
    <row r="11" spans="2:23" ht="33" customHeight="1" thickBot="1" x14ac:dyDescent="0.3">
      <c r="B11" s="127" t="s">
        <v>0</v>
      </c>
      <c r="C11" s="127" t="s">
        <v>1</v>
      </c>
      <c r="D11" s="150" t="s">
        <v>2</v>
      </c>
      <c r="E11" s="151"/>
      <c r="F11" s="152"/>
      <c r="G11" s="157" t="s">
        <v>23</v>
      </c>
      <c r="H11" s="158"/>
      <c r="I11" s="158"/>
      <c r="J11" s="158"/>
      <c r="K11" s="159"/>
      <c r="L11" s="153" t="s">
        <v>24</v>
      </c>
      <c r="M11" s="153"/>
      <c r="N11" s="153"/>
      <c r="O11" s="154"/>
      <c r="P11" s="155" t="s">
        <v>25</v>
      </c>
      <c r="Q11" s="131"/>
      <c r="R11" s="131"/>
      <c r="S11" s="156"/>
      <c r="T11" s="131" t="s">
        <v>26</v>
      </c>
      <c r="U11" s="131"/>
      <c r="V11" s="131"/>
      <c r="W11" s="129" t="s">
        <v>22</v>
      </c>
    </row>
    <row r="12" spans="2:23" ht="144.75" thickBot="1" x14ac:dyDescent="0.3">
      <c r="B12" s="128"/>
      <c r="C12" s="128"/>
      <c r="D12" s="115" t="s">
        <v>3</v>
      </c>
      <c r="E12" s="115" t="s">
        <v>4</v>
      </c>
      <c r="F12" s="115" t="s">
        <v>5</v>
      </c>
      <c r="G12" s="113" t="s">
        <v>44</v>
      </c>
      <c r="H12" s="99" t="s">
        <v>6</v>
      </c>
      <c r="I12" s="100" t="s">
        <v>7</v>
      </c>
      <c r="J12" s="101" t="s">
        <v>8</v>
      </c>
      <c r="K12" s="102" t="s">
        <v>9</v>
      </c>
      <c r="L12" s="3" t="s">
        <v>6</v>
      </c>
      <c r="M12" s="4" t="s">
        <v>7</v>
      </c>
      <c r="N12" s="2" t="s">
        <v>8</v>
      </c>
      <c r="O12" s="5" t="s">
        <v>9</v>
      </c>
      <c r="P12" s="39" t="s">
        <v>6</v>
      </c>
      <c r="Q12" s="40" t="s">
        <v>7</v>
      </c>
      <c r="R12" s="41" t="s">
        <v>8</v>
      </c>
      <c r="S12" s="42" t="s">
        <v>9</v>
      </c>
      <c r="T12" s="95" t="s">
        <v>7</v>
      </c>
      <c r="U12" s="1" t="s">
        <v>8</v>
      </c>
      <c r="V12" s="96" t="s">
        <v>9</v>
      </c>
      <c r="W12" s="130"/>
    </row>
    <row r="13" spans="2:23" ht="213" customHeight="1" x14ac:dyDescent="0.25">
      <c r="B13" s="16" t="s">
        <v>17</v>
      </c>
      <c r="C13" s="17" t="s">
        <v>85</v>
      </c>
      <c r="D13" s="17" t="s">
        <v>16</v>
      </c>
      <c r="E13" s="18" t="s">
        <v>19</v>
      </c>
      <c r="F13" s="103" t="s">
        <v>20</v>
      </c>
      <c r="G13" s="114">
        <v>0.78339999999999999</v>
      </c>
      <c r="H13" s="31">
        <v>0.78339999999999999</v>
      </c>
      <c r="I13" s="32">
        <v>0.78339999999999999</v>
      </c>
      <c r="J13" s="33">
        <v>0.78339999999999999</v>
      </c>
      <c r="K13" s="34">
        <v>0.78339999999999999</v>
      </c>
      <c r="L13" s="31">
        <v>0.83499999999999996</v>
      </c>
      <c r="M13" s="35">
        <v>0.83499999999999996</v>
      </c>
      <c r="N13" s="31">
        <v>0.83499999999999996</v>
      </c>
      <c r="O13" s="36" t="s">
        <v>21</v>
      </c>
      <c r="P13" s="49">
        <f>IFERROR(L13/H13,"NO APLICA")</f>
        <v>1.0658667347459791</v>
      </c>
      <c r="Q13" s="84">
        <f t="shared" ref="Q13:S24" si="0">IFERROR(M13/I13,"NO APLICA")</f>
        <v>1.0658667347459791</v>
      </c>
      <c r="R13" s="84">
        <f t="shared" si="0"/>
        <v>1.0658667347459791</v>
      </c>
      <c r="S13" s="85" t="str">
        <f t="shared" si="0"/>
        <v>NO APLICA</v>
      </c>
      <c r="T13" s="49">
        <f>IFERROR(((L13+M13)/(H13+I13)),"100%")</f>
        <v>1.0658667347459791</v>
      </c>
      <c r="U13" s="84">
        <f t="shared" ref="U13:V13" si="1">IFERROR(N13/J13,"NO APLICA")</f>
        <v>1.0658667347459791</v>
      </c>
      <c r="V13" s="85" t="str">
        <f t="shared" si="1"/>
        <v>NO APLICA</v>
      </c>
      <c r="W13" s="93" t="s">
        <v>84</v>
      </c>
    </row>
    <row r="14" spans="2:23" ht="25.5" hidden="1" customHeight="1" x14ac:dyDescent="0.25">
      <c r="B14" s="124" t="s">
        <v>41</v>
      </c>
      <c r="C14" s="125"/>
      <c r="D14" s="125"/>
      <c r="E14" s="125"/>
      <c r="F14" s="125"/>
      <c r="G14" s="109"/>
      <c r="H14" s="98"/>
      <c r="I14" s="88"/>
      <c r="J14" s="88"/>
      <c r="K14" s="89"/>
      <c r="L14" s="87"/>
      <c r="M14" s="88"/>
      <c r="N14" s="88"/>
      <c r="O14" s="90"/>
      <c r="P14" s="91" t="str">
        <f t="shared" ref="P14:P24" si="2">IFERROR((L14/H14),"100%")</f>
        <v>100%</v>
      </c>
      <c r="Q14" s="84" t="str">
        <f t="shared" si="0"/>
        <v>NO APLICA</v>
      </c>
      <c r="R14" s="84" t="str">
        <f t="shared" si="0"/>
        <v>NO APLICA</v>
      </c>
      <c r="S14" s="48" t="str">
        <f t="shared" ref="S14" si="3">IFERROR((O14/K14),"100%")</f>
        <v>100%</v>
      </c>
      <c r="T14" s="49" t="str">
        <f t="shared" ref="T14:T24" si="4">IFERROR(((L14+M14)/(H14+I14)),"100%")</f>
        <v>100%</v>
      </c>
      <c r="U14" s="84" t="str">
        <f>IFERROR(((L14+M14+N14)/(H14+I14+J14)),"100%")</f>
        <v>100%</v>
      </c>
      <c r="V14" s="48" t="str">
        <f>IFERROR(((L14+M14+N14+O14)/(H14+I14+J14+K14)),"100%")</f>
        <v>100%</v>
      </c>
      <c r="W14" s="92"/>
    </row>
    <row r="15" spans="2:23" ht="153.75" customHeight="1" x14ac:dyDescent="0.25">
      <c r="B15" s="19" t="s">
        <v>47</v>
      </c>
      <c r="C15" s="9" t="s">
        <v>48</v>
      </c>
      <c r="D15" s="9" t="s">
        <v>49</v>
      </c>
      <c r="E15" s="20" t="s">
        <v>50</v>
      </c>
      <c r="F15" s="116" t="s">
        <v>51</v>
      </c>
      <c r="G15" s="110">
        <v>11700</v>
      </c>
      <c r="H15" s="107">
        <v>3650</v>
      </c>
      <c r="I15" s="45">
        <v>2300</v>
      </c>
      <c r="J15" s="45">
        <v>2400</v>
      </c>
      <c r="K15" s="46">
        <v>3350</v>
      </c>
      <c r="L15" s="44">
        <v>3800</v>
      </c>
      <c r="M15" s="45">
        <v>2450</v>
      </c>
      <c r="N15" s="45">
        <v>2900</v>
      </c>
      <c r="O15" s="47"/>
      <c r="P15" s="91">
        <f t="shared" si="2"/>
        <v>1.0410958904109588</v>
      </c>
      <c r="Q15" s="84">
        <f t="shared" si="0"/>
        <v>1.0652173913043479</v>
      </c>
      <c r="R15" s="84">
        <f t="shared" si="0"/>
        <v>1.2083333333333333</v>
      </c>
      <c r="S15" s="69"/>
      <c r="T15" s="49">
        <f>IFERROR(((L15+M15)/(H15+I15)),"100%")</f>
        <v>1.0504201680672269</v>
      </c>
      <c r="U15" s="84">
        <f>IFERROR(((L15+M15+N15)/(H15+I15+J15)),"100%")</f>
        <v>1.095808383233533</v>
      </c>
      <c r="V15" s="85"/>
      <c r="W15" s="118" t="s">
        <v>86</v>
      </c>
    </row>
    <row r="16" spans="2:23" ht="201.75" customHeight="1" x14ac:dyDescent="0.25">
      <c r="B16" s="6" t="s">
        <v>52</v>
      </c>
      <c r="C16" s="7" t="s">
        <v>53</v>
      </c>
      <c r="D16" s="7" t="s">
        <v>54</v>
      </c>
      <c r="E16" s="8" t="s">
        <v>50</v>
      </c>
      <c r="F16" s="104" t="s">
        <v>55</v>
      </c>
      <c r="G16" s="117">
        <v>60</v>
      </c>
      <c r="H16" s="107">
        <v>15</v>
      </c>
      <c r="I16" s="45">
        <v>10</v>
      </c>
      <c r="J16" s="45">
        <v>15</v>
      </c>
      <c r="K16" s="46">
        <v>20</v>
      </c>
      <c r="L16" s="44">
        <v>15</v>
      </c>
      <c r="M16" s="45">
        <v>10</v>
      </c>
      <c r="N16" s="45">
        <v>15</v>
      </c>
      <c r="O16" s="47"/>
      <c r="P16" s="91">
        <f t="shared" si="2"/>
        <v>1</v>
      </c>
      <c r="Q16" s="84">
        <f t="shared" si="0"/>
        <v>1</v>
      </c>
      <c r="R16" s="84">
        <f t="shared" si="0"/>
        <v>1</v>
      </c>
      <c r="S16" s="69"/>
      <c r="T16" s="49">
        <f>IFERROR(((L16+M16)/(H16+I16)),"100%")</f>
        <v>1</v>
      </c>
      <c r="U16" s="84">
        <f t="shared" ref="U16:U24" si="5">IFERROR(((L16+M16+N16)/(H16+I16+J16)),"100%")</f>
        <v>1</v>
      </c>
      <c r="V16" s="85"/>
      <c r="W16" s="120" t="s">
        <v>87</v>
      </c>
    </row>
    <row r="17" spans="2:23" ht="129" customHeight="1" x14ac:dyDescent="0.25">
      <c r="B17" s="10" t="s">
        <v>18</v>
      </c>
      <c r="C17" s="11" t="s">
        <v>56</v>
      </c>
      <c r="D17" s="11" t="s">
        <v>57</v>
      </c>
      <c r="E17" s="12" t="s">
        <v>50</v>
      </c>
      <c r="F17" s="105" t="s">
        <v>58</v>
      </c>
      <c r="G17" s="111">
        <v>6000</v>
      </c>
      <c r="H17" s="107">
        <v>1600</v>
      </c>
      <c r="I17" s="45">
        <v>1300</v>
      </c>
      <c r="J17" s="45">
        <v>1400</v>
      </c>
      <c r="K17" s="46">
        <v>1700</v>
      </c>
      <c r="L17" s="44">
        <v>2300</v>
      </c>
      <c r="M17" s="45">
        <v>2350</v>
      </c>
      <c r="N17" s="45">
        <v>1650</v>
      </c>
      <c r="O17" s="47"/>
      <c r="P17" s="91">
        <f t="shared" si="2"/>
        <v>1.4375</v>
      </c>
      <c r="Q17" s="84">
        <f t="shared" si="0"/>
        <v>1.8076923076923077</v>
      </c>
      <c r="R17" s="84">
        <f t="shared" si="0"/>
        <v>1.1785714285714286</v>
      </c>
      <c r="S17" s="69"/>
      <c r="T17" s="49">
        <f t="shared" si="4"/>
        <v>1.603448275862069</v>
      </c>
      <c r="U17" s="84">
        <f t="shared" si="5"/>
        <v>1.4651162790697674</v>
      </c>
      <c r="V17" s="85"/>
      <c r="W17" s="121" t="s">
        <v>88</v>
      </c>
    </row>
    <row r="18" spans="2:23" ht="123" customHeight="1" thickBot="1" x14ac:dyDescent="0.3">
      <c r="B18" s="10" t="s">
        <v>18</v>
      </c>
      <c r="C18" s="11" t="s">
        <v>59</v>
      </c>
      <c r="D18" s="11" t="s">
        <v>60</v>
      </c>
      <c r="E18" s="12" t="s">
        <v>50</v>
      </c>
      <c r="F18" s="105" t="s">
        <v>61</v>
      </c>
      <c r="G18" s="111">
        <v>3000</v>
      </c>
      <c r="H18" s="108">
        <v>850</v>
      </c>
      <c r="I18" s="51">
        <v>600</v>
      </c>
      <c r="J18" s="51">
        <v>600</v>
      </c>
      <c r="K18" s="52">
        <v>950</v>
      </c>
      <c r="L18" s="50">
        <v>1040</v>
      </c>
      <c r="M18" s="51">
        <v>1100</v>
      </c>
      <c r="N18" s="51">
        <v>1300</v>
      </c>
      <c r="O18" s="53"/>
      <c r="P18" s="91">
        <f t="shared" si="2"/>
        <v>1.223529411764706</v>
      </c>
      <c r="Q18" s="84">
        <f t="shared" si="0"/>
        <v>1.8333333333333333</v>
      </c>
      <c r="R18" s="84">
        <f t="shared" si="0"/>
        <v>2.1666666666666665</v>
      </c>
      <c r="S18" s="78"/>
      <c r="T18" s="49">
        <f t="shared" si="4"/>
        <v>1.4758620689655173</v>
      </c>
      <c r="U18" s="84">
        <f t="shared" si="5"/>
        <v>1.6780487804878048</v>
      </c>
      <c r="V18" s="86"/>
      <c r="W18" s="122" t="s">
        <v>89</v>
      </c>
    </row>
    <row r="19" spans="2:23" ht="87.75" customHeight="1" thickBot="1" x14ac:dyDescent="0.3">
      <c r="B19" s="10" t="s">
        <v>18</v>
      </c>
      <c r="C19" s="11" t="s">
        <v>62</v>
      </c>
      <c r="D19" s="11" t="s">
        <v>63</v>
      </c>
      <c r="E19" s="12" t="s">
        <v>50</v>
      </c>
      <c r="F19" s="105" t="s">
        <v>64</v>
      </c>
      <c r="G19" s="111">
        <v>1600</v>
      </c>
      <c r="H19" s="108">
        <v>400</v>
      </c>
      <c r="I19" s="51">
        <v>400</v>
      </c>
      <c r="J19" s="51">
        <v>400</v>
      </c>
      <c r="K19" s="52">
        <v>400</v>
      </c>
      <c r="L19" s="50">
        <v>450</v>
      </c>
      <c r="M19" s="51">
        <v>510</v>
      </c>
      <c r="N19" s="51">
        <v>450</v>
      </c>
      <c r="O19" s="53"/>
      <c r="P19" s="91">
        <f t="shared" si="2"/>
        <v>1.125</v>
      </c>
      <c r="Q19" s="84">
        <f t="shared" si="0"/>
        <v>1.2749999999999999</v>
      </c>
      <c r="R19" s="84">
        <f t="shared" si="0"/>
        <v>1.125</v>
      </c>
      <c r="S19" s="78"/>
      <c r="T19" s="49">
        <f t="shared" si="4"/>
        <v>1.2</v>
      </c>
      <c r="U19" s="84">
        <f t="shared" si="5"/>
        <v>1.175</v>
      </c>
      <c r="V19" s="86"/>
      <c r="W19" s="122" t="s">
        <v>90</v>
      </c>
    </row>
    <row r="20" spans="2:23" ht="201.75" customHeight="1" x14ac:dyDescent="0.25">
      <c r="B20" s="6" t="s">
        <v>65</v>
      </c>
      <c r="C20" s="7" t="s">
        <v>66</v>
      </c>
      <c r="D20" s="7" t="s">
        <v>67</v>
      </c>
      <c r="E20" s="8" t="s">
        <v>50</v>
      </c>
      <c r="F20" s="104" t="s">
        <v>68</v>
      </c>
      <c r="G20" s="117">
        <v>9</v>
      </c>
      <c r="H20" s="107">
        <v>2</v>
      </c>
      <c r="I20" s="45">
        <v>3</v>
      </c>
      <c r="J20" s="45">
        <v>2</v>
      </c>
      <c r="K20" s="46">
        <v>2</v>
      </c>
      <c r="L20" s="44">
        <v>2</v>
      </c>
      <c r="M20" s="45">
        <v>3</v>
      </c>
      <c r="N20" s="45">
        <v>2</v>
      </c>
      <c r="O20" s="47"/>
      <c r="P20" s="91">
        <f t="shared" si="2"/>
        <v>1</v>
      </c>
      <c r="Q20" s="84">
        <f t="shared" si="0"/>
        <v>1</v>
      </c>
      <c r="R20" s="84">
        <f t="shared" si="0"/>
        <v>1</v>
      </c>
      <c r="S20" s="69"/>
      <c r="T20" s="49">
        <f t="shared" si="4"/>
        <v>1</v>
      </c>
      <c r="U20" s="84">
        <f t="shared" si="5"/>
        <v>1</v>
      </c>
      <c r="V20" s="85"/>
      <c r="W20" s="119" t="s">
        <v>91</v>
      </c>
    </row>
    <row r="21" spans="2:23" ht="142.5" customHeight="1" x14ac:dyDescent="0.25">
      <c r="B21" s="10" t="s">
        <v>18</v>
      </c>
      <c r="C21" s="11" t="s">
        <v>69</v>
      </c>
      <c r="D21" s="11" t="s">
        <v>70</v>
      </c>
      <c r="E21" s="12" t="s">
        <v>50</v>
      </c>
      <c r="F21" s="105" t="s">
        <v>71</v>
      </c>
      <c r="G21" s="111">
        <v>9</v>
      </c>
      <c r="H21" s="107">
        <v>2</v>
      </c>
      <c r="I21" s="45">
        <v>3</v>
      </c>
      <c r="J21" s="45">
        <v>2</v>
      </c>
      <c r="K21" s="46">
        <v>2</v>
      </c>
      <c r="L21" s="44">
        <v>2</v>
      </c>
      <c r="M21" s="45">
        <v>3</v>
      </c>
      <c r="N21" s="45">
        <v>2</v>
      </c>
      <c r="O21" s="47"/>
      <c r="P21" s="91">
        <f t="shared" si="2"/>
        <v>1</v>
      </c>
      <c r="Q21" s="84">
        <f t="shared" si="0"/>
        <v>1</v>
      </c>
      <c r="R21" s="84">
        <f t="shared" si="0"/>
        <v>1</v>
      </c>
      <c r="S21" s="69"/>
      <c r="T21" s="49">
        <f t="shared" si="4"/>
        <v>1</v>
      </c>
      <c r="U21" s="84">
        <f t="shared" si="5"/>
        <v>1</v>
      </c>
      <c r="V21" s="85"/>
      <c r="W21" s="121" t="s">
        <v>92</v>
      </c>
    </row>
    <row r="22" spans="2:23" ht="201.75" customHeight="1" x14ac:dyDescent="0.25">
      <c r="B22" s="6" t="s">
        <v>72</v>
      </c>
      <c r="C22" s="7" t="s">
        <v>73</v>
      </c>
      <c r="D22" s="7" t="s">
        <v>74</v>
      </c>
      <c r="E22" s="8" t="s">
        <v>50</v>
      </c>
      <c r="F22" s="104" t="s">
        <v>75</v>
      </c>
      <c r="G22" s="117">
        <v>45</v>
      </c>
      <c r="H22" s="107">
        <v>7</v>
      </c>
      <c r="I22" s="45">
        <v>15</v>
      </c>
      <c r="J22" s="45">
        <v>15</v>
      </c>
      <c r="K22" s="46">
        <v>8</v>
      </c>
      <c r="L22" s="44">
        <v>7</v>
      </c>
      <c r="M22" s="45">
        <v>15</v>
      </c>
      <c r="N22" s="45">
        <v>15</v>
      </c>
      <c r="O22" s="47"/>
      <c r="P22" s="91">
        <f t="shared" si="2"/>
        <v>1</v>
      </c>
      <c r="Q22" s="84">
        <f t="shared" si="0"/>
        <v>1</v>
      </c>
      <c r="R22" s="84">
        <f t="shared" si="0"/>
        <v>1</v>
      </c>
      <c r="S22" s="69"/>
      <c r="T22" s="49">
        <f t="shared" si="4"/>
        <v>1</v>
      </c>
      <c r="U22" s="84">
        <f t="shared" si="5"/>
        <v>1</v>
      </c>
      <c r="V22" s="85"/>
      <c r="W22" s="119" t="s">
        <v>93</v>
      </c>
    </row>
    <row r="23" spans="2:23" ht="142.5" customHeight="1" x14ac:dyDescent="0.25">
      <c r="B23" s="10" t="s">
        <v>18</v>
      </c>
      <c r="C23" s="11" t="s">
        <v>76</v>
      </c>
      <c r="D23" s="11" t="s">
        <v>77</v>
      </c>
      <c r="E23" s="12" t="s">
        <v>50</v>
      </c>
      <c r="F23" s="105" t="s">
        <v>78</v>
      </c>
      <c r="G23" s="111">
        <v>1100</v>
      </c>
      <c r="H23" s="107">
        <v>800</v>
      </c>
      <c r="I23" s="45">
        <v>0</v>
      </c>
      <c r="J23" s="45">
        <v>0</v>
      </c>
      <c r="K23" s="46">
        <v>300</v>
      </c>
      <c r="L23" s="44">
        <v>250</v>
      </c>
      <c r="M23" s="45">
        <v>249</v>
      </c>
      <c r="N23" s="45">
        <v>65</v>
      </c>
      <c r="O23" s="47"/>
      <c r="P23" s="91">
        <f t="shared" si="2"/>
        <v>0.3125</v>
      </c>
      <c r="Q23" s="84">
        <v>1</v>
      </c>
      <c r="R23" s="84" t="str">
        <f t="shared" si="0"/>
        <v>NO APLICA</v>
      </c>
      <c r="S23" s="69"/>
      <c r="T23" s="49">
        <f t="shared" si="4"/>
        <v>0.62375000000000003</v>
      </c>
      <c r="U23" s="84">
        <f t="shared" si="5"/>
        <v>0.70499999999999996</v>
      </c>
      <c r="V23" s="85"/>
      <c r="W23" s="121" t="s">
        <v>94</v>
      </c>
    </row>
    <row r="24" spans="2:23" ht="142.5" customHeight="1" thickBot="1" x14ac:dyDescent="0.3">
      <c r="B24" s="13" t="s">
        <v>18</v>
      </c>
      <c r="C24" s="14" t="s">
        <v>79</v>
      </c>
      <c r="D24" s="14" t="s">
        <v>80</v>
      </c>
      <c r="E24" s="15" t="s">
        <v>50</v>
      </c>
      <c r="F24" s="106" t="s">
        <v>81</v>
      </c>
      <c r="G24" s="112">
        <v>45</v>
      </c>
      <c r="H24" s="107">
        <v>7</v>
      </c>
      <c r="I24" s="45">
        <v>15</v>
      </c>
      <c r="J24" s="45">
        <v>15</v>
      </c>
      <c r="K24" s="46">
        <v>8</v>
      </c>
      <c r="L24" s="44">
        <v>7</v>
      </c>
      <c r="M24" s="45">
        <v>15</v>
      </c>
      <c r="N24" s="45">
        <v>15</v>
      </c>
      <c r="O24" s="47"/>
      <c r="P24" s="91">
        <f t="shared" si="2"/>
        <v>1</v>
      </c>
      <c r="Q24" s="84">
        <f t="shared" si="0"/>
        <v>1</v>
      </c>
      <c r="R24" s="84">
        <f t="shared" si="0"/>
        <v>1</v>
      </c>
      <c r="S24" s="69"/>
      <c r="T24" s="49">
        <f t="shared" si="4"/>
        <v>1</v>
      </c>
      <c r="U24" s="84">
        <f t="shared" si="5"/>
        <v>1</v>
      </c>
      <c r="V24" s="85"/>
      <c r="W24" s="121" t="s">
        <v>95</v>
      </c>
    </row>
    <row r="25" spans="2:23" ht="50.25" customHeight="1" x14ac:dyDescent="0.25">
      <c r="B25" s="124"/>
      <c r="C25" s="125"/>
      <c r="D25" s="125"/>
      <c r="E25" s="125"/>
      <c r="F25" s="125"/>
      <c r="G25" s="109"/>
      <c r="H25" s="98"/>
      <c r="I25" s="88"/>
      <c r="J25" s="88"/>
      <c r="K25" s="89"/>
      <c r="L25" s="87"/>
      <c r="M25" s="88"/>
      <c r="N25" s="88"/>
      <c r="O25" s="90"/>
      <c r="P25" s="123">
        <f>AVERAGE(P14:P24)</f>
        <v>1.0139625302175665</v>
      </c>
      <c r="Q25" s="123">
        <f>AVERAGE(Q14:Q24)</f>
        <v>1.1981243032329989</v>
      </c>
      <c r="R25" s="123">
        <f t="shared" ref="R25:T25" si="6">AVERAGE(R14:R24)</f>
        <v>1.1865079365079365</v>
      </c>
      <c r="S25" s="123" t="e">
        <f t="shared" si="6"/>
        <v>#DIV/0!</v>
      </c>
      <c r="T25" s="123">
        <f t="shared" si="6"/>
        <v>1.0953480512894811</v>
      </c>
      <c r="U25" s="123">
        <f>AVERAGE(U14:U24)</f>
        <v>1.1118973442791105</v>
      </c>
      <c r="V25" s="123" t="e">
        <v>#DIV/0!</v>
      </c>
      <c r="W25" s="92"/>
    </row>
    <row r="26" spans="2:23" ht="51" customHeight="1" x14ac:dyDescent="0.25">
      <c r="C26" s="126"/>
      <c r="D26" s="126"/>
      <c r="E26" s="126"/>
      <c r="F26" s="126"/>
      <c r="G26" s="97"/>
      <c r="L26" s="132"/>
      <c r="M26" s="126"/>
      <c r="N26" s="126"/>
      <c r="O26" s="126"/>
      <c r="P26" s="126"/>
      <c r="Q26" s="126"/>
      <c r="U26" s="126"/>
      <c r="V26" s="126"/>
      <c r="W26" s="126"/>
    </row>
    <row r="27" spans="2:23" ht="51" customHeight="1" x14ac:dyDescent="0.25">
      <c r="C27" s="126" t="s">
        <v>34</v>
      </c>
      <c r="D27" s="126"/>
      <c r="E27" s="126"/>
      <c r="F27" s="126"/>
      <c r="G27" s="97"/>
      <c r="L27" s="132" t="s">
        <v>35</v>
      </c>
      <c r="M27" s="126"/>
      <c r="N27" s="126"/>
      <c r="O27" s="126"/>
      <c r="P27" s="126"/>
      <c r="Q27" s="126"/>
      <c r="U27" s="126" t="s">
        <v>36</v>
      </c>
      <c r="V27" s="126"/>
      <c r="W27" s="126"/>
    </row>
    <row r="28" spans="2:23" x14ac:dyDescent="0.25">
      <c r="C28" s="141" t="s">
        <v>82</v>
      </c>
      <c r="D28" s="141"/>
      <c r="E28" s="141"/>
      <c r="F28" s="141"/>
      <c r="V28" s="141" t="s">
        <v>83</v>
      </c>
      <c r="W28" s="141"/>
    </row>
    <row r="29" spans="2:23" x14ac:dyDescent="0.25">
      <c r="D29" s="141"/>
      <c r="E29" s="141"/>
    </row>
    <row r="31" spans="2:23" ht="15.75" hidden="1" customHeight="1" thickBot="1" x14ac:dyDescent="0.3">
      <c r="E31" s="133" t="s">
        <v>27</v>
      </c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5"/>
    </row>
    <row r="32" spans="2:23" ht="27" hidden="1" customHeight="1" thickBot="1" x14ac:dyDescent="0.3">
      <c r="E32" s="136" t="s">
        <v>28</v>
      </c>
      <c r="F32" s="163" t="s">
        <v>10</v>
      </c>
      <c r="G32" s="138" t="s">
        <v>11</v>
      </c>
      <c r="H32" s="139"/>
      <c r="I32" s="139"/>
      <c r="J32" s="140"/>
      <c r="K32" s="138" t="s">
        <v>12</v>
      </c>
      <c r="L32" s="139"/>
      <c r="M32" s="139"/>
      <c r="N32" s="140"/>
      <c r="O32" s="138" t="s">
        <v>13</v>
      </c>
      <c r="P32" s="139"/>
      <c r="Q32" s="139"/>
      <c r="R32" s="140"/>
      <c r="S32" s="138" t="s">
        <v>14</v>
      </c>
      <c r="T32" s="139"/>
      <c r="U32" s="139"/>
      <c r="V32" s="140"/>
      <c r="W32" s="136" t="s">
        <v>42</v>
      </c>
    </row>
    <row r="33" spans="5:23" ht="27" hidden="1" customHeight="1" thickBot="1" x14ac:dyDescent="0.3">
      <c r="E33" s="137"/>
      <c r="F33" s="164"/>
      <c r="G33" s="21" t="s">
        <v>29</v>
      </c>
      <c r="H33" s="29" t="s">
        <v>30</v>
      </c>
      <c r="I33" s="22" t="s">
        <v>31</v>
      </c>
      <c r="J33" s="30" t="s">
        <v>32</v>
      </c>
      <c r="K33" s="21" t="s">
        <v>29</v>
      </c>
      <c r="L33" s="29" t="s">
        <v>30</v>
      </c>
      <c r="M33" s="22" t="s">
        <v>31</v>
      </c>
      <c r="N33" s="30" t="s">
        <v>32</v>
      </c>
      <c r="O33" s="21" t="s">
        <v>6</v>
      </c>
      <c r="P33" s="29" t="s">
        <v>7</v>
      </c>
      <c r="Q33" s="22" t="s">
        <v>8</v>
      </c>
      <c r="R33" s="30" t="s">
        <v>9</v>
      </c>
      <c r="S33" s="21" t="s">
        <v>6</v>
      </c>
      <c r="T33" s="29" t="s">
        <v>7</v>
      </c>
      <c r="U33" s="22" t="s">
        <v>8</v>
      </c>
      <c r="V33" s="30" t="s">
        <v>9</v>
      </c>
      <c r="W33" s="137"/>
    </row>
    <row r="34" spans="5:23" ht="15.75" hidden="1" thickBot="1" x14ac:dyDescent="0.3">
      <c r="E34" s="142"/>
      <c r="F34" s="143"/>
      <c r="G34" s="87"/>
      <c r="H34" s="88"/>
      <c r="I34" s="88"/>
      <c r="J34" s="89"/>
      <c r="K34" s="87"/>
      <c r="L34" s="88"/>
      <c r="M34" s="88"/>
      <c r="N34" s="90"/>
      <c r="O34" s="91" t="str">
        <f>IFERROR((K34/G34),"100%")</f>
        <v>100%</v>
      </c>
      <c r="P34" s="84" t="str">
        <f t="shared" ref="P34:R34" si="7">IFERROR((L34/H34),"100%")</f>
        <v>100%</v>
      </c>
      <c r="Q34" s="84" t="str">
        <f t="shared" si="7"/>
        <v>100%</v>
      </c>
      <c r="R34" s="48" t="str">
        <f t="shared" si="7"/>
        <v>100%</v>
      </c>
      <c r="S34" s="91" t="str">
        <f>IFERROR(((K34)/(G34)),"100%")</f>
        <v>100%</v>
      </c>
      <c r="T34" s="91" t="str">
        <f>IFERROR(((L34+M34)/(H34+I34)),"100%")</f>
        <v>100%</v>
      </c>
      <c r="U34" s="84" t="str">
        <f>IFERROR(((L34+M34+N34)/(H34+I34+J34)),"100%")</f>
        <v>100%</v>
      </c>
      <c r="V34" s="48" t="str">
        <f>IFERROR(((L34+M34+N34+O34)/(H34+I34+J34+K34)),"100%")</f>
        <v>100%</v>
      </c>
      <c r="W34" s="94"/>
    </row>
    <row r="35" spans="5:23" hidden="1" x14ac:dyDescent="0.25">
      <c r="E35" s="23"/>
      <c r="F35" s="54">
        <v>400</v>
      </c>
      <c r="G35" s="55">
        <v>100</v>
      </c>
      <c r="H35" s="56">
        <v>100</v>
      </c>
      <c r="I35" s="56">
        <v>100</v>
      </c>
      <c r="J35" s="57">
        <v>100</v>
      </c>
      <c r="K35" s="55">
        <v>90</v>
      </c>
      <c r="L35" s="58"/>
      <c r="M35" s="58"/>
      <c r="N35" s="59"/>
      <c r="O35" s="48">
        <f>IFERROR(K35/G35,"100"%)</f>
        <v>0.9</v>
      </c>
      <c r="P35" s="60"/>
      <c r="Q35" s="60"/>
      <c r="R35" s="61"/>
      <c r="S35" s="49">
        <f>IFERROR(K35/F35,"100%")</f>
        <v>0.22500000000000001</v>
      </c>
      <c r="T35" s="60"/>
      <c r="U35" s="60"/>
      <c r="V35" s="61"/>
      <c r="W35" s="24"/>
    </row>
    <row r="36" spans="5:23" hidden="1" x14ac:dyDescent="0.25">
      <c r="E36" s="25"/>
      <c r="F36" s="62">
        <v>1500</v>
      </c>
      <c r="G36" s="63">
        <v>500</v>
      </c>
      <c r="H36" s="64">
        <v>250</v>
      </c>
      <c r="I36" s="64">
        <v>550</v>
      </c>
      <c r="J36" s="65">
        <v>200</v>
      </c>
      <c r="K36" s="63">
        <v>450</v>
      </c>
      <c r="L36" s="66"/>
      <c r="M36" s="66"/>
      <c r="N36" s="67"/>
      <c r="O36" s="48">
        <f>IFERROR(K36/G36,"100"%)</f>
        <v>0.9</v>
      </c>
      <c r="P36" s="68"/>
      <c r="Q36" s="68"/>
      <c r="R36" s="69"/>
      <c r="S36" s="49">
        <f>IFERROR(K36/F36,"100%")</f>
        <v>0.3</v>
      </c>
      <c r="T36" s="68"/>
      <c r="U36" s="68"/>
      <c r="V36" s="69"/>
      <c r="W36" s="26"/>
    </row>
    <row r="37" spans="5:23" ht="15.75" hidden="1" thickBot="1" x14ac:dyDescent="0.3">
      <c r="E37" s="27"/>
      <c r="F37" s="70"/>
      <c r="G37" s="71"/>
      <c r="H37" s="72"/>
      <c r="I37" s="72"/>
      <c r="J37" s="73"/>
      <c r="K37" s="71"/>
      <c r="L37" s="74"/>
      <c r="M37" s="74"/>
      <c r="N37" s="75"/>
      <c r="O37" s="76"/>
      <c r="P37" s="77"/>
      <c r="Q37" s="77"/>
      <c r="R37" s="78"/>
      <c r="S37" s="79"/>
      <c r="T37" s="77"/>
      <c r="U37" s="77"/>
      <c r="V37" s="78"/>
      <c r="W37" s="28"/>
    </row>
    <row r="38" spans="5:23" hidden="1" x14ac:dyDescent="0.25"/>
  </sheetData>
  <mergeCells count="33">
    <mergeCell ref="E34:F34"/>
    <mergeCell ref="E2:S2"/>
    <mergeCell ref="E3:S3"/>
    <mergeCell ref="D11:F11"/>
    <mergeCell ref="L11:O11"/>
    <mergeCell ref="P11:S11"/>
    <mergeCell ref="E4:S4"/>
    <mergeCell ref="E5:S5"/>
    <mergeCell ref="G11:K11"/>
    <mergeCell ref="G10:V10"/>
    <mergeCell ref="D29:E29"/>
    <mergeCell ref="V28:W28"/>
    <mergeCell ref="B25:F25"/>
    <mergeCell ref="C26:F26"/>
    <mergeCell ref="L26:Q26"/>
    <mergeCell ref="F32:F33"/>
    <mergeCell ref="L27:Q27"/>
    <mergeCell ref="U27:W27"/>
    <mergeCell ref="C27:F27"/>
    <mergeCell ref="E31:W31"/>
    <mergeCell ref="E32:E33"/>
    <mergeCell ref="G32:J32"/>
    <mergeCell ref="K32:N32"/>
    <mergeCell ref="O32:R32"/>
    <mergeCell ref="S32:V32"/>
    <mergeCell ref="W32:W33"/>
    <mergeCell ref="C28:F28"/>
    <mergeCell ref="B14:F14"/>
    <mergeCell ref="U26:W26"/>
    <mergeCell ref="B11:B12"/>
    <mergeCell ref="C11:C12"/>
    <mergeCell ref="W11:W12"/>
    <mergeCell ref="T11:V11"/>
  </mergeCells>
  <conditionalFormatting sqref="G34:J37">
    <cfRule type="containsBlanks" dxfId="61" priority="142">
      <formula>LEN(TRIM(G34))=0</formula>
    </cfRule>
  </conditionalFormatting>
  <conditionalFormatting sqref="H14:K25">
    <cfRule type="containsBlanks" dxfId="60" priority="23">
      <formula>LEN(TRIM(H14))=0</formula>
    </cfRule>
  </conditionalFormatting>
  <conditionalFormatting sqref="K34:N37">
    <cfRule type="containsBlanks" dxfId="59" priority="89">
      <formula>LEN(TRIM(K34))=0</formula>
    </cfRule>
  </conditionalFormatting>
  <conditionalFormatting sqref="L14:O25">
    <cfRule type="containsBlanks" dxfId="58" priority="24">
      <formula>LEN(TRIM(L14))=0</formula>
    </cfRule>
  </conditionalFormatting>
  <conditionalFormatting sqref="O35:O36">
    <cfRule type="cellIs" dxfId="57" priority="126" stopIfTrue="1" operator="equal">
      <formula>"100%"</formula>
    </cfRule>
    <cfRule type="cellIs" dxfId="56" priority="127" stopIfTrue="1" operator="lessThan">
      <formula>0.5</formula>
    </cfRule>
    <cfRule type="cellIs" dxfId="55" priority="128" stopIfTrue="1" operator="between">
      <formula>0.5</formula>
      <formula>0.7</formula>
    </cfRule>
    <cfRule type="cellIs" dxfId="54" priority="129" stopIfTrue="1" operator="between">
      <formula>0.7</formula>
      <formula>1.2</formula>
    </cfRule>
    <cfRule type="cellIs" dxfId="53" priority="130" stopIfTrue="1" operator="greaterThanOrEqual">
      <formula>1.2</formula>
    </cfRule>
    <cfRule type="containsBlanks" dxfId="52" priority="131" stopIfTrue="1">
      <formula>LEN(TRIM(O35))=0</formula>
    </cfRule>
  </conditionalFormatting>
  <conditionalFormatting sqref="O34:V34">
    <cfRule type="cellIs" dxfId="51" priority="76" stopIfTrue="1" operator="equal">
      <formula>"100%"</formula>
    </cfRule>
    <cfRule type="cellIs" dxfId="50" priority="77" stopIfTrue="1" operator="lessThan">
      <formula>0.5</formula>
    </cfRule>
    <cfRule type="cellIs" dxfId="49" priority="78" stopIfTrue="1" operator="between">
      <formula>0.5</formula>
      <formula>0.7</formula>
    </cfRule>
    <cfRule type="cellIs" dxfId="48" priority="79" stopIfTrue="1" operator="between">
      <formula>0.7</formula>
      <formula>1.2</formula>
    </cfRule>
    <cfRule type="cellIs" dxfId="47" priority="80" stopIfTrue="1" operator="greaterThanOrEqual">
      <formula>1.2</formula>
    </cfRule>
    <cfRule type="containsBlanks" dxfId="46" priority="81" stopIfTrue="1">
      <formula>LEN(TRIM(O34))=0</formula>
    </cfRule>
  </conditionalFormatting>
  <conditionalFormatting sqref="P14:P24 S14">
    <cfRule type="cellIs" dxfId="45" priority="99" stopIfTrue="1" operator="equal">
      <formula>"100%"</formula>
    </cfRule>
  </conditionalFormatting>
  <conditionalFormatting sqref="P35:R36 T35:V36 O37:V37">
    <cfRule type="containsBlanks" dxfId="44" priority="119">
      <formula>LEN(TRIM(O35))=0</formula>
    </cfRule>
  </conditionalFormatting>
  <conditionalFormatting sqref="P14:P24 S14">
    <cfRule type="cellIs" dxfId="43" priority="100" stopIfTrue="1" operator="lessThan">
      <formula>0.5</formula>
    </cfRule>
    <cfRule type="cellIs" dxfId="42" priority="101" stopIfTrue="1" operator="between">
      <formula>0.5</formula>
      <formula>0.7</formula>
    </cfRule>
    <cfRule type="cellIs" dxfId="41" priority="102" stopIfTrue="1" operator="between">
      <formula>0.7</formula>
      <formula>1.2</formula>
    </cfRule>
    <cfRule type="cellIs" dxfId="40" priority="103" stopIfTrue="1" operator="greaterThanOrEqual">
      <formula>1.2</formula>
    </cfRule>
    <cfRule type="containsBlanks" dxfId="39" priority="104" stopIfTrue="1">
      <formula>LEN(TRIM(P14))=0</formula>
    </cfRule>
  </conditionalFormatting>
  <conditionalFormatting sqref="P13:S13 U13:V13 T13:T24 Q14:R24">
    <cfRule type="cellIs" dxfId="38" priority="162" operator="equal">
      <formula>"NO APLICA"</formula>
    </cfRule>
    <cfRule type="cellIs" dxfId="37" priority="163" operator="lessThanOrEqual">
      <formula>100%</formula>
    </cfRule>
    <cfRule type="cellIs" dxfId="36" priority="164" operator="between">
      <formula>100%</formula>
      <formula>110%</formula>
    </cfRule>
    <cfRule type="cellIs" dxfId="35" priority="165" operator="greaterThanOrEqual">
      <formula>110%</formula>
    </cfRule>
  </conditionalFormatting>
  <conditionalFormatting sqref="P21:P24 S21:S24 V21:V24">
    <cfRule type="containsBlanks" dxfId="34" priority="15">
      <formula>LEN(TRIM(P21))=0</formula>
    </cfRule>
  </conditionalFormatting>
  <conditionalFormatting sqref="P25:V25">
    <cfRule type="cellIs" dxfId="33" priority="2" stopIfTrue="1" operator="equal">
      <formula>"100%"</formula>
    </cfRule>
    <cfRule type="cellIs" dxfId="32" priority="3" stopIfTrue="1" operator="lessThan">
      <formula>0.5</formula>
    </cfRule>
    <cfRule type="cellIs" dxfId="31" priority="4" stopIfTrue="1" operator="between">
      <formula>0.5</formula>
      <formula>0.7</formula>
    </cfRule>
    <cfRule type="cellIs" dxfId="30" priority="5" stopIfTrue="1" operator="between">
      <formula>0.7</formula>
      <formula>1.2</formula>
    </cfRule>
    <cfRule type="cellIs" dxfId="29" priority="6" stopIfTrue="1" operator="greaterThanOrEqual">
      <formula>1.2</formula>
    </cfRule>
    <cfRule type="containsBlanks" dxfId="28" priority="7" stopIfTrue="1">
      <formula>LEN(TRIM(P25))=0</formula>
    </cfRule>
  </conditionalFormatting>
  <conditionalFormatting sqref="S15:S20 U15:V15 V16:V20 U16:U24">
    <cfRule type="containsBlanks" dxfId="27" priority="55">
      <formula>LEN(TRIM(S15))=0</formula>
    </cfRule>
  </conditionalFormatting>
  <conditionalFormatting sqref="S35:S36">
    <cfRule type="cellIs" dxfId="26" priority="120" stopIfTrue="1" operator="equal">
      <formula>"100%"</formula>
    </cfRule>
    <cfRule type="cellIs" dxfId="25" priority="121" stopIfTrue="1" operator="lessThan">
      <formula>0.5</formula>
    </cfRule>
    <cfRule type="cellIs" dxfId="24" priority="122" stopIfTrue="1" operator="between">
      <formula>0.5</formula>
      <formula>0.7</formula>
    </cfRule>
    <cfRule type="cellIs" dxfId="23" priority="123" stopIfTrue="1" operator="between">
      <formula>0.7</formula>
      <formula>1.2</formula>
    </cfRule>
    <cfRule type="cellIs" dxfId="22" priority="124" stopIfTrue="1" operator="greaterThanOrEqual">
      <formula>1.2</formula>
    </cfRule>
    <cfRule type="containsBlanks" dxfId="21" priority="125" stopIfTrue="1">
      <formula>LEN(TRIM(S35))=0</formula>
    </cfRule>
  </conditionalFormatting>
  <conditionalFormatting sqref="S34:V34">
    <cfRule type="containsBlanks" dxfId="20" priority="75">
      <formula>LEN(TRIM(S34))=0</formula>
    </cfRule>
  </conditionalFormatting>
  <conditionalFormatting sqref="U14:V14">
    <cfRule type="containsBlanks" dxfId="19" priority="90">
      <formula>LEN(TRIM(U14))=0</formula>
    </cfRule>
  </conditionalFormatting>
  <conditionalFormatting sqref="U14:V15 V16:V18 U16:U24">
    <cfRule type="cellIs" dxfId="18" priority="91" stopIfTrue="1" operator="equal">
      <formula>"100%"</formula>
    </cfRule>
    <cfRule type="cellIs" dxfId="17" priority="92" stopIfTrue="1" operator="lessThan">
      <formula>0.5</formula>
    </cfRule>
    <cfRule type="cellIs" dxfId="16" priority="93" stopIfTrue="1" operator="between">
      <formula>0.5</formula>
      <formula>0.7</formula>
    </cfRule>
    <cfRule type="cellIs" dxfId="15" priority="94" stopIfTrue="1" operator="between">
      <formula>0.7</formula>
      <formula>1.2</formula>
    </cfRule>
    <cfRule type="cellIs" dxfId="14" priority="95" stopIfTrue="1" operator="greaterThanOrEqual">
      <formula>1.2</formula>
    </cfRule>
    <cfRule type="containsBlanks" dxfId="13" priority="96" stopIfTrue="1">
      <formula>LEN(TRIM(U14))=0</formula>
    </cfRule>
  </conditionalFormatting>
  <conditionalFormatting sqref="V19:V20">
    <cfRule type="cellIs" dxfId="12" priority="56" stopIfTrue="1" operator="equal">
      <formula>"100%"</formula>
    </cfRule>
    <cfRule type="cellIs" dxfId="11" priority="57" stopIfTrue="1" operator="lessThan">
      <formula>0.5</formula>
    </cfRule>
    <cfRule type="cellIs" dxfId="10" priority="58" stopIfTrue="1" operator="between">
      <formula>0.5</formula>
      <formula>0.7</formula>
    </cfRule>
    <cfRule type="cellIs" dxfId="9" priority="59" stopIfTrue="1" operator="between">
      <formula>0.7</formula>
      <formula>1.2</formula>
    </cfRule>
    <cfRule type="cellIs" dxfId="8" priority="60" stopIfTrue="1" operator="greaterThanOrEqual">
      <formula>1.2</formula>
    </cfRule>
    <cfRule type="containsBlanks" dxfId="7" priority="61" stopIfTrue="1">
      <formula>LEN(TRIM(V19))=0</formula>
    </cfRule>
  </conditionalFormatting>
  <conditionalFormatting sqref="V21:V24">
    <cfRule type="cellIs" dxfId="6" priority="16" stopIfTrue="1" operator="equal">
      <formula>"100%"</formula>
    </cfRule>
    <cfRule type="cellIs" dxfId="5" priority="17" stopIfTrue="1" operator="lessThan">
      <formula>0.5</formula>
    </cfRule>
    <cfRule type="cellIs" dxfId="4" priority="18" stopIfTrue="1" operator="between">
      <formula>0.5</formula>
      <formula>0.7</formula>
    </cfRule>
    <cfRule type="cellIs" dxfId="3" priority="19" stopIfTrue="1" operator="between">
      <formula>0.7</formula>
      <formula>1.2</formula>
    </cfRule>
    <cfRule type="cellIs" dxfId="2" priority="20" stopIfTrue="1" operator="greaterThanOrEqual">
      <formula>1.2</formula>
    </cfRule>
    <cfRule type="containsBlanks" dxfId="1" priority="21" stopIfTrue="1">
      <formula>LEN(TRIM(V21))=0</formula>
    </cfRule>
  </conditionalFormatting>
  <conditionalFormatting sqref="T25:V25">
    <cfRule type="containsBlanks" dxfId="0" priority="1">
      <formula>LEN(TRIM(T25))=0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80" t="s">
        <v>37</v>
      </c>
    </row>
    <row r="3" spans="1:2" ht="120" customHeight="1" x14ac:dyDescent="0.25">
      <c r="A3" s="165" t="s">
        <v>38</v>
      </c>
      <c r="B3" s="165"/>
    </row>
    <row r="5" spans="1:2" ht="45" x14ac:dyDescent="0.25">
      <c r="A5" s="81"/>
      <c r="B5" s="82" t="s">
        <v>39</v>
      </c>
    </row>
    <row r="6" spans="1:2" ht="60" x14ac:dyDescent="0.25">
      <c r="A6" s="83"/>
      <c r="B6" s="82" t="s">
        <v>40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E4 2023</vt:lpstr>
      <vt:lpstr>Instrucciones</vt:lpstr>
      <vt:lpstr>'SEGUIMIENTO E4 2023'!Área_de_impresión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Propietario</cp:lastModifiedBy>
  <cp:revision/>
  <cp:lastPrinted>2023-04-25T23:22:08Z</cp:lastPrinted>
  <dcterms:created xsi:type="dcterms:W3CDTF">2021-03-11T02:28:07Z</dcterms:created>
  <dcterms:modified xsi:type="dcterms:W3CDTF">2023-11-08T16:53:11Z</dcterms:modified>
  <cp:category/>
  <cp:contentStatus/>
</cp:coreProperties>
</file>