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ir. Planeacion\Desktop\AVANCES Trimestrales\2023\3er Trimestre 2023\4.20 IMJUVE\1.Formato de Seguimiento IMJUVE 3TR23\"/>
    </mc:Choice>
  </mc:AlternateContent>
  <xr:revisionPtr revIDLastSave="0" documentId="13_ncr:1_{431AB012-DB69-47DB-9986-3848A69F9238}" xr6:coauthVersionLast="47" xr6:coauthVersionMax="47" xr10:uidLastSave="{00000000-0000-0000-0000-000000000000}"/>
  <bookViews>
    <workbookView xWindow="-108" yWindow="-108" windowWidth="23256" windowHeight="12456" xr2:uid="{00000000-000D-0000-FFFF-FFFF00000000}"/>
  </bookViews>
  <sheets>
    <sheet name="SEGUIMIENTO E4 2023" sheetId="1" r:id="rId1"/>
    <sheet name="Hoja1" sheetId="3" r:id="rId2"/>
    <sheet name="Instrucciones" sheetId="2" r:id="rId3"/>
  </sheets>
  <definedNames>
    <definedName name="ADFASDF">#REF!</definedName>
    <definedName name="_xlnm.Print_Area" localSheetId="0">'SEGUIMIENTO E4 2023'!$A$1:$W$29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 i="1" l="1"/>
  <c r="T37" i="1"/>
  <c r="Q24" i="1"/>
  <c r="R24" i="1"/>
  <c r="T24" i="1"/>
  <c r="U24" i="1"/>
  <c r="P24" i="1"/>
  <c r="U23" i="1"/>
  <c r="U14" i="1"/>
  <c r="U13" i="1"/>
  <c r="R15" i="1"/>
  <c r="R14" i="1"/>
  <c r="Q14" i="1"/>
  <c r="T13" i="1"/>
  <c r="R13" i="1"/>
  <c r="Q13" i="1"/>
  <c r="U15" i="1" l="1"/>
  <c r="R37" i="1" l="1"/>
  <c r="S37" i="1"/>
  <c r="P37" i="1"/>
  <c r="R23" i="1"/>
  <c r="T23" i="1"/>
  <c r="U22" i="1"/>
  <c r="U21" i="1"/>
  <c r="U20" i="1"/>
  <c r="U19" i="1"/>
  <c r="U18" i="1"/>
  <c r="R17" i="1"/>
  <c r="T17" i="1"/>
  <c r="U17" i="1"/>
  <c r="U16" i="1"/>
  <c r="R22" i="1"/>
  <c r="R21" i="1"/>
  <c r="R20" i="1"/>
  <c r="R19" i="1"/>
  <c r="R18" i="1"/>
  <c r="R16" i="1"/>
  <c r="P13" i="1"/>
  <c r="O37" i="1" l="1"/>
  <c r="N37" i="1"/>
  <c r="T36" i="1"/>
  <c r="S36" i="1"/>
  <c r="R36" i="1"/>
  <c r="Q36" i="1"/>
  <c r="P36" i="1"/>
  <c r="O36" i="1"/>
  <c r="N36" i="1"/>
  <c r="U36" i="1" s="1"/>
  <c r="R10" i="3"/>
  <c r="Q10" i="3"/>
  <c r="N10" i="3"/>
  <c r="M10" i="3"/>
  <c r="S9" i="3"/>
  <c r="R9" i="3"/>
  <c r="Q9" i="3"/>
  <c r="P9" i="3"/>
  <c r="O9" i="3"/>
  <c r="N9" i="3"/>
  <c r="M9" i="3"/>
  <c r="T9" i="3" s="1"/>
  <c r="T15" i="1"/>
  <c r="T16" i="1"/>
  <c r="T18" i="1"/>
  <c r="T19" i="1"/>
  <c r="T20" i="1"/>
  <c r="T21" i="1"/>
  <c r="T22" i="1"/>
  <c r="Q22" i="1" l="1"/>
  <c r="Q23" i="1"/>
  <c r="P23" i="1"/>
  <c r="P22" i="1"/>
  <c r="P16" i="1"/>
  <c r="P15" i="1"/>
  <c r="P14" i="1"/>
  <c r="Q20" i="1" l="1"/>
  <c r="Q19" i="1"/>
  <c r="Q21" i="1"/>
  <c r="Q18" i="1"/>
  <c r="Q17" i="1"/>
  <c r="Q16" i="1"/>
  <c r="Q15" i="1"/>
  <c r="G16" i="1" l="1"/>
  <c r="G15" i="1"/>
  <c r="G14" i="1"/>
  <c r="G17" i="1"/>
  <c r="G18" i="1"/>
  <c r="G19" i="1"/>
  <c r="G20" i="1"/>
  <c r="G21" i="1"/>
  <c r="G22" i="1"/>
  <c r="G23" i="1"/>
  <c r="P21" i="1" l="1"/>
  <c r="P20" i="1"/>
  <c r="P19" i="1"/>
  <c r="P18" i="1"/>
  <c r="P17" i="1" l="1"/>
</calcChain>
</file>

<file path=xl/sharedStrings.xml><?xml version="1.0" encoding="utf-8"?>
<sst xmlns="http://schemas.openxmlformats.org/spreadsheetml/2006/main" count="157" uniqueCount="91">
  <si>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</si>
  <si>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</si>
  <si>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</si>
  <si>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</si>
  <si>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</si>
  <si>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</si>
  <si>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</si>
  <si>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</si>
  <si>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</si>
  <si>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</si>
  <si>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</si>
  <si>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</si>
  <si>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</si>
  <si>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</si>
  <si>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</si>
  <si>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</si>
  <si>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</si>
  <si>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</si>
  <si>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</si>
  <si>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</si>
  <si>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</si>
  <si>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r>
      <rPr>
        <b/>
        <sz val="11"/>
        <rFont val="Arial"/>
        <family val="2"/>
      </rPr>
      <t>Meta trimestral:</t>
    </r>
    <r>
      <rPr>
        <sz val="11"/>
        <rFont val="Arial"/>
        <family val="2"/>
      </rPr>
      <t xml:space="preserve"> . El avance en cumplimiento de metas trimestral refleja lo reportado respecto a lo programado, es decir 106.57%. 
</t>
    </r>
    <r>
      <rPr>
        <b/>
        <sz val="11"/>
        <rFont val="Arial"/>
        <family val="2"/>
      </rPr>
      <t>Meta Anual: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</si>
  <si>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</si>
  <si>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</si>
  <si>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</si>
  <si>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</si>
  <si>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</si>
  <si>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</si>
  <si>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</si>
  <si>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</si>
  <si>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</si>
  <si>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</si>
  <si>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</si>
  <si>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</si>
  <si>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</si>
  <si>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</si>
  <si>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</si>
  <si>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</si>
  <si>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</si>
  <si>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</si>
  <si>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 xml:space="preserve">INSTITUTO MUNICIPAL DE LA JUVENTUD </t>
  </si>
  <si>
    <r>
      <rPr>
        <b/>
        <sz val="11"/>
        <color theme="1"/>
        <rFont val="Arial"/>
        <family val="2"/>
      </rPr>
      <t>4.20.1:</t>
    </r>
    <r>
      <rPr>
        <sz val="11"/>
        <color theme="1"/>
        <rFont val="Arial"/>
        <family val="2"/>
      </rPr>
      <t xml:space="preserve"> Contribuir en la promoción de  acciones que combatan las causas que generan las violencias y la delincuencia contribuyendo a la paz y la justica mediante el desarrollo de herramientas que propicien y promuevan el desarrollo integral de las juventudes.</t>
    </r>
  </si>
  <si>
    <t>CLAVE Y NOMBRE DEL PPA:F-PPA 4.20 PROGRAMA DE DESARROLLO INTEGRAL CON PERSPECTIVA DE JUVENTUDES</t>
  </si>
  <si>
    <r>
      <rPr>
        <b/>
        <sz val="11"/>
        <color theme="0"/>
        <rFont val="Arial"/>
        <family val="2"/>
      </rPr>
      <t>PJDI:</t>
    </r>
    <r>
      <rPr>
        <sz val="11"/>
        <color theme="0"/>
        <rFont val="Arial"/>
        <family val="2"/>
      </rPr>
      <t xml:space="preserve"> Porcentaje de jóvenes participantes en las actividades de desarrollo integral.</t>
    </r>
  </si>
  <si>
    <r>
      <rPr>
        <b/>
        <sz val="11"/>
        <color rgb="FFFFFFFF"/>
        <rFont val="Arial"/>
        <family val="2"/>
      </rPr>
      <t xml:space="preserve">4.20.1.1 </t>
    </r>
    <r>
      <rPr>
        <sz val="11"/>
        <color rgb="FFFFFFFF"/>
        <rFont val="Arial"/>
        <family val="2"/>
      </rPr>
      <t>Las juventudes del municipio de Benito Juárez  desarrollan herramientas que propician y promueven su desarrollo integral.</t>
    </r>
  </si>
  <si>
    <t>Propósito
(DIRECCIÓN GENERAL DEL IMJUVE)</t>
  </si>
  <si>
    <t>Componente
(UNIDAD DE ORIENTACIÓN Y BIENESTAR JUVENIL)</t>
  </si>
  <si>
    <r>
      <rPr>
        <b/>
        <sz val="11"/>
        <color theme="1"/>
        <rFont val="Arial"/>
        <family val="2"/>
      </rPr>
      <t>4.20.1.1.1</t>
    </r>
    <r>
      <rPr>
        <sz val="11"/>
        <color theme="1"/>
        <rFont val="Arial"/>
        <family val="2"/>
      </rPr>
      <t xml:space="preserve"> Servicios integrales que promueven el bienestar y la vida digna de las juventudes brindados.</t>
    </r>
  </si>
  <si>
    <r>
      <rPr>
        <b/>
        <sz val="11"/>
        <color theme="1"/>
        <rFont val="Arial"/>
        <family val="2"/>
      </rPr>
      <t>PSIJB:</t>
    </r>
    <r>
      <rPr>
        <sz val="11"/>
        <color theme="1"/>
        <rFont val="Arial"/>
        <family val="2"/>
      </rPr>
      <t xml:space="preserve"> Porcentaje de servicios integrales dirigidos a las juventudes brindados.</t>
    </r>
  </si>
  <si>
    <t xml:space="preserve">Trimestral </t>
  </si>
  <si>
    <r>
      <rPr>
        <b/>
        <sz val="11"/>
        <color theme="0"/>
        <rFont val="Arial"/>
        <family val="2"/>
      </rPr>
      <t xml:space="preserve">UNIDAD DE MEDIDA DEL INDICADOR: </t>
    </r>
    <r>
      <rPr>
        <sz val="11"/>
        <color theme="0"/>
        <rFont val="Arial"/>
        <family val="2"/>
      </rPr>
      <t xml:space="preserve">Porcentaje
</t>
    </r>
    <r>
      <rPr>
        <b/>
        <sz val="11"/>
        <color theme="0"/>
        <rFont val="Arial"/>
        <family val="2"/>
      </rPr>
      <t xml:space="preserve">UNIDAD DE MEDIDA DE LAS VARIABLES: </t>
    </r>
    <r>
      <rPr>
        <sz val="11"/>
        <color theme="0"/>
        <rFont val="Arial"/>
        <family val="2"/>
      </rPr>
      <t xml:space="preserve">Jóvenes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</si>
  <si>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Integrales.</t>
    </r>
  </si>
  <si>
    <r>
      <rPr>
        <b/>
        <sz val="11"/>
        <color rgb="FF000000"/>
        <rFont val="Arial"/>
        <family val="2"/>
      </rPr>
      <t>4.20.1.1.1.1</t>
    </r>
    <r>
      <rPr>
        <sz val="11"/>
        <color rgb="FF000000"/>
        <rFont val="Arial"/>
        <family val="2"/>
      </rPr>
      <t xml:space="preserve"> Realización de actividades de promoción a la igualdad e inclusión afectiva de las juventudes</t>
    </r>
  </si>
  <si>
    <r>
      <rPr>
        <b/>
        <sz val="11"/>
        <color theme="1"/>
        <rFont val="Arial"/>
        <family val="2"/>
      </rPr>
      <t xml:space="preserve">PAIA: </t>
    </r>
    <r>
      <rPr>
        <sz val="11"/>
        <color theme="1"/>
        <rFont val="Arial"/>
        <family val="2"/>
      </rPr>
      <t>Porcentaje de actividades de igualdad e inclusión afectiva dirigidas a las juventudes.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</si>
  <si>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</si>
  <si>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r>
      <t>4.20.1.1.1.2</t>
    </r>
    <r>
      <rPr>
        <b/>
        <sz val="11"/>
        <color rgb="FFFF0000"/>
        <rFont val="Arial"/>
        <family val="2"/>
      </rPr>
      <t xml:space="preserve"> </t>
    </r>
    <r>
      <rPr>
        <sz val="11"/>
        <color theme="1"/>
        <rFont val="Arial"/>
        <family val="2"/>
      </rPr>
      <t>Realización de actividades que promuevan el Bienestar Juvenil y la Vida Digna.</t>
    </r>
  </si>
  <si>
    <r>
      <rPr>
        <b/>
        <sz val="11"/>
        <color theme="1"/>
        <rFont val="Arial"/>
        <family val="2"/>
      </rPr>
      <t>PABV</t>
    </r>
    <r>
      <rPr>
        <sz val="11"/>
        <color theme="1"/>
        <rFont val="Arial"/>
        <family val="2"/>
      </rPr>
      <t>: Porcentaje de actividades que promueven el bienestar juvenil y la Vida Digna para las juventudes.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</si>
  <si>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</si>
  <si>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color theme="1"/>
        <rFont val="Arial"/>
        <family val="2"/>
      </rPr>
      <t>4.20.1.1.1.3</t>
    </r>
    <r>
      <rPr>
        <sz val="11"/>
        <color theme="1"/>
        <rFont val="Arial"/>
        <family val="2"/>
      </rPr>
      <t xml:space="preserve"> Realización de actividades que promuevan la cultura de paz y seguridad</t>
    </r>
  </si>
  <si>
    <r>
      <rPr>
        <b/>
        <sz val="11"/>
        <color theme="1"/>
        <rFont val="Arial"/>
        <family val="2"/>
      </rPr>
      <t>PACS:</t>
    </r>
    <r>
      <rPr>
        <sz val="11"/>
        <color theme="1"/>
        <rFont val="Arial"/>
        <family val="2"/>
      </rPr>
      <t xml:space="preserve"> Porcentaje de actividades que promueven la Cultura de Paz y Seguridad a las juventudes.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</si>
  <si>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</si>
  <si>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t>Componente
(UNIDAD DE SERVICIOS A LA JUVENTUD)</t>
  </si>
  <si>
    <r>
      <t xml:space="preserve">4.20.1.1.2 </t>
    </r>
    <r>
      <rPr>
        <sz val="11"/>
        <color theme="1"/>
        <rFont val="Arial"/>
        <family val="2"/>
      </rPr>
      <t>Actividades de fomento profesional y del entorno ambiental dirigidas a las juventudes realizadas.</t>
    </r>
  </si>
  <si>
    <r>
      <t xml:space="preserve">PAFPA: </t>
    </r>
    <r>
      <rPr>
        <sz val="11"/>
        <color rgb="FF000000"/>
        <rFont val="Arial"/>
        <family val="2"/>
      </rPr>
      <t>Porcentaje de actividades de fomento profesional y ambiental dirigidas a las juventudes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</si>
  <si>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</si>
  <si>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r>
      <t xml:space="preserve">4.20.1.1.2.1 </t>
    </r>
    <r>
      <rPr>
        <sz val="11"/>
        <color theme="1"/>
        <rFont val="Arial"/>
        <family val="2"/>
      </rPr>
      <t>Ejecución de actividades que fomenten la educación, el emprendimiento y el trabajo digno de las juventudes.</t>
    </r>
  </si>
  <si>
    <r>
      <rPr>
        <b/>
        <sz val="11"/>
        <color theme="1"/>
        <rFont val="Arial"/>
        <family val="2"/>
      </rPr>
      <t>PAFL:</t>
    </r>
    <r>
      <rPr>
        <sz val="11"/>
        <color theme="1"/>
        <rFont val="Arial"/>
        <family val="2"/>
      </rPr>
      <t xml:space="preserve"> Porcentaje de  actividades en fomento educativo y laboral de las juventudes.</t>
    </r>
  </si>
  <si>
    <r>
      <t xml:space="preserve">4.20.1.1.2.2 </t>
    </r>
    <r>
      <rPr>
        <sz val="11"/>
        <color theme="1"/>
        <rFont val="Arial"/>
        <family val="2"/>
      </rPr>
      <t>Ejecución de actividades que fomenten los entornos sostenibles, dignos y adecuados.</t>
    </r>
  </si>
  <si>
    <r>
      <t xml:space="preserve">4.20.1.1.2.3 </t>
    </r>
    <r>
      <rPr>
        <sz val="11"/>
        <color theme="1"/>
        <rFont val="Arial"/>
        <family val="2"/>
      </rPr>
      <t>Integración del Padrón Municipal de las Juventudes de Benito Juárez.</t>
    </r>
  </si>
  <si>
    <r>
      <t xml:space="preserve">4.20.1.1.2.4 </t>
    </r>
    <r>
      <rPr>
        <sz val="11"/>
        <color theme="1"/>
        <rFont val="Arial"/>
        <family val="2"/>
      </rPr>
      <t>Ejecución de actividades que fomenten la participación ciudadana de las juventudes.</t>
    </r>
  </si>
  <si>
    <r>
      <rPr>
        <b/>
        <sz val="11"/>
        <color theme="1"/>
        <rFont val="Arial"/>
        <family val="2"/>
      </rPr>
      <t>PAED:</t>
    </r>
    <r>
      <rPr>
        <sz val="11"/>
        <color theme="1"/>
        <rFont val="Arial"/>
        <family val="2"/>
      </rPr>
      <t xml:space="preserve"> Porcentaje de actividades que fomenten los entornos dignos para las juventudes.</t>
    </r>
  </si>
  <si>
    <r>
      <rPr>
        <b/>
        <sz val="11"/>
        <color theme="1"/>
        <rFont val="Arial"/>
        <family val="2"/>
      </rPr>
      <t>PJIP:</t>
    </r>
    <r>
      <rPr>
        <sz val="11"/>
        <color theme="1"/>
        <rFont val="Arial"/>
        <family val="2"/>
      </rPr>
      <t xml:space="preserve"> Porcentaje de juventudes integradas en el Padrón.</t>
    </r>
  </si>
  <si>
    <r>
      <rPr>
        <b/>
        <sz val="11"/>
        <color theme="1"/>
        <rFont val="Arial"/>
        <family val="2"/>
      </rPr>
      <t>PAPC:</t>
    </r>
    <r>
      <rPr>
        <sz val="11"/>
        <color theme="1"/>
        <rFont val="Arial"/>
        <family val="2"/>
      </rPr>
      <t xml:space="preserve"> Porcentaje de actividades que fomenten la participación ciudada de las juventudes.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</si>
  <si>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Actividades </t>
    </r>
  </si>
  <si>
    <t xml:space="preserve">ELABORÓ 
L.C.P Geser Manuel Caporali Santos 
Coordinador Administrativo </t>
  </si>
  <si>
    <t xml:space="preserve">Instittuto Municipal de la Juventud </t>
  </si>
  <si>
    <t xml:space="preserve">No se logro el avance al cien por ciento debido a que varias actividades se lograron un ahorro en las compras de los materiales.  </t>
  </si>
  <si>
    <t>AVANCE EN CUMPLIMIENTO DE METAS TRIMESTRAL Y ANUAL ACUMULADO 2023</t>
  </si>
  <si>
    <t>ANUAL</t>
  </si>
  <si>
    <r>
      <t xml:space="preserve">Justificación Trimestral: </t>
    </r>
    <r>
      <rPr>
        <sz val="11"/>
        <color theme="1"/>
        <rFont val="Arial"/>
        <family val="2"/>
      </rPr>
      <t xml:space="preserve"> No se programó durante este trimestre la integración al Padrón de Juventudes.</t>
    </r>
  </si>
  <si>
    <t xml:space="preserve">Existe una ampliación  al presupuesto por 2.3 Mill. Y se empezo a recaudar apartir del mes de mayo, es por ello que no se ha logrado tener un  avance financiero al cien por ciento, ya que parte de los programas que se van a realizar con esta ampliación se empezaron a comtemplar durante junio. </t>
  </si>
  <si>
    <t xml:space="preserve">AUTORIZÓ
C. Danielle Camargo Davila Madrid 
Directora General del Instituto Municipal de la Juventud </t>
  </si>
  <si>
    <r>
      <t xml:space="preserve">Justificación Trimestral: </t>
    </r>
    <r>
      <rPr>
        <sz val="11"/>
        <color theme="1"/>
        <rFont val="Arial"/>
        <family val="2"/>
      </rPr>
      <t xml:space="preserve">Se logró superar la meta programada debido a que se pudieron concretar actividades extras como Taekwondo, Activación en el ITC y Batallas de Rap. </t>
    </r>
  </si>
  <si>
    <r>
      <t xml:space="preserve">Justificación Trimestral: </t>
    </r>
    <r>
      <rPr>
        <sz val="11"/>
        <color theme="1"/>
        <rFont val="Arial"/>
        <family val="2"/>
      </rPr>
      <t xml:space="preserve">No se superó la meta debido a que no se realizaron las pláticas de "Apostándole a las Adolescencias" por lo cual se atendieron otras actividades durante el trimestre. </t>
    </r>
  </si>
  <si>
    <r>
      <t xml:space="preserve">Justificación Trimestral: </t>
    </r>
    <r>
      <rPr>
        <sz val="11"/>
        <color theme="1"/>
        <rFont val="Arial"/>
        <family val="2"/>
      </rPr>
      <t xml:space="preserve">Se logró alcanzar la meta programada debido a los eventos realizados y a las actividades de participación de las juventudes, dentro de los cuales se destacan las presentaciones de Taekwondo. </t>
    </r>
  </si>
  <si>
    <r>
      <t xml:space="preserve">Justificación Trimestral: </t>
    </r>
    <r>
      <rPr>
        <sz val="11"/>
        <color theme="1"/>
        <rFont val="Arial"/>
        <family val="2"/>
      </rPr>
      <t xml:space="preserve">Se logró alcanzar la meta programada, debido a que se pudo concretar los cursos de inglés, el Hackatón y el Coox Bazar como actividades extraordinarias de este tercer trimestre contando con la participación de las y los jóvenes.  </t>
    </r>
  </si>
  <si>
    <r>
      <t xml:space="preserve">Justificación Trimestral: </t>
    </r>
    <r>
      <rPr>
        <sz val="11"/>
        <color theme="0"/>
        <rFont val="Arial"/>
        <family val="2"/>
      </rPr>
      <t xml:space="preserve">No se logró superar la meta trimestral de beneficiarios ya que no se pudo realizar el programa Apostándole a las adolescencias con las diversas escuelas debido al periodo vacacional, sin embargo al termino del tercer trimestre se alcanzó la meta anual. </t>
    </r>
  </si>
  <si>
    <r>
      <t xml:space="preserve">Justificación Trimestral: </t>
    </r>
    <r>
      <rPr>
        <sz val="11"/>
        <color theme="1"/>
        <rFont val="Arial"/>
        <family val="2"/>
      </rPr>
      <t xml:space="preserve">Se logró alcanzar el número de actividades programadas. </t>
    </r>
  </si>
  <si>
    <r>
      <t xml:space="preserve">Justificación Trimestral: </t>
    </r>
    <r>
      <rPr>
        <sz val="11"/>
        <rFont val="Arial"/>
        <family val="2"/>
      </rPr>
      <t xml:space="preserve">No se logró superar las actividades, debido a que no se realizaron las pláticas de Apostándole a las Adolescencias por cuestiones del periodo vacacional para las escuelas secundarias. </t>
    </r>
  </si>
  <si>
    <r>
      <t xml:space="preserve">Justificación Trimestral: </t>
    </r>
    <r>
      <rPr>
        <sz val="11"/>
        <color theme="1"/>
        <rFont val="Arial"/>
        <family val="2"/>
      </rPr>
      <t xml:space="preserve">Se logró realizar el número de actividades programadas para el tercer trimestre. </t>
    </r>
  </si>
  <si>
    <r>
      <t xml:space="preserve">Justificación Trimestral: </t>
    </r>
    <r>
      <rPr>
        <sz val="11"/>
        <color theme="1"/>
        <rFont val="Arial"/>
        <family val="2"/>
      </rPr>
      <t xml:space="preserve">No se logró realizar una actividad de limpieza de playa, debido a las cuestiones del clima, se espera poder concluir y lograr la meta anual.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</si>
</sst>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6"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FFFFFF"/>
      <name val="Arial"/>
      <family val="2"/>
    </font>
    <font>
      <b/>
      <sz val="11"/>
      <color rgb="FFFFFFFF"/>
      <name val="Arial"/>
      <family val="2"/>
    </font>
    <font>
      <sz val="11"/>
      <color rgb="FF000000"/>
      <name val="Arial"/>
      <family val="2"/>
    </font>
    <font>
      <b/>
      <sz val="11"/>
      <color rgb="FFFF0000"/>
      <name val="Arial"/>
      <family val="2"/>
    </font>
    <font>
      <b/>
      <sz val="16"/>
      <color theme="0"/>
      <name val="Arial"/>
      <family val="2"/>
    </font>
    <font>
      <b/>
      <sz val="12"/>
      <name val="Arial"/>
      <family val="2"/>
    </font>
    <font>
      <b/>
      <sz val="12"/>
      <color theme="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000000"/>
      </patternFill>
    </fill>
    <fill>
      <patternFill patternType="solid">
        <fgColor rgb="FFAED8F4"/>
        <bgColor rgb="FF000000"/>
      </patternFill>
    </fill>
  </fills>
  <borders count="85">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medium">
        <color indexed="64"/>
      </left>
      <right style="medium">
        <color indexed="64"/>
      </right>
      <top/>
      <bottom/>
      <diagonal/>
    </border>
    <border>
      <left style="dotted">
        <color indexed="64"/>
      </left>
      <right style="dotted">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theme="1"/>
      </right>
      <top style="dashed">
        <color theme="1"/>
      </top>
      <bottom style="dashed">
        <color theme="1"/>
      </bottom>
      <diagonal/>
    </border>
    <border>
      <left/>
      <right style="thin">
        <color rgb="FF000000"/>
      </right>
      <top style="medium">
        <color indexed="64"/>
      </top>
      <bottom/>
      <diagonal/>
    </border>
    <border>
      <left style="thin">
        <color indexed="64"/>
      </left>
      <right/>
      <top style="thin">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65">
    <xf numFmtId="0" fontId="0" fillId="0" borderId="0" xfId="0"/>
    <xf numFmtId="0" fontId="3"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3" fillId="5" borderId="16" xfId="0" applyFont="1" applyFill="1" applyBorder="1" applyAlignment="1">
      <alignment horizontal="center" vertical="top" wrapText="1"/>
    </xf>
    <xf numFmtId="0" fontId="5" fillId="3" borderId="28" xfId="0" applyFont="1" applyFill="1" applyBorder="1" applyAlignment="1">
      <alignment horizontal="center" vertical="center" wrapText="1"/>
    </xf>
    <xf numFmtId="0" fontId="6" fillId="3" borderId="29" xfId="0" applyFont="1" applyFill="1" applyBorder="1" applyAlignment="1">
      <alignment horizontal="justify" vertical="center" wrapText="1"/>
    </xf>
    <xf numFmtId="0" fontId="6" fillId="3" borderId="29"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3" xfId="0" applyFont="1" applyFill="1" applyBorder="1" applyAlignment="1">
      <alignment horizontal="center" vertical="center" wrapText="1"/>
    </xf>
    <xf numFmtId="10" fontId="14" fillId="3" borderId="23" xfId="2" applyNumberFormat="1" applyFont="1" applyFill="1" applyBorder="1" applyAlignment="1">
      <alignment horizontal="center" vertical="center" wrapText="1"/>
    </xf>
    <xf numFmtId="10" fontId="15" fillId="7" borderId="21" xfId="2" applyNumberFormat="1" applyFont="1" applyFill="1" applyBorder="1" applyAlignment="1">
      <alignment horizontal="center" vertical="center" wrapText="1"/>
    </xf>
    <xf numFmtId="10" fontId="15" fillId="3" borderId="21" xfId="2" applyNumberFormat="1" applyFont="1" applyFill="1" applyBorder="1" applyAlignment="1">
      <alignment horizontal="center" vertical="center" wrapText="1"/>
    </xf>
    <xf numFmtId="10" fontId="15" fillId="7" borderId="22"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3" borderId="35" xfId="0" applyFont="1" applyFill="1" applyBorder="1" applyAlignment="1">
      <alignment horizontal="center" vertical="center" wrapText="1"/>
    </xf>
    <xf numFmtId="0" fontId="2" fillId="6" borderId="40" xfId="0" applyFont="1" applyFill="1" applyBorder="1" applyAlignment="1">
      <alignment vertical="center" wrapText="1"/>
    </xf>
    <xf numFmtId="3" fontId="6" fillId="2" borderId="41" xfId="0" applyNumberFormat="1" applyFon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10" fontId="0" fillId="4" borderId="45" xfId="0" applyNumberForma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3" fontId="6" fillId="2" borderId="48" xfId="0" applyNumberFormat="1" applyFont="1" applyFill="1" applyBorder="1" applyAlignment="1">
      <alignment horizontal="center" vertical="center" wrapText="1"/>
    </xf>
    <xf numFmtId="3" fontId="6" fillId="2" borderId="49" xfId="0" applyNumberFormat="1" applyFont="1" applyFill="1" applyBorder="1" applyAlignment="1">
      <alignment horizontal="center" vertical="center" wrapText="1"/>
    </xf>
    <xf numFmtId="3" fontId="6" fillId="2" borderId="50"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46" xfId="0" applyNumberFormat="1" applyFill="1" applyBorder="1" applyAlignment="1">
      <alignment horizontal="center" vertical="center" wrapText="1"/>
    </xf>
    <xf numFmtId="0" fontId="4" fillId="7" borderId="51" xfId="0" applyFont="1" applyFill="1" applyBorder="1" applyAlignment="1">
      <alignment horizontal="left" vertical="center" wrapText="1"/>
    </xf>
    <xf numFmtId="0" fontId="4" fillId="3" borderId="51" xfId="0" applyFont="1" applyFill="1" applyBorder="1" applyAlignment="1">
      <alignment horizontal="left" vertical="center" wrapText="1"/>
    </xf>
    <xf numFmtId="10" fontId="0" fillId="4" borderId="19" xfId="0" applyNumberFormat="1" applyFill="1" applyBorder="1" applyAlignment="1">
      <alignment horizontal="center" vertical="center" wrapText="1"/>
    </xf>
    <xf numFmtId="3" fontId="6" fillId="10" borderId="41" xfId="0" applyNumberFormat="1" applyFont="1" applyFill="1" applyBorder="1" applyAlignment="1">
      <alignment horizontal="center" vertical="center" wrapText="1"/>
    </xf>
    <xf numFmtId="3" fontId="6" fillId="10" borderId="42" xfId="0" applyNumberFormat="1" applyFont="1" applyFill="1" applyBorder="1" applyAlignment="1">
      <alignment horizontal="center" vertical="center" wrapText="1"/>
    </xf>
    <xf numFmtId="3" fontId="6" fillId="10" borderId="43" xfId="0" applyNumberFormat="1" applyFont="1" applyFill="1" applyBorder="1" applyAlignment="1">
      <alignment horizontal="center" vertical="center" wrapText="1"/>
    </xf>
    <xf numFmtId="3" fontId="6" fillId="10" borderId="44" xfId="0" applyNumberFormat="1" applyFont="1" applyFill="1" applyBorder="1" applyAlignment="1">
      <alignment horizontal="center" vertical="center" wrapText="1"/>
    </xf>
    <xf numFmtId="10" fontId="0" fillId="4" borderId="53" xfId="0" applyNumberFormat="1" applyFill="1" applyBorder="1" applyAlignment="1">
      <alignment horizontal="center" vertical="center" wrapText="1"/>
    </xf>
    <xf numFmtId="0" fontId="7" fillId="3" borderId="54" xfId="0" applyFont="1" applyFill="1" applyBorder="1" applyAlignment="1">
      <alignment horizontal="justify" vertical="center" wrapText="1"/>
    </xf>
    <xf numFmtId="0" fontId="8" fillId="10" borderId="55" xfId="0" applyFont="1" applyFill="1" applyBorder="1" applyAlignment="1">
      <alignment horizontal="center" vertical="center" wrapText="1"/>
    </xf>
    <xf numFmtId="0" fontId="8" fillId="6"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19" fillId="6" borderId="13" xfId="0" applyFont="1" applyFill="1" applyBorder="1" applyAlignment="1">
      <alignment horizontal="justify" vertical="center" wrapText="1"/>
    </xf>
    <xf numFmtId="0" fontId="6" fillId="7" borderId="13" xfId="0" applyFont="1" applyFill="1" applyBorder="1" applyAlignment="1">
      <alignment horizontal="justify" vertical="center" wrapText="1"/>
    </xf>
    <xf numFmtId="0" fontId="6" fillId="7" borderId="13" xfId="0" applyFont="1" applyFill="1" applyBorder="1" applyAlignment="1">
      <alignment horizontal="center" vertical="center" wrapText="1"/>
    </xf>
    <xf numFmtId="0" fontId="21" fillId="3" borderId="13"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3" xfId="0" applyFont="1" applyFill="1" applyBorder="1" applyAlignment="1">
      <alignment horizontal="center" vertical="center" wrapText="1"/>
    </xf>
    <xf numFmtId="0" fontId="4" fillId="3" borderId="13" xfId="0" applyFont="1" applyFill="1" applyBorder="1" applyAlignment="1">
      <alignment horizontal="justify"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justify" vertical="center" wrapText="1"/>
    </xf>
    <xf numFmtId="0" fontId="5" fillId="13" borderId="13" xfId="0" applyFont="1" applyFill="1" applyBorder="1" applyAlignment="1">
      <alignment horizontal="justify" vertical="center" wrapText="1"/>
    </xf>
    <xf numFmtId="0" fontId="4" fillId="3" borderId="56" xfId="0" applyFont="1" applyFill="1" applyBorder="1" applyAlignment="1">
      <alignment horizontal="justify" vertical="center" wrapText="1"/>
    </xf>
    <xf numFmtId="0" fontId="6" fillId="3" borderId="56" xfId="0" applyFont="1" applyFill="1" applyBorder="1" applyAlignment="1">
      <alignment horizontal="justify" vertical="center" wrapText="1"/>
    </xf>
    <xf numFmtId="0" fontId="4" fillId="3" borderId="4" xfId="0" applyFont="1" applyFill="1" applyBorder="1" applyAlignment="1">
      <alignment horizontal="center" vertical="center" wrapText="1"/>
    </xf>
    <xf numFmtId="164" fontId="4" fillId="3" borderId="57" xfId="0" applyNumberFormat="1" applyFont="1" applyFill="1" applyBorder="1" applyAlignment="1">
      <alignment horizontal="center" vertical="center" wrapText="1"/>
    </xf>
    <xf numFmtId="44" fontId="6" fillId="2" borderId="58" xfId="1" applyFont="1" applyFill="1" applyBorder="1" applyAlignment="1">
      <alignment horizontal="center" vertical="center" wrapText="1"/>
    </xf>
    <xf numFmtId="44" fontId="6" fillId="2" borderId="59" xfId="1" applyFont="1" applyFill="1" applyBorder="1" applyAlignment="1">
      <alignment horizontal="center" vertical="center" wrapText="1"/>
    </xf>
    <xf numFmtId="44" fontId="6" fillId="2" borderId="60" xfId="1" applyFont="1" applyFill="1" applyBorder="1" applyAlignment="1">
      <alignment horizontal="center" vertical="center" wrapText="1"/>
    </xf>
    <xf numFmtId="10" fontId="0" fillId="4" borderId="61" xfId="0" applyNumberForma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2" borderId="62"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0" fontId="16" fillId="0" borderId="0" xfId="0" applyFont="1" applyAlignment="1">
      <alignment horizontal="center" vertical="top"/>
    </xf>
    <xf numFmtId="0" fontId="13" fillId="5" borderId="65" xfId="0" applyFont="1" applyFill="1" applyBorder="1" applyAlignment="1">
      <alignment horizontal="center" vertical="top" wrapText="1"/>
    </xf>
    <xf numFmtId="0" fontId="6" fillId="3" borderId="66" xfId="0" applyFont="1" applyFill="1" applyBorder="1" applyAlignment="1">
      <alignment horizontal="left" vertical="center" wrapText="1"/>
    </xf>
    <xf numFmtId="0" fontId="9" fillId="6" borderId="67" xfId="0" applyFont="1" applyFill="1" applyBorder="1" applyAlignment="1">
      <alignment horizontal="left" vertical="center" wrapText="1"/>
    </xf>
    <xf numFmtId="0" fontId="6" fillId="7" borderId="67" xfId="0" applyFont="1" applyFill="1" applyBorder="1" applyAlignment="1">
      <alignment horizontal="left" vertical="center" wrapText="1"/>
    </xf>
    <xf numFmtId="0" fontId="7" fillId="12" borderId="67" xfId="0" applyFont="1" applyFill="1" applyBorder="1" applyAlignment="1">
      <alignment horizontal="left" vertical="center" wrapText="1"/>
    </xf>
    <xf numFmtId="0" fontId="3" fillId="12" borderId="67" xfId="0" applyFont="1" applyFill="1" applyBorder="1" applyAlignment="1">
      <alignment horizontal="left" vertical="center" wrapText="1"/>
    </xf>
    <xf numFmtId="0" fontId="7" fillId="3" borderId="68" xfId="0" applyFont="1" applyFill="1" applyBorder="1" applyAlignment="1">
      <alignment horizontal="left" vertical="center" wrapText="1"/>
    </xf>
    <xf numFmtId="3" fontId="6" fillId="2" borderId="63"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0" fontId="3" fillId="7" borderId="70" xfId="0" applyFont="1" applyFill="1" applyBorder="1" applyAlignment="1">
      <alignment horizontal="center" vertical="center" wrapText="1"/>
    </xf>
    <xf numFmtId="10" fontId="24" fillId="7" borderId="71" xfId="2" applyNumberFormat="1" applyFont="1" applyFill="1" applyBorder="1" applyAlignment="1">
      <alignment horizontal="center" vertical="center" wrapText="1"/>
    </xf>
    <xf numFmtId="3" fontId="3" fillId="7" borderId="72" xfId="0" applyNumberFormat="1" applyFont="1" applyFill="1" applyBorder="1" applyAlignment="1">
      <alignment horizontal="center" vertical="center" wrapText="1"/>
    </xf>
    <xf numFmtId="3" fontId="3" fillId="7" borderId="73" xfId="0" applyNumberFormat="1"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3" borderId="51" xfId="0" applyFont="1" applyFill="1" applyBorder="1" applyAlignment="1">
      <alignment horizontal="left"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64"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6" xfId="0" applyFont="1" applyFill="1" applyBorder="1" applyAlignment="1">
      <alignment horizontal="center" vertical="center"/>
    </xf>
    <xf numFmtId="0" fontId="13" fillId="5" borderId="9" xfId="0" applyFont="1" applyFill="1" applyBorder="1" applyAlignment="1">
      <alignment horizontal="center" vertical="top" wrapText="1"/>
    </xf>
    <xf numFmtId="0" fontId="13" fillId="5" borderId="19"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6" xfId="0" applyFont="1" applyFill="1" applyBorder="1" applyAlignment="1">
      <alignment horizontal="center" vertical="top" wrapText="1"/>
    </xf>
    <xf numFmtId="0" fontId="16" fillId="0" borderId="37" xfId="0" applyFont="1" applyBorder="1" applyAlignment="1">
      <alignment horizontal="center" vertical="top" wrapText="1"/>
    </xf>
    <xf numFmtId="0" fontId="16" fillId="0" borderId="37" xfId="0" applyFont="1" applyBorder="1" applyAlignment="1">
      <alignment horizontal="center" vertical="top"/>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40"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40" xfId="0" applyFont="1" applyFill="1" applyBorder="1" applyAlignment="1">
      <alignment horizontal="center" vertical="center" wrapText="1"/>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5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7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0" borderId="0" xfId="0" applyAlignment="1">
      <alignment horizontal="justify" vertical="center" wrapText="1"/>
    </xf>
    <xf numFmtId="10" fontId="25" fillId="11" borderId="75" xfId="0" applyNumberFormat="1" applyFont="1" applyFill="1" applyBorder="1" applyAlignment="1">
      <alignment horizontal="center" vertical="center"/>
    </xf>
    <xf numFmtId="10" fontId="18" fillId="11" borderId="75" xfId="0" applyNumberFormat="1" applyFont="1" applyFill="1" applyBorder="1" applyAlignment="1">
      <alignment horizontal="center" vertical="center"/>
    </xf>
    <xf numFmtId="10" fontId="10" fillId="4" borderId="76" xfId="0" applyNumberFormat="1" applyFont="1" applyFill="1" applyBorder="1" applyAlignment="1">
      <alignment horizontal="center" vertical="center" wrapText="1"/>
    </xf>
    <xf numFmtId="10" fontId="10" fillId="4" borderId="21" xfId="0" applyNumberFormat="1" applyFont="1" applyFill="1" applyBorder="1" applyAlignment="1">
      <alignment horizontal="center" vertical="center" wrapText="1"/>
    </xf>
    <xf numFmtId="3" fontId="15" fillId="2" borderId="22" xfId="0" applyNumberFormat="1" applyFont="1" applyFill="1" applyBorder="1" applyAlignment="1">
      <alignment horizontal="center" vertical="center" wrapText="1"/>
    </xf>
    <xf numFmtId="10" fontId="10" fillId="4" borderId="12" xfId="0" applyNumberFormat="1" applyFont="1" applyFill="1" applyBorder="1" applyAlignment="1">
      <alignment horizontal="center" vertical="center" wrapText="1"/>
    </xf>
    <xf numFmtId="10" fontId="10" fillId="4" borderId="13" xfId="0" applyNumberFormat="1" applyFont="1" applyFill="1" applyBorder="1" applyAlignment="1">
      <alignment horizontal="center" vertical="center" wrapText="1"/>
    </xf>
    <xf numFmtId="3" fontId="15" fillId="2" borderId="77" xfId="0" applyNumberFormat="1" applyFont="1" applyFill="1" applyBorder="1" applyAlignment="1">
      <alignment horizontal="center" vertical="center" wrapText="1"/>
    </xf>
    <xf numFmtId="10" fontId="10" fillId="4" borderId="24" xfId="0" applyNumberFormat="1" applyFont="1" applyFill="1" applyBorder="1" applyAlignment="1">
      <alignment horizontal="center" vertical="center" wrapText="1"/>
    </xf>
    <xf numFmtId="10" fontId="10" fillId="4" borderId="25" xfId="0" applyNumberFormat="1" applyFont="1" applyFill="1" applyBorder="1" applyAlignment="1">
      <alignment horizontal="center" vertical="center" wrapText="1"/>
    </xf>
    <xf numFmtId="3" fontId="15" fillId="2" borderId="78" xfId="0" applyNumberFormat="1" applyFont="1" applyFill="1" applyBorder="1" applyAlignment="1">
      <alignment horizontal="center" vertical="center" wrapText="1"/>
    </xf>
    <xf numFmtId="3" fontId="6" fillId="2" borderId="22" xfId="0" applyNumberFormat="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10" fontId="0" fillId="4" borderId="78" xfId="0" applyNumberFormat="1" applyFill="1" applyBorder="1" applyAlignment="1">
      <alignment horizontal="center" vertical="center" wrapText="1"/>
    </xf>
    <xf numFmtId="0" fontId="13" fillId="5" borderId="79" xfId="0" applyFont="1" applyFill="1" applyBorder="1" applyAlignment="1">
      <alignment horizontal="center" vertical="center" wrapText="1"/>
    </xf>
    <xf numFmtId="0" fontId="13" fillId="5" borderId="80"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3" borderId="82" xfId="0" applyFont="1" applyFill="1" applyBorder="1" applyAlignment="1">
      <alignment horizontal="center" vertical="center" wrapText="1"/>
    </xf>
    <xf numFmtId="10" fontId="10" fillId="4" borderId="83" xfId="0" applyNumberFormat="1" applyFont="1" applyFill="1" applyBorder="1" applyAlignment="1">
      <alignment horizontal="center" vertical="center" wrapText="1"/>
    </xf>
    <xf numFmtId="10" fontId="10" fillId="4" borderId="84" xfId="0" applyNumberFormat="1" applyFont="1" applyFill="1" applyBorder="1" applyAlignment="1">
      <alignment horizontal="center" vertical="center" wrapText="1"/>
    </xf>
  </cellXfs>
  <cellStyles count="4">
    <cellStyle name="Moneda" xfId="1" builtinId="4"/>
    <cellStyle name="Normal" xfId="0" builtinId="0"/>
    <cellStyle name="Normal 2" xfId="3" xr:uid="{00000000-0005-0000-0000-000002000000}"/>
    <cellStyle name="Porcentaje" xfId="2" builtinId="5"/>
  </cellStyles>
  <dxfs count="82">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143117</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7</xdr:row>
      <xdr:rowOff>95249</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22</xdr:col>
      <xdr:colOff>21168</xdr:colOff>
      <xdr:row>1</xdr:row>
      <xdr:rowOff>52916</xdr:rowOff>
    </xdr:from>
    <xdr:to>
      <xdr:col>22</xdr:col>
      <xdr:colOff>4339168</xdr:colOff>
      <xdr:row>4</xdr:row>
      <xdr:rowOff>210549</xdr:rowOff>
    </xdr:to>
    <xdr:pic>
      <xdr:nvPicPr>
        <xdr:cNvPr id="5" name="Imagen 4">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643918" y="253999"/>
          <a:ext cx="4318000" cy="13006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37"/>
  <sheetViews>
    <sheetView tabSelected="1" topLeftCell="L12" zoomScale="55" zoomScaleNormal="55" zoomScaleSheetLayoutView="25" workbookViewId="0">
      <selection activeCell="U14" sqref="U14"/>
    </sheetView>
  </sheetViews>
  <sheetFormatPr baseColWidth="10" defaultColWidth="11.44140625" defaultRowHeight="14.4" x14ac:dyDescent="0.3"/>
  <cols>
    <col min="1" max="1" width="11.44140625" customWidth="1"/>
    <col min="2" max="2" width="29.109375" customWidth="1"/>
    <col min="3" max="3" width="29" customWidth="1"/>
    <col min="4" max="4" width="26.5546875" customWidth="1"/>
    <col min="5" max="5" width="27" customWidth="1"/>
    <col min="6" max="7" width="22" customWidth="1"/>
    <col min="8" max="15" width="20.109375" customWidth="1"/>
    <col min="16" max="22" width="19.6640625" customWidth="1"/>
    <col min="23" max="23" width="65.6640625" customWidth="1"/>
  </cols>
  <sheetData>
    <row r="1" spans="2:23" ht="15" thickBot="1" x14ac:dyDescent="0.35"/>
    <row r="2" spans="2:23" ht="30" customHeight="1" x14ac:dyDescent="0.3">
      <c r="E2" s="95" t="s">
        <v>33</v>
      </c>
      <c r="F2" s="96"/>
      <c r="G2" s="96"/>
      <c r="H2" s="96"/>
      <c r="I2" s="96"/>
      <c r="J2" s="96"/>
      <c r="K2" s="96"/>
      <c r="L2" s="96"/>
      <c r="M2" s="96"/>
      <c r="N2" s="96"/>
      <c r="O2" s="96"/>
      <c r="P2" s="96"/>
      <c r="Q2" s="96"/>
      <c r="R2" s="96"/>
      <c r="S2" s="97"/>
    </row>
    <row r="3" spans="2:23" ht="30" customHeight="1" x14ac:dyDescent="0.3">
      <c r="E3" s="98" t="s">
        <v>15</v>
      </c>
      <c r="F3" s="99"/>
      <c r="G3" s="99"/>
      <c r="H3" s="99"/>
      <c r="I3" s="99"/>
      <c r="J3" s="99"/>
      <c r="K3" s="99"/>
      <c r="L3" s="99"/>
      <c r="M3" s="99"/>
      <c r="N3" s="99"/>
      <c r="O3" s="99"/>
      <c r="P3" s="99"/>
      <c r="Q3" s="99"/>
      <c r="R3" s="99"/>
      <c r="S3" s="100"/>
    </row>
    <row r="4" spans="2:23" ht="30" customHeight="1" x14ac:dyDescent="0.3">
      <c r="E4" s="98" t="s">
        <v>42</v>
      </c>
      <c r="F4" s="99"/>
      <c r="G4" s="99"/>
      <c r="H4" s="99"/>
      <c r="I4" s="99"/>
      <c r="J4" s="99"/>
      <c r="K4" s="99"/>
      <c r="L4" s="99"/>
      <c r="M4" s="99"/>
      <c r="N4" s="99"/>
      <c r="O4" s="99"/>
      <c r="P4" s="99"/>
      <c r="Q4" s="99"/>
      <c r="R4" s="99"/>
      <c r="S4" s="100"/>
    </row>
    <row r="5" spans="2:23" ht="30" customHeight="1" x14ac:dyDescent="0.3">
      <c r="E5" s="98" t="s">
        <v>40</v>
      </c>
      <c r="F5" s="99"/>
      <c r="G5" s="99"/>
      <c r="H5" s="99"/>
      <c r="I5" s="99"/>
      <c r="J5" s="99"/>
      <c r="K5" s="99"/>
      <c r="L5" s="99"/>
      <c r="M5" s="99"/>
      <c r="N5" s="99"/>
      <c r="O5" s="99"/>
      <c r="P5" s="99"/>
      <c r="Q5" s="99"/>
      <c r="R5" s="99"/>
      <c r="S5" s="100"/>
    </row>
    <row r="6" spans="2:23" ht="15.75" customHeight="1" thickBot="1" x14ac:dyDescent="0.35">
      <c r="E6" s="25"/>
      <c r="F6" s="26"/>
      <c r="G6" s="26"/>
      <c r="H6" s="26"/>
      <c r="I6" s="26"/>
      <c r="J6" s="26"/>
      <c r="K6" s="26"/>
      <c r="L6" s="26"/>
      <c r="M6" s="26"/>
      <c r="N6" s="26"/>
      <c r="O6" s="26"/>
      <c r="P6" s="26"/>
      <c r="Q6" s="26"/>
      <c r="R6" s="26"/>
      <c r="S6" s="28"/>
    </row>
    <row r="9" spans="2:23" ht="15" thickBot="1" x14ac:dyDescent="0.35"/>
    <row r="10" spans="2:23" ht="21.6" thickBot="1" x14ac:dyDescent="0.35">
      <c r="G10" s="112" t="s">
        <v>77</v>
      </c>
      <c r="H10" s="113"/>
      <c r="I10" s="113"/>
      <c r="J10" s="113"/>
      <c r="K10" s="113"/>
      <c r="L10" s="113"/>
      <c r="M10" s="113"/>
      <c r="N10" s="113"/>
      <c r="O10" s="113"/>
      <c r="P10" s="113"/>
      <c r="Q10" s="113"/>
      <c r="R10" s="113"/>
      <c r="S10" s="113"/>
      <c r="T10" s="113"/>
      <c r="U10" s="113"/>
      <c r="V10" s="114"/>
    </row>
    <row r="11" spans="2:23" ht="33" customHeight="1" thickBot="1" x14ac:dyDescent="0.35">
      <c r="B11" s="115" t="s">
        <v>0</v>
      </c>
      <c r="C11" s="117" t="s">
        <v>1</v>
      </c>
      <c r="D11" s="101" t="s">
        <v>2</v>
      </c>
      <c r="E11" s="101"/>
      <c r="F11" s="102"/>
      <c r="G11" s="109" t="s">
        <v>23</v>
      </c>
      <c r="H11" s="110"/>
      <c r="I11" s="110"/>
      <c r="J11" s="110"/>
      <c r="K11" s="111"/>
      <c r="L11" s="103" t="s">
        <v>24</v>
      </c>
      <c r="M11" s="104"/>
      <c r="N11" s="104"/>
      <c r="O11" s="105"/>
      <c r="P11" s="106" t="s">
        <v>25</v>
      </c>
      <c r="Q11" s="107"/>
      <c r="R11" s="107"/>
      <c r="S11" s="108"/>
      <c r="T11" s="106" t="s">
        <v>26</v>
      </c>
      <c r="U11" s="107"/>
      <c r="V11" s="108"/>
      <c r="W11" s="159" t="s">
        <v>22</v>
      </c>
    </row>
    <row r="12" spans="2:23" ht="139.80000000000001" thickBot="1" x14ac:dyDescent="0.35">
      <c r="B12" s="116"/>
      <c r="C12" s="118"/>
      <c r="D12" s="11" t="s">
        <v>3</v>
      </c>
      <c r="E12" s="11" t="s">
        <v>4</v>
      </c>
      <c r="F12" s="77" t="s">
        <v>5</v>
      </c>
      <c r="G12" s="86" t="s">
        <v>78</v>
      </c>
      <c r="H12" s="2" t="s">
        <v>6</v>
      </c>
      <c r="I12" s="4" t="s">
        <v>7</v>
      </c>
      <c r="J12" s="1" t="s">
        <v>8</v>
      </c>
      <c r="K12" s="5" t="s">
        <v>9</v>
      </c>
      <c r="L12" s="3" t="s">
        <v>6</v>
      </c>
      <c r="M12" s="4" t="s">
        <v>7</v>
      </c>
      <c r="N12" s="1" t="s">
        <v>8</v>
      </c>
      <c r="O12" s="5" t="s">
        <v>9</v>
      </c>
      <c r="P12" s="90" t="s">
        <v>6</v>
      </c>
      <c r="Q12" s="91" t="s">
        <v>7</v>
      </c>
      <c r="R12" s="27" t="s">
        <v>8</v>
      </c>
      <c r="S12" s="92" t="s">
        <v>9</v>
      </c>
      <c r="T12" s="161" t="s">
        <v>7</v>
      </c>
      <c r="U12" s="93" t="s">
        <v>8</v>
      </c>
      <c r="V12" s="162" t="s">
        <v>9</v>
      </c>
      <c r="W12" s="160"/>
    </row>
    <row r="13" spans="2:23" ht="213" customHeight="1" x14ac:dyDescent="0.3">
      <c r="B13" s="12" t="s">
        <v>17</v>
      </c>
      <c r="C13" s="13" t="s">
        <v>41</v>
      </c>
      <c r="D13" s="13" t="s">
        <v>16</v>
      </c>
      <c r="E13" s="14" t="s">
        <v>19</v>
      </c>
      <c r="F13" s="78" t="s">
        <v>20</v>
      </c>
      <c r="G13" s="87">
        <v>0.78339999999999999</v>
      </c>
      <c r="H13" s="21">
        <v>0.78339999999999999</v>
      </c>
      <c r="I13" s="22">
        <v>0.78339999999999999</v>
      </c>
      <c r="J13" s="23">
        <v>0.78339999999999999</v>
      </c>
      <c r="K13" s="24">
        <v>0.78339999999999999</v>
      </c>
      <c r="L13" s="21">
        <v>0.83499999999999996</v>
      </c>
      <c r="M13" s="22">
        <v>0.83499999999999996</v>
      </c>
      <c r="N13" s="21">
        <v>0.83499999999999996</v>
      </c>
      <c r="O13" s="32"/>
      <c r="P13" s="147">
        <f>IFERROR(L13/H13,"NO APLICA")</f>
        <v>1.0658667347459791</v>
      </c>
      <c r="Q13" s="148">
        <f>IFERROR(M13/I13,"NO APLICA")</f>
        <v>1.0658667347459791</v>
      </c>
      <c r="R13" s="148">
        <f>IFERROR(N13/J13,"NO APLICA")</f>
        <v>1.0658667347459791</v>
      </c>
      <c r="S13" s="149"/>
      <c r="T13" s="147">
        <f>IFERROR(((L13+M13)/(H13+I13)),"100%")</f>
        <v>1.0658667347459791</v>
      </c>
      <c r="U13" s="148">
        <f>IFERROR(((L13+M13+N13)/(H13+I13+J13)),"100%")</f>
        <v>1.0658667347459789</v>
      </c>
      <c r="V13" s="156"/>
      <c r="W13" s="51" t="s">
        <v>21</v>
      </c>
    </row>
    <row r="14" spans="2:23" ht="114" customHeight="1" x14ac:dyDescent="0.3">
      <c r="B14" s="15" t="s">
        <v>45</v>
      </c>
      <c r="C14" s="55" t="s">
        <v>44</v>
      </c>
      <c r="D14" s="7" t="s">
        <v>43</v>
      </c>
      <c r="E14" s="16" t="s">
        <v>49</v>
      </c>
      <c r="F14" s="79" t="s">
        <v>50</v>
      </c>
      <c r="G14" s="88">
        <f>SUM(H14:K14)</f>
        <v>14000</v>
      </c>
      <c r="H14" s="84">
        <v>2500</v>
      </c>
      <c r="I14" s="30">
        <v>4250</v>
      </c>
      <c r="J14" s="30">
        <v>4250</v>
      </c>
      <c r="K14" s="31">
        <v>3000</v>
      </c>
      <c r="L14" s="29">
        <v>3637</v>
      </c>
      <c r="M14" s="30">
        <v>7805</v>
      </c>
      <c r="N14" s="30">
        <v>3429</v>
      </c>
      <c r="O14" s="32"/>
      <c r="P14" s="150">
        <f>IFERROR((L14/H14),"100%")</f>
        <v>1.4548000000000001</v>
      </c>
      <c r="Q14" s="151">
        <f>IFERROR((M14/I14),"100%")</f>
        <v>1.8364705882352941</v>
      </c>
      <c r="R14" s="151">
        <f>IFERROR((N14/J14),"100%")</f>
        <v>0.80682352941176472</v>
      </c>
      <c r="S14" s="152"/>
      <c r="T14" s="150">
        <f>IFERROR(((L14+M14)/(H14+I14)),"100%")</f>
        <v>1.695111111111111</v>
      </c>
      <c r="U14" s="163">
        <f>IFERROR(((L14+M14+N14)/(H14+I14+J14)),"100%")</f>
        <v>1.3519090909090909</v>
      </c>
      <c r="V14" s="157"/>
      <c r="W14" s="53" t="s">
        <v>86</v>
      </c>
    </row>
    <row r="15" spans="2:23" ht="117.75" customHeight="1" x14ac:dyDescent="0.3">
      <c r="B15" s="6" t="s">
        <v>46</v>
      </c>
      <c r="C15" s="56" t="s">
        <v>47</v>
      </c>
      <c r="D15" s="56" t="s">
        <v>48</v>
      </c>
      <c r="E15" s="57" t="s">
        <v>49</v>
      </c>
      <c r="F15" s="80" t="s">
        <v>51</v>
      </c>
      <c r="G15" s="88">
        <f>SUM(H15:K15)</f>
        <v>140</v>
      </c>
      <c r="H15" s="84">
        <v>15</v>
      </c>
      <c r="I15" s="30">
        <v>42</v>
      </c>
      <c r="J15" s="30">
        <v>42</v>
      </c>
      <c r="K15" s="31">
        <v>41</v>
      </c>
      <c r="L15" s="29">
        <v>35</v>
      </c>
      <c r="M15" s="30">
        <v>66</v>
      </c>
      <c r="N15" s="30">
        <v>18</v>
      </c>
      <c r="O15" s="32"/>
      <c r="P15" s="150">
        <f>IFERROR((L15/H15),"100%")</f>
        <v>2.3333333333333335</v>
      </c>
      <c r="Q15" s="151">
        <f t="shared" ref="Q15:Q20" si="0">IFERROR((M15/I15),"100%")</f>
        <v>1.5714285714285714</v>
      </c>
      <c r="R15" s="151">
        <f>IFERROR((N15/J15),"100%")</f>
        <v>0.42857142857142855</v>
      </c>
      <c r="S15" s="152"/>
      <c r="T15" s="150">
        <f t="shared" ref="T15:T22" si="1">IFERROR(((L15+M15)/(H15+I15)),"100%")</f>
        <v>1.7719298245614035</v>
      </c>
      <c r="U15" s="163">
        <f>IFERROR(((L15+M15+N15)/(H15+I15+J15)),"100%")</f>
        <v>1.202020202020202</v>
      </c>
      <c r="V15" s="157"/>
      <c r="W15" s="43" t="s">
        <v>83</v>
      </c>
    </row>
    <row r="16" spans="2:23" ht="108" customHeight="1" x14ac:dyDescent="0.3">
      <c r="B16" s="8" t="s">
        <v>18</v>
      </c>
      <c r="C16" s="58" t="s">
        <v>52</v>
      </c>
      <c r="D16" s="59" t="s">
        <v>53</v>
      </c>
      <c r="E16" s="60" t="s">
        <v>49</v>
      </c>
      <c r="F16" s="81" t="s">
        <v>54</v>
      </c>
      <c r="G16" s="88">
        <f>SUM(H16:K16)</f>
        <v>15</v>
      </c>
      <c r="H16" s="84">
        <v>6</v>
      </c>
      <c r="I16" s="30">
        <v>3</v>
      </c>
      <c r="J16" s="30">
        <v>3</v>
      </c>
      <c r="K16" s="31">
        <v>3</v>
      </c>
      <c r="L16" s="29">
        <v>5</v>
      </c>
      <c r="M16" s="30">
        <v>3</v>
      </c>
      <c r="N16" s="30">
        <v>3</v>
      </c>
      <c r="O16" s="32"/>
      <c r="P16" s="150">
        <f>IFERROR((L16/H16),"100%")</f>
        <v>0.83333333333333337</v>
      </c>
      <c r="Q16" s="151">
        <f t="shared" si="0"/>
        <v>1</v>
      </c>
      <c r="R16" s="151">
        <f t="shared" ref="R15:R20" si="2">IFERROR((N16/J16),"100%")</f>
        <v>1</v>
      </c>
      <c r="S16" s="152"/>
      <c r="T16" s="150">
        <f t="shared" si="1"/>
        <v>0.88888888888888884</v>
      </c>
      <c r="U16" s="163">
        <f t="shared" ref="U13:U23" si="3">IFERROR(((L16+M16+N16)/(H16+I16+J16)),"100%")</f>
        <v>0.91666666666666663</v>
      </c>
      <c r="V16" s="157"/>
      <c r="W16" s="44" t="s">
        <v>87</v>
      </c>
    </row>
    <row r="17" spans="2:23" ht="108" customHeight="1" x14ac:dyDescent="0.3">
      <c r="B17" s="8" t="s">
        <v>18</v>
      </c>
      <c r="C17" s="61" t="s">
        <v>55</v>
      </c>
      <c r="D17" s="59" t="s">
        <v>56</v>
      </c>
      <c r="E17" s="60" t="s">
        <v>49</v>
      </c>
      <c r="F17" s="82" t="s">
        <v>57</v>
      </c>
      <c r="G17" s="88">
        <f t="shared" ref="G17:G23" si="4">SUM(H17:K17)</f>
        <v>107</v>
      </c>
      <c r="H17" s="84">
        <v>6</v>
      </c>
      <c r="I17" s="30">
        <v>34</v>
      </c>
      <c r="J17" s="30">
        <v>34</v>
      </c>
      <c r="K17" s="31">
        <v>33</v>
      </c>
      <c r="L17" s="29">
        <v>25</v>
      </c>
      <c r="M17" s="30">
        <v>55</v>
      </c>
      <c r="N17" s="30">
        <v>10</v>
      </c>
      <c r="O17" s="32"/>
      <c r="P17" s="150">
        <f t="shared" ref="P17:R21" si="5">IFERROR((L17/H17),"100%")</f>
        <v>4.166666666666667</v>
      </c>
      <c r="Q17" s="151">
        <f t="shared" si="0"/>
        <v>1.6176470588235294</v>
      </c>
      <c r="R17" s="151">
        <f t="shared" si="2"/>
        <v>0.29411764705882354</v>
      </c>
      <c r="S17" s="152"/>
      <c r="T17" s="150">
        <f>IFERROR(((L17+M17)/(H17+I17)),"100%")</f>
        <v>2</v>
      </c>
      <c r="U17" s="163">
        <f t="shared" si="3"/>
        <v>1.2162162162162162</v>
      </c>
      <c r="V17" s="157"/>
      <c r="W17" s="94" t="s">
        <v>88</v>
      </c>
    </row>
    <row r="18" spans="2:23" ht="106.5" customHeight="1" x14ac:dyDescent="0.3">
      <c r="B18" s="8" t="s">
        <v>18</v>
      </c>
      <c r="C18" s="59" t="s">
        <v>58</v>
      </c>
      <c r="D18" s="59" t="s">
        <v>59</v>
      </c>
      <c r="E18" s="60" t="s">
        <v>49</v>
      </c>
      <c r="F18" s="81" t="s">
        <v>60</v>
      </c>
      <c r="G18" s="88">
        <f t="shared" si="4"/>
        <v>18</v>
      </c>
      <c r="H18" s="84">
        <v>3</v>
      </c>
      <c r="I18" s="30">
        <v>5</v>
      </c>
      <c r="J18" s="30">
        <v>5</v>
      </c>
      <c r="K18" s="31">
        <v>5</v>
      </c>
      <c r="L18" s="29">
        <v>5</v>
      </c>
      <c r="M18" s="30">
        <v>8</v>
      </c>
      <c r="N18" s="30">
        <v>5</v>
      </c>
      <c r="O18" s="32"/>
      <c r="P18" s="150">
        <f t="shared" si="5"/>
        <v>1.6666666666666667</v>
      </c>
      <c r="Q18" s="151">
        <f t="shared" si="0"/>
        <v>1.6</v>
      </c>
      <c r="R18" s="151">
        <f t="shared" si="2"/>
        <v>1</v>
      </c>
      <c r="S18" s="152"/>
      <c r="T18" s="150">
        <f t="shared" si="1"/>
        <v>1.625</v>
      </c>
      <c r="U18" s="163">
        <f t="shared" si="3"/>
        <v>1.3846153846153846</v>
      </c>
      <c r="V18" s="157"/>
      <c r="W18" s="44" t="s">
        <v>89</v>
      </c>
    </row>
    <row r="19" spans="2:23" ht="101.25" customHeight="1" x14ac:dyDescent="0.3">
      <c r="B19" s="62" t="s">
        <v>61</v>
      </c>
      <c r="C19" s="63" t="s">
        <v>62</v>
      </c>
      <c r="D19" s="64" t="s">
        <v>63</v>
      </c>
      <c r="E19" s="57" t="s">
        <v>49</v>
      </c>
      <c r="F19" s="80" t="s">
        <v>64</v>
      </c>
      <c r="G19" s="88">
        <f t="shared" si="4"/>
        <v>59</v>
      </c>
      <c r="H19" s="84">
        <v>23</v>
      </c>
      <c r="I19" s="30">
        <v>14</v>
      </c>
      <c r="J19" s="30">
        <v>12</v>
      </c>
      <c r="K19" s="31">
        <v>10</v>
      </c>
      <c r="L19" s="29">
        <v>16</v>
      </c>
      <c r="M19" s="30">
        <v>14</v>
      </c>
      <c r="N19" s="30">
        <v>22</v>
      </c>
      <c r="O19" s="32"/>
      <c r="P19" s="150">
        <f t="shared" si="5"/>
        <v>0.69565217391304346</v>
      </c>
      <c r="Q19" s="151">
        <f t="shared" si="0"/>
        <v>1</v>
      </c>
      <c r="R19" s="151">
        <f t="shared" si="2"/>
        <v>1.8333333333333333</v>
      </c>
      <c r="S19" s="152"/>
      <c r="T19" s="150">
        <f t="shared" si="1"/>
        <v>0.81081081081081086</v>
      </c>
      <c r="U19" s="163">
        <f t="shared" si="3"/>
        <v>1.0612244897959184</v>
      </c>
      <c r="V19" s="157"/>
      <c r="W19" s="43" t="s">
        <v>84</v>
      </c>
    </row>
    <row r="20" spans="2:23" ht="110.25" customHeight="1" x14ac:dyDescent="0.3">
      <c r="B20" s="8" t="s">
        <v>18</v>
      </c>
      <c r="C20" s="61" t="s">
        <v>65</v>
      </c>
      <c r="D20" s="59" t="s">
        <v>66</v>
      </c>
      <c r="E20" s="60" t="s">
        <v>49</v>
      </c>
      <c r="F20" s="81" t="s">
        <v>60</v>
      </c>
      <c r="G20" s="88">
        <f t="shared" si="4"/>
        <v>41</v>
      </c>
      <c r="H20" s="84">
        <v>20</v>
      </c>
      <c r="I20" s="30">
        <v>7</v>
      </c>
      <c r="J20" s="30">
        <v>7</v>
      </c>
      <c r="K20" s="31">
        <v>7</v>
      </c>
      <c r="L20" s="29">
        <v>14</v>
      </c>
      <c r="M20" s="30">
        <v>4</v>
      </c>
      <c r="N20" s="30">
        <v>11</v>
      </c>
      <c r="O20" s="32"/>
      <c r="P20" s="150">
        <f t="shared" si="5"/>
        <v>0.7</v>
      </c>
      <c r="Q20" s="151">
        <f t="shared" si="0"/>
        <v>0.5714285714285714</v>
      </c>
      <c r="R20" s="151">
        <f t="shared" si="2"/>
        <v>1.5714285714285714</v>
      </c>
      <c r="S20" s="152"/>
      <c r="T20" s="150">
        <f t="shared" si="1"/>
        <v>0.66666666666666663</v>
      </c>
      <c r="U20" s="163">
        <f t="shared" si="3"/>
        <v>0.8529411764705882</v>
      </c>
      <c r="V20" s="157"/>
      <c r="W20" s="44" t="s">
        <v>85</v>
      </c>
    </row>
    <row r="21" spans="2:23" ht="108" customHeight="1" x14ac:dyDescent="0.3">
      <c r="B21" s="8" t="s">
        <v>18</v>
      </c>
      <c r="C21" s="61" t="s">
        <v>67</v>
      </c>
      <c r="D21" s="59" t="s">
        <v>70</v>
      </c>
      <c r="E21" s="60" t="s">
        <v>49</v>
      </c>
      <c r="F21" s="81" t="s">
        <v>60</v>
      </c>
      <c r="G21" s="88">
        <f t="shared" si="4"/>
        <v>11</v>
      </c>
      <c r="H21" s="84">
        <v>3</v>
      </c>
      <c r="I21" s="30">
        <v>3</v>
      </c>
      <c r="J21" s="30">
        <v>3</v>
      </c>
      <c r="K21" s="31">
        <v>2</v>
      </c>
      <c r="L21" s="29">
        <v>2</v>
      </c>
      <c r="M21" s="30">
        <v>3</v>
      </c>
      <c r="N21" s="30">
        <v>2</v>
      </c>
      <c r="O21" s="32"/>
      <c r="P21" s="150">
        <f t="shared" si="5"/>
        <v>0.66666666666666663</v>
      </c>
      <c r="Q21" s="151">
        <f t="shared" si="5"/>
        <v>1</v>
      </c>
      <c r="R21" s="151">
        <f t="shared" si="5"/>
        <v>0.66666666666666663</v>
      </c>
      <c r="S21" s="152"/>
      <c r="T21" s="150">
        <f t="shared" si="1"/>
        <v>0.83333333333333337</v>
      </c>
      <c r="U21" s="163">
        <f t="shared" si="3"/>
        <v>0.77777777777777779</v>
      </c>
      <c r="V21" s="157"/>
      <c r="W21" s="44" t="s">
        <v>90</v>
      </c>
    </row>
    <row r="22" spans="2:23" ht="102.75" customHeight="1" x14ac:dyDescent="0.3">
      <c r="B22" s="8" t="s">
        <v>18</v>
      </c>
      <c r="C22" s="61" t="s">
        <v>68</v>
      </c>
      <c r="D22" s="59" t="s">
        <v>71</v>
      </c>
      <c r="E22" s="60" t="s">
        <v>49</v>
      </c>
      <c r="F22" s="81" t="s">
        <v>60</v>
      </c>
      <c r="G22" s="88">
        <f t="shared" si="4"/>
        <v>200</v>
      </c>
      <c r="H22" s="84">
        <v>100</v>
      </c>
      <c r="I22" s="30">
        <v>0</v>
      </c>
      <c r="J22" s="30">
        <v>0</v>
      </c>
      <c r="K22" s="31">
        <v>100</v>
      </c>
      <c r="L22" s="29">
        <v>0</v>
      </c>
      <c r="M22" s="30">
        <v>0</v>
      </c>
      <c r="N22" s="30">
        <v>0</v>
      </c>
      <c r="O22" s="32"/>
      <c r="P22" s="150">
        <f t="shared" ref="P22:R23" si="6">IFERROR((L22/H22),"100%")</f>
        <v>0</v>
      </c>
      <c r="Q22" s="151" t="str">
        <f t="shared" si="6"/>
        <v>100%</v>
      </c>
      <c r="R22" s="151" t="str">
        <f t="shared" si="6"/>
        <v>100%</v>
      </c>
      <c r="S22" s="152"/>
      <c r="T22" s="150">
        <f t="shared" si="1"/>
        <v>0</v>
      </c>
      <c r="U22" s="163">
        <f t="shared" si="3"/>
        <v>0</v>
      </c>
      <c r="V22" s="157"/>
      <c r="W22" s="44" t="s">
        <v>79</v>
      </c>
    </row>
    <row r="23" spans="2:23" ht="111.75" customHeight="1" thickBot="1" x14ac:dyDescent="0.35">
      <c r="B23" s="9" t="s">
        <v>18</v>
      </c>
      <c r="C23" s="65" t="s">
        <v>69</v>
      </c>
      <c r="D23" s="66" t="s">
        <v>72</v>
      </c>
      <c r="E23" s="10" t="s">
        <v>49</v>
      </c>
      <c r="F23" s="83" t="s">
        <v>73</v>
      </c>
      <c r="G23" s="89">
        <f t="shared" si="4"/>
        <v>7</v>
      </c>
      <c r="H23" s="85">
        <v>0</v>
      </c>
      <c r="I23" s="35">
        <v>4</v>
      </c>
      <c r="J23" s="35">
        <v>2</v>
      </c>
      <c r="K23" s="36">
        <v>1</v>
      </c>
      <c r="L23" s="34">
        <v>0</v>
      </c>
      <c r="M23" s="35">
        <v>7</v>
      </c>
      <c r="N23" s="35">
        <v>8</v>
      </c>
      <c r="O23" s="37"/>
      <c r="P23" s="153" t="str">
        <f t="shared" si="6"/>
        <v>100%</v>
      </c>
      <c r="Q23" s="154">
        <f t="shared" si="6"/>
        <v>1.75</v>
      </c>
      <c r="R23" s="154">
        <f t="shared" si="6"/>
        <v>4</v>
      </c>
      <c r="S23" s="155"/>
      <c r="T23" s="153">
        <f>IFERROR(((L23+M23)/(H23+I23)),"100%")</f>
        <v>1.75</v>
      </c>
      <c r="U23" s="164">
        <f>IFERROR(((L23+M23+N23)/(H23+I23+J23)),"100%")</f>
        <v>2.5</v>
      </c>
      <c r="V23" s="158"/>
      <c r="W23" s="54" t="s">
        <v>82</v>
      </c>
    </row>
    <row r="24" spans="2:23" ht="28.5" customHeight="1" x14ac:dyDescent="0.3">
      <c r="P24" s="145">
        <f>AVERAGE(P20:P23,P16:P18)</f>
        <v>1.3388888888888888</v>
      </c>
      <c r="Q24" s="145">
        <f t="shared" ref="Q24:U24" si="7">AVERAGE(Q20:Q23,Q16:Q18)</f>
        <v>1.2565126050420166</v>
      </c>
      <c r="R24" s="145">
        <f t="shared" si="7"/>
        <v>1.4220354808590103</v>
      </c>
      <c r="S24" s="145"/>
      <c r="T24" s="145">
        <f t="shared" si="7"/>
        <v>1.1091269841269842</v>
      </c>
      <c r="U24" s="145">
        <f t="shared" si="7"/>
        <v>1.0926024602495192</v>
      </c>
      <c r="V24" s="146"/>
    </row>
    <row r="28" spans="2:23" ht="51" customHeight="1" x14ac:dyDescent="0.3">
      <c r="C28" s="119" t="s">
        <v>74</v>
      </c>
      <c r="D28" s="120"/>
      <c r="E28" s="120"/>
      <c r="F28" s="120"/>
      <c r="G28" s="76"/>
      <c r="L28" s="119" t="s">
        <v>34</v>
      </c>
      <c r="M28" s="120"/>
      <c r="N28" s="120"/>
      <c r="O28" s="120"/>
      <c r="P28" s="120"/>
      <c r="Q28" s="120"/>
      <c r="U28" s="119" t="s">
        <v>81</v>
      </c>
      <c r="V28" s="120"/>
      <c r="W28" s="120"/>
    </row>
    <row r="31" spans="2:23" ht="12.6" customHeight="1" x14ac:dyDescent="0.3"/>
    <row r="32" spans="2:23" ht="15" thickBot="1" x14ac:dyDescent="0.35"/>
    <row r="33" spans="4:23" ht="15" customHeight="1" thickBot="1" x14ac:dyDescent="0.35">
      <c r="D33" s="131" t="s">
        <v>27</v>
      </c>
      <c r="E33" s="132"/>
      <c r="F33" s="132"/>
      <c r="G33" s="132"/>
      <c r="H33" s="132"/>
      <c r="I33" s="132"/>
      <c r="J33" s="132"/>
      <c r="K33" s="132"/>
      <c r="L33" s="132"/>
      <c r="M33" s="132"/>
      <c r="N33" s="132"/>
      <c r="O33" s="132"/>
      <c r="P33" s="132"/>
      <c r="Q33" s="132"/>
      <c r="R33" s="132"/>
      <c r="S33" s="132"/>
      <c r="T33" s="132"/>
      <c r="U33" s="132"/>
      <c r="V33" s="132"/>
      <c r="W33" s="133"/>
    </row>
    <row r="34" spans="4:23" ht="15" customHeight="1" thickBot="1" x14ac:dyDescent="0.35">
      <c r="D34" s="134" t="s">
        <v>28</v>
      </c>
      <c r="E34" s="136" t="s">
        <v>10</v>
      </c>
      <c r="F34" s="129" t="s">
        <v>11</v>
      </c>
      <c r="G34" s="138"/>
      <c r="H34" s="138"/>
      <c r="I34" s="130"/>
      <c r="J34" s="129" t="s">
        <v>12</v>
      </c>
      <c r="K34" s="138"/>
      <c r="L34" s="138"/>
      <c r="M34" s="130"/>
      <c r="N34" s="129" t="s">
        <v>13</v>
      </c>
      <c r="O34" s="138"/>
      <c r="P34" s="138"/>
      <c r="Q34" s="130"/>
      <c r="R34" s="129" t="s">
        <v>14</v>
      </c>
      <c r="S34" s="138"/>
      <c r="T34" s="138"/>
      <c r="U34" s="130"/>
      <c r="V34" s="125" t="s">
        <v>39</v>
      </c>
      <c r="W34" s="126"/>
    </row>
    <row r="35" spans="4:23" ht="27" customHeight="1" thickBot="1" x14ac:dyDescent="0.35">
      <c r="D35" s="135"/>
      <c r="E35" s="137"/>
      <c r="F35" s="17" t="s">
        <v>29</v>
      </c>
      <c r="G35" s="19" t="s">
        <v>30</v>
      </c>
      <c r="H35" s="18" t="s">
        <v>31</v>
      </c>
      <c r="I35" s="20" t="s">
        <v>32</v>
      </c>
      <c r="J35" s="17" t="s">
        <v>29</v>
      </c>
      <c r="K35" s="19" t="s">
        <v>30</v>
      </c>
      <c r="L35" s="18" t="s">
        <v>31</v>
      </c>
      <c r="M35" s="20" t="s">
        <v>32</v>
      </c>
      <c r="N35" s="17" t="s">
        <v>6</v>
      </c>
      <c r="O35" s="19" t="s">
        <v>7</v>
      </c>
      <c r="P35" s="18" t="s">
        <v>8</v>
      </c>
      <c r="Q35" s="20" t="s">
        <v>9</v>
      </c>
      <c r="R35" s="17" t="s">
        <v>6</v>
      </c>
      <c r="S35" s="19" t="s">
        <v>7</v>
      </c>
      <c r="T35" s="18" t="s">
        <v>8</v>
      </c>
      <c r="U35" s="20" t="s">
        <v>9</v>
      </c>
      <c r="V35" s="127"/>
      <c r="W35" s="128"/>
    </row>
    <row r="36" spans="4:23" ht="15" thickBot="1" x14ac:dyDescent="0.35">
      <c r="D36" s="121"/>
      <c r="E36" s="122"/>
      <c r="F36" s="46"/>
      <c r="G36" s="47"/>
      <c r="H36" s="47"/>
      <c r="I36" s="48"/>
      <c r="J36" s="46"/>
      <c r="K36" s="47"/>
      <c r="L36" s="47"/>
      <c r="M36" s="49"/>
      <c r="N36" s="50" t="str">
        <f>IFERROR((J36/F36),"100%")</f>
        <v>100%</v>
      </c>
      <c r="O36" s="42" t="str">
        <f t="shared" ref="O36:Q36" si="8">IFERROR((K36/G36),"100%")</f>
        <v>100%</v>
      </c>
      <c r="P36" s="42" t="str">
        <f t="shared" si="8"/>
        <v>100%</v>
      </c>
      <c r="Q36" s="33" t="str">
        <f t="shared" si="8"/>
        <v>100%</v>
      </c>
      <c r="R36" s="50" t="str">
        <f>IFERROR(((J36)/(F36)),"100%")</f>
        <v>100%</v>
      </c>
      <c r="S36" s="50" t="str">
        <f>IFERROR(((K36+L36)/(G36+H36)),"100%")</f>
        <v>100%</v>
      </c>
      <c r="T36" s="42" t="str">
        <f>IFERROR(((K36+L36+M36)/(G36+H36+I36)),"100%")</f>
        <v>100%</v>
      </c>
      <c r="U36" s="33" t="str">
        <f>IFERROR(((K36+L36+M36+N36)/(G36+H36+I36+J36)),"100%")</f>
        <v>100%</v>
      </c>
      <c r="V36" s="129"/>
      <c r="W36" s="130"/>
    </row>
    <row r="37" spans="4:23" ht="97.2" customHeight="1" thickBot="1" x14ac:dyDescent="0.35">
      <c r="D37" s="67" t="s">
        <v>75</v>
      </c>
      <c r="E37" s="68">
        <v>5820000</v>
      </c>
      <c r="F37" s="69">
        <v>860678</v>
      </c>
      <c r="G37" s="70">
        <v>1590159.58</v>
      </c>
      <c r="H37" s="70">
        <v>1220000</v>
      </c>
      <c r="I37" s="71">
        <v>0</v>
      </c>
      <c r="J37" s="69">
        <v>789478.52</v>
      </c>
      <c r="K37" s="70">
        <v>869799.98</v>
      </c>
      <c r="L37" s="70"/>
      <c r="M37" s="71"/>
      <c r="N37" s="72">
        <f>IFERROR(J37/F37,"100"%)</f>
        <v>0.91727512495962482</v>
      </c>
      <c r="O37" s="72">
        <f>IFERROR(K37/G37,"100"%)</f>
        <v>0.54698911413658236</v>
      </c>
      <c r="P37" s="72">
        <f>IFERROR(L37/H37,"100"%)</f>
        <v>0</v>
      </c>
      <c r="Q37" s="74"/>
      <c r="R37" s="45">
        <f>IFERROR(J37/E37,"100%")</f>
        <v>0.13564923024054984</v>
      </c>
      <c r="S37" s="45">
        <f>IFERROR(K37/E37,"100%")</f>
        <v>0.14945016838487973</v>
      </c>
      <c r="T37" s="45">
        <f>IFERROR(L37/E37,"100%")</f>
        <v>0</v>
      </c>
      <c r="U37" s="74"/>
      <c r="V37" s="123" t="s">
        <v>80</v>
      </c>
      <c r="W37" s="124"/>
    </row>
  </sheetData>
  <mergeCells count="26">
    <mergeCell ref="D36:E36"/>
    <mergeCell ref="V37:W37"/>
    <mergeCell ref="V34:W36"/>
    <mergeCell ref="D33:W33"/>
    <mergeCell ref="D34:D35"/>
    <mergeCell ref="E34:E35"/>
    <mergeCell ref="F34:I34"/>
    <mergeCell ref="J34:M34"/>
    <mergeCell ref="N34:Q34"/>
    <mergeCell ref="R34:U34"/>
    <mergeCell ref="B11:B12"/>
    <mergeCell ref="C11:C12"/>
    <mergeCell ref="W11:W12"/>
    <mergeCell ref="L28:Q28"/>
    <mergeCell ref="U28:W28"/>
    <mergeCell ref="C28:F28"/>
    <mergeCell ref="T11:V11"/>
    <mergeCell ref="E2:S2"/>
    <mergeCell ref="E3:S3"/>
    <mergeCell ref="D11:F11"/>
    <mergeCell ref="L11:O11"/>
    <mergeCell ref="P11:S11"/>
    <mergeCell ref="E4:S4"/>
    <mergeCell ref="E5:S5"/>
    <mergeCell ref="G11:K11"/>
    <mergeCell ref="G10:V10"/>
  </mergeCells>
  <conditionalFormatting sqref="F36:I37">
    <cfRule type="containsBlanks" dxfId="81" priority="35">
      <formula>LEN(TRIM(F36))=0</formula>
    </cfRule>
  </conditionalFormatting>
  <conditionalFormatting sqref="H14:K23">
    <cfRule type="containsBlanks" dxfId="80" priority="58">
      <formula>LEN(TRIM(H14))=0</formula>
    </cfRule>
  </conditionalFormatting>
  <conditionalFormatting sqref="J36:M37">
    <cfRule type="containsBlanks" dxfId="79" priority="21">
      <formula>LEN(TRIM(J36))=0</formula>
    </cfRule>
  </conditionalFormatting>
  <conditionalFormatting sqref="L14:O23">
    <cfRule type="containsBlanks" dxfId="78" priority="59">
      <formula>LEN(TRIM(L14))=0</formula>
    </cfRule>
  </conditionalFormatting>
  <conditionalFormatting sqref="N37:P37">
    <cfRule type="cellIs" dxfId="77" priority="29" stopIfTrue="1" operator="equal">
      <formula>"100%"</formula>
    </cfRule>
    <cfRule type="cellIs" dxfId="76" priority="30" stopIfTrue="1" operator="lessThan">
      <formula>0.5</formula>
    </cfRule>
    <cfRule type="cellIs" dxfId="75" priority="31" stopIfTrue="1" operator="between">
      <formula>0.5</formula>
      <formula>0.7</formula>
    </cfRule>
    <cfRule type="cellIs" dxfId="74" priority="32" stopIfTrue="1" operator="between">
      <formula>0.7</formula>
      <formula>1.2</formula>
    </cfRule>
    <cfRule type="cellIs" dxfId="73" priority="33" stopIfTrue="1" operator="greaterThanOrEqual">
      <formula>1.2</formula>
    </cfRule>
    <cfRule type="containsBlanks" dxfId="72" priority="34" stopIfTrue="1">
      <formula>LEN(TRIM(N37))=0</formula>
    </cfRule>
  </conditionalFormatting>
  <conditionalFormatting sqref="N36:U36">
    <cfRule type="cellIs" dxfId="71" priority="9" stopIfTrue="1" operator="equal">
      <formula>"100%"</formula>
    </cfRule>
    <cfRule type="cellIs" dxfId="70" priority="10" stopIfTrue="1" operator="lessThan">
      <formula>0.5</formula>
    </cfRule>
    <cfRule type="cellIs" dxfId="69" priority="11" stopIfTrue="1" operator="between">
      <formula>0.5</formula>
      <formula>0.7</formula>
    </cfRule>
    <cfRule type="cellIs" dxfId="68" priority="12" stopIfTrue="1" operator="between">
      <formula>0.7</formula>
      <formula>1.2</formula>
    </cfRule>
    <cfRule type="cellIs" dxfId="67" priority="13" stopIfTrue="1" operator="greaterThanOrEqual">
      <formula>1.2</formula>
    </cfRule>
    <cfRule type="containsBlanks" dxfId="66" priority="14" stopIfTrue="1">
      <formula>LEN(TRIM(N36))=0</formula>
    </cfRule>
  </conditionalFormatting>
  <conditionalFormatting sqref="O13">
    <cfRule type="containsBlanks" dxfId="65" priority="48">
      <formula>LEN(TRIM(O13))=0</formula>
    </cfRule>
  </conditionalFormatting>
  <conditionalFormatting sqref="P13:R13">
    <cfRule type="cellIs" dxfId="64" priority="200" operator="greaterThanOrEqual">
      <formula>110%</formula>
    </cfRule>
    <cfRule type="cellIs" dxfId="63" priority="199" operator="between">
      <formula>100%</formula>
      <formula>110%</formula>
    </cfRule>
    <cfRule type="cellIs" dxfId="62" priority="198" operator="lessThanOrEqual">
      <formula>100%</formula>
    </cfRule>
    <cfRule type="cellIs" dxfId="61" priority="197" operator="equal">
      <formula>"NO APLICA"</formula>
    </cfRule>
  </conditionalFormatting>
  <conditionalFormatting sqref="P14:R23">
    <cfRule type="cellIs" dxfId="60" priority="137" stopIfTrue="1" operator="between">
      <formula>0.7</formula>
      <formula>1.2</formula>
    </cfRule>
    <cfRule type="cellIs" dxfId="59" priority="136" stopIfTrue="1" operator="between">
      <formula>0.5</formula>
      <formula>0.7</formula>
    </cfRule>
    <cfRule type="cellIs" dxfId="58" priority="135" stopIfTrue="1" operator="lessThan">
      <formula>0.5</formula>
    </cfRule>
    <cfRule type="cellIs" dxfId="57" priority="134" stopIfTrue="1" operator="equal">
      <formula>"100%"</formula>
    </cfRule>
    <cfRule type="cellIs" dxfId="56" priority="138" stopIfTrue="1" operator="greaterThanOrEqual">
      <formula>1.2</formula>
    </cfRule>
    <cfRule type="containsBlanks" dxfId="55" priority="139" stopIfTrue="1">
      <formula>LEN(TRIM(P14))=0</formula>
    </cfRule>
  </conditionalFormatting>
  <conditionalFormatting sqref="Q37 U37">
    <cfRule type="containsBlanks" dxfId="54" priority="22">
      <formula>LEN(TRIM(Q37))=0</formula>
    </cfRule>
  </conditionalFormatting>
  <conditionalFormatting sqref="R37:T37">
    <cfRule type="cellIs" dxfId="53" priority="26" stopIfTrue="1" operator="between">
      <formula>0.7</formula>
      <formula>1.2</formula>
    </cfRule>
    <cfRule type="cellIs" dxfId="52" priority="27" stopIfTrue="1" operator="greaterThanOrEqual">
      <formula>1.2</formula>
    </cfRule>
    <cfRule type="containsBlanks" dxfId="51" priority="28" stopIfTrue="1">
      <formula>LEN(TRIM(R37))=0</formula>
    </cfRule>
    <cfRule type="cellIs" dxfId="50" priority="24" stopIfTrue="1" operator="lessThan">
      <formula>0.5</formula>
    </cfRule>
    <cfRule type="cellIs" dxfId="49" priority="23" stopIfTrue="1" operator="equal">
      <formula>"100%"</formula>
    </cfRule>
    <cfRule type="cellIs" dxfId="48" priority="25" stopIfTrue="1" operator="between">
      <formula>0.5</formula>
      <formula>0.7</formula>
    </cfRule>
  </conditionalFormatting>
  <conditionalFormatting sqref="R36:U36">
    <cfRule type="containsBlanks" dxfId="47" priority="8">
      <formula>LEN(TRIM(R36))=0</formula>
    </cfRule>
  </conditionalFormatting>
  <conditionalFormatting sqref="S13:S23 V13:V23">
    <cfRule type="containsBlanks" dxfId="46" priority="49">
      <formula>LEN(TRIM(S13))=0</formula>
    </cfRule>
  </conditionalFormatting>
  <conditionalFormatting sqref="T14:T23">
    <cfRule type="cellIs" dxfId="45" priority="40" stopIfTrue="1" operator="between">
      <formula>0.5</formula>
      <formula>0.7</formula>
    </cfRule>
    <cfRule type="containsBlanks" dxfId="44" priority="37">
      <formula>LEN(TRIM(T14))=0</formula>
    </cfRule>
    <cfRule type="cellIs" dxfId="43" priority="38" stopIfTrue="1" operator="equal">
      <formula>"100%"</formula>
    </cfRule>
    <cfRule type="cellIs" dxfId="42" priority="39" stopIfTrue="1" operator="lessThan">
      <formula>0.5</formula>
    </cfRule>
    <cfRule type="cellIs" dxfId="41" priority="41" stopIfTrue="1" operator="between">
      <formula>0.7</formula>
      <formula>1.2</formula>
    </cfRule>
    <cfRule type="cellIs" dxfId="40" priority="42" stopIfTrue="1" operator="greaterThanOrEqual">
      <formula>1.2</formula>
    </cfRule>
    <cfRule type="containsBlanks" dxfId="39" priority="43" stopIfTrue="1">
      <formula>LEN(TRIM(T14))=0</formula>
    </cfRule>
  </conditionalFormatting>
  <conditionalFormatting sqref="T13:U13">
    <cfRule type="cellIs" dxfId="38" priority="44" operator="equal">
      <formula>"NO APLICA"</formula>
    </cfRule>
    <cfRule type="cellIs" dxfId="37" priority="45" operator="lessThanOrEqual">
      <formula>100%</formula>
    </cfRule>
    <cfRule type="cellIs" dxfId="36" priority="46" operator="between">
      <formula>100%</formula>
      <formula>110%</formula>
    </cfRule>
    <cfRule type="cellIs" dxfId="35" priority="47" operator="greaterThanOrEqual">
      <formula>110%</formula>
    </cfRule>
  </conditionalFormatting>
  <conditionalFormatting sqref="V14:V23">
    <cfRule type="cellIs" dxfId="34" priority="55" stopIfTrue="1" operator="greaterThanOrEqual">
      <formula>1.2</formula>
    </cfRule>
    <cfRule type="containsBlanks" dxfId="33" priority="56" stopIfTrue="1">
      <formula>LEN(TRIM(V14))=0</formula>
    </cfRule>
    <cfRule type="cellIs" dxfId="32" priority="52" stopIfTrue="1" operator="lessThan">
      <formula>0.5</formula>
    </cfRule>
    <cfRule type="cellIs" dxfId="31" priority="53" stopIfTrue="1" operator="between">
      <formula>0.5</formula>
      <formula>0.7</formula>
    </cfRule>
    <cfRule type="cellIs" dxfId="30" priority="54" stopIfTrue="1" operator="between">
      <formula>0.7</formula>
      <formula>1.2</formula>
    </cfRule>
    <cfRule type="cellIs" dxfId="29" priority="51" stopIfTrue="1" operator="equal">
      <formula>"100%"</formula>
    </cfRule>
  </conditionalFormatting>
  <conditionalFormatting sqref="U14:U23">
    <cfRule type="containsBlanks" dxfId="5" priority="1">
      <formula>LEN(TRIM(U14))=0</formula>
    </cfRule>
    <cfRule type="cellIs" dxfId="4" priority="2" stopIfTrue="1" operator="equal">
      <formula>"100%"</formula>
    </cfRule>
    <cfRule type="cellIs" dxfId="3" priority="3" stopIfTrue="1" operator="lessThan">
      <formula>0.5</formula>
    </cfRule>
    <cfRule type="cellIs" dxfId="6" priority="4" stopIfTrue="1" operator="between">
      <formula>0.5</formula>
      <formula>0.7</formula>
    </cfRule>
    <cfRule type="cellIs" dxfId="2" priority="5" stopIfTrue="1" operator="between">
      <formula>0.7</formula>
      <formula>1.2</formula>
    </cfRule>
    <cfRule type="cellIs" dxfId="1" priority="6" stopIfTrue="1" operator="greaterThanOrEqual">
      <formula>1.2</formula>
    </cfRule>
    <cfRule type="containsBlanks" dxfId="0" priority="7" stopIfTrue="1">
      <formula>LEN(TRIM(U14))=0</formula>
    </cfRule>
  </conditionalFormatting>
  <printOptions horizontalCentered="1"/>
  <pageMargins left="0.25" right="0.25" top="0.75" bottom="0.75" header="0.3" footer="0.3"/>
  <pageSetup paperSize="5" scale="2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U10"/>
  <sheetViews>
    <sheetView workbookViewId="0">
      <selection activeCell="C6" sqref="C6:U10"/>
    </sheetView>
  </sheetViews>
  <sheetFormatPr baseColWidth="10" defaultRowHeight="14.4" x14ac:dyDescent="0.3"/>
  <sheetData>
    <row r="5" spans="3:21" ht="15" thickBot="1" x14ac:dyDescent="0.35"/>
    <row r="6" spans="3:21" ht="15" thickBot="1" x14ac:dyDescent="0.35">
      <c r="C6" s="131" t="s">
        <v>27</v>
      </c>
      <c r="D6" s="132"/>
      <c r="E6" s="132"/>
      <c r="F6" s="132"/>
      <c r="G6" s="132"/>
      <c r="H6" s="132"/>
      <c r="I6" s="132"/>
      <c r="J6" s="132"/>
      <c r="K6" s="132"/>
      <c r="L6" s="132"/>
      <c r="M6" s="132"/>
      <c r="N6" s="132"/>
      <c r="O6" s="132"/>
      <c r="P6" s="132"/>
      <c r="Q6" s="132"/>
      <c r="R6" s="132"/>
      <c r="S6" s="132"/>
      <c r="T6" s="132"/>
      <c r="U6" s="133"/>
    </row>
    <row r="7" spans="3:21" ht="15" thickBot="1" x14ac:dyDescent="0.35">
      <c r="C7" s="139" t="s">
        <v>28</v>
      </c>
      <c r="D7" s="140" t="s">
        <v>10</v>
      </c>
      <c r="E7" s="141" t="s">
        <v>11</v>
      </c>
      <c r="F7" s="142"/>
      <c r="G7" s="142"/>
      <c r="H7" s="143"/>
      <c r="I7" s="141" t="s">
        <v>12</v>
      </c>
      <c r="J7" s="142"/>
      <c r="K7" s="142"/>
      <c r="L7" s="143"/>
      <c r="M7" s="141" t="s">
        <v>13</v>
      </c>
      <c r="N7" s="142"/>
      <c r="O7" s="142"/>
      <c r="P7" s="143"/>
      <c r="Q7" s="141" t="s">
        <v>14</v>
      </c>
      <c r="R7" s="142"/>
      <c r="S7" s="142"/>
      <c r="T7" s="143"/>
      <c r="U7" s="139" t="s">
        <v>39</v>
      </c>
    </row>
    <row r="8" spans="3:21" ht="28.2" thickBot="1" x14ac:dyDescent="0.35">
      <c r="C8" s="135"/>
      <c r="D8" s="137"/>
      <c r="E8" s="17" t="s">
        <v>29</v>
      </c>
      <c r="F8" s="19" t="s">
        <v>30</v>
      </c>
      <c r="G8" s="18" t="s">
        <v>31</v>
      </c>
      <c r="H8" s="20" t="s">
        <v>32</v>
      </c>
      <c r="I8" s="17" t="s">
        <v>29</v>
      </c>
      <c r="J8" s="19" t="s">
        <v>30</v>
      </c>
      <c r="K8" s="18" t="s">
        <v>31</v>
      </c>
      <c r="L8" s="20" t="s">
        <v>32</v>
      </c>
      <c r="M8" s="17" t="s">
        <v>6</v>
      </c>
      <c r="N8" s="19" t="s">
        <v>7</v>
      </c>
      <c r="O8" s="18" t="s">
        <v>8</v>
      </c>
      <c r="P8" s="20" t="s">
        <v>9</v>
      </c>
      <c r="Q8" s="17" t="s">
        <v>6</v>
      </c>
      <c r="R8" s="19" t="s">
        <v>7</v>
      </c>
      <c r="S8" s="18" t="s">
        <v>8</v>
      </c>
      <c r="T8" s="20" t="s">
        <v>9</v>
      </c>
      <c r="U8" s="135"/>
    </row>
    <row r="9" spans="3:21" ht="15" thickBot="1" x14ac:dyDescent="0.35">
      <c r="C9" s="121"/>
      <c r="D9" s="122"/>
      <c r="E9" s="46"/>
      <c r="F9" s="47"/>
      <c r="G9" s="47"/>
      <c r="H9" s="48"/>
      <c r="I9" s="46"/>
      <c r="J9" s="47"/>
      <c r="K9" s="47"/>
      <c r="L9" s="49"/>
      <c r="M9" s="50" t="str">
        <f>IFERROR((I9/E9),"100%")</f>
        <v>100%</v>
      </c>
      <c r="N9" s="42" t="str">
        <f t="shared" ref="N9:P9" si="0">IFERROR((J9/F9),"100%")</f>
        <v>100%</v>
      </c>
      <c r="O9" s="42" t="str">
        <f t="shared" si="0"/>
        <v>100%</v>
      </c>
      <c r="P9" s="33" t="str">
        <f t="shared" si="0"/>
        <v>100%</v>
      </c>
      <c r="Q9" s="50" t="str">
        <f>IFERROR(((I9)/(E9)),"100%")</f>
        <v>100%</v>
      </c>
      <c r="R9" s="50" t="str">
        <f>IFERROR(((J9+K9)/(F9+G9)),"100%")</f>
        <v>100%</v>
      </c>
      <c r="S9" s="42" t="str">
        <f>IFERROR(((J9+K9+L9)/(F9+G9+H9)),"100%")</f>
        <v>100%</v>
      </c>
      <c r="T9" s="33" t="str">
        <f>IFERROR(((J9+K9+L9+M9)/(F9+G9+H9+I9)),"100%")</f>
        <v>100%</v>
      </c>
      <c r="U9" s="52"/>
    </row>
    <row r="10" spans="3:21" ht="180" thickBot="1" x14ac:dyDescent="0.35">
      <c r="C10" s="67" t="s">
        <v>75</v>
      </c>
      <c r="D10" s="68">
        <v>3500000</v>
      </c>
      <c r="E10" s="69">
        <v>860678</v>
      </c>
      <c r="F10" s="70">
        <v>850321</v>
      </c>
      <c r="G10" s="70">
        <v>0</v>
      </c>
      <c r="H10" s="71">
        <v>0</v>
      </c>
      <c r="I10" s="69">
        <v>789478.52</v>
      </c>
      <c r="J10" s="70">
        <v>850321</v>
      </c>
      <c r="K10" s="70"/>
      <c r="L10" s="71"/>
      <c r="M10" s="72">
        <f>IFERROR(I10/E10,"100"%)</f>
        <v>0.91727512495962482</v>
      </c>
      <c r="N10" s="72">
        <f>IFERROR(J10/F10,"100"%)</f>
        <v>1</v>
      </c>
      <c r="O10" s="73"/>
      <c r="P10" s="74"/>
      <c r="Q10" s="45">
        <f>IFERROR(I10/D10,"100%")</f>
        <v>0.22556529142857143</v>
      </c>
      <c r="R10" s="45">
        <f>IFERROR(J10/D10,"100%")</f>
        <v>0.24294885714285713</v>
      </c>
      <c r="S10" s="73"/>
      <c r="T10" s="74"/>
      <c r="U10" s="75" t="s">
        <v>76</v>
      </c>
    </row>
  </sheetData>
  <mergeCells count="9">
    <mergeCell ref="C9:D9"/>
    <mergeCell ref="C6:U6"/>
    <mergeCell ref="C7:C8"/>
    <mergeCell ref="D7:D8"/>
    <mergeCell ref="E7:H7"/>
    <mergeCell ref="I7:L7"/>
    <mergeCell ref="M7:P7"/>
    <mergeCell ref="Q7:T7"/>
    <mergeCell ref="U7:U8"/>
  </mergeCells>
  <conditionalFormatting sqref="E9:H10">
    <cfRule type="containsBlanks" dxfId="28" priority="29">
      <formula>LEN(TRIM(E9))=0</formula>
    </cfRule>
  </conditionalFormatting>
  <conditionalFormatting sqref="I9:L10">
    <cfRule type="containsBlanks" dxfId="27" priority="15">
      <formula>LEN(TRIM(I9))=0</formula>
    </cfRule>
  </conditionalFormatting>
  <conditionalFormatting sqref="M10:N10">
    <cfRule type="cellIs" dxfId="26" priority="23" stopIfTrue="1" operator="equal">
      <formula>"100%"</formula>
    </cfRule>
    <cfRule type="cellIs" dxfId="25" priority="24" stopIfTrue="1" operator="lessThan">
      <formula>0.5</formula>
    </cfRule>
    <cfRule type="cellIs" dxfId="24" priority="25" stopIfTrue="1" operator="between">
      <formula>0.5</formula>
      <formula>0.7</formula>
    </cfRule>
    <cfRule type="cellIs" dxfId="23" priority="26" stopIfTrue="1" operator="between">
      <formula>0.7</formula>
      <formula>1.2</formula>
    </cfRule>
    <cfRule type="cellIs" dxfId="22" priority="27" stopIfTrue="1" operator="greaterThanOrEqual">
      <formula>1.2</formula>
    </cfRule>
    <cfRule type="containsBlanks" dxfId="21" priority="28" stopIfTrue="1">
      <formula>LEN(TRIM(M10))=0</formula>
    </cfRule>
  </conditionalFormatting>
  <conditionalFormatting sqref="M9:T9">
    <cfRule type="cellIs" dxfId="20" priority="2" stopIfTrue="1" operator="equal">
      <formula>"100%"</formula>
    </cfRule>
    <cfRule type="cellIs" dxfId="19" priority="3" stopIfTrue="1" operator="lessThan">
      <formula>0.5</formula>
    </cfRule>
    <cfRule type="cellIs" dxfId="18" priority="4" stopIfTrue="1" operator="between">
      <formula>0.5</formula>
      <formula>0.7</formula>
    </cfRule>
    <cfRule type="cellIs" dxfId="17" priority="5" stopIfTrue="1" operator="between">
      <formula>0.7</formula>
      <formula>1.2</formula>
    </cfRule>
    <cfRule type="cellIs" dxfId="16" priority="6" stopIfTrue="1" operator="greaterThanOrEqual">
      <formula>1.2</formula>
    </cfRule>
    <cfRule type="containsBlanks" dxfId="15" priority="7" stopIfTrue="1">
      <formula>LEN(TRIM(M9))=0</formula>
    </cfRule>
  </conditionalFormatting>
  <conditionalFormatting sqref="O10:P10 S10:T10">
    <cfRule type="containsBlanks" dxfId="14" priority="16">
      <formula>LEN(TRIM(O10))=0</formula>
    </cfRule>
  </conditionalFormatting>
  <conditionalFormatting sqref="Q10:R10">
    <cfRule type="cellIs" dxfId="13" priority="17" stopIfTrue="1" operator="equal">
      <formula>"100%"</formula>
    </cfRule>
    <cfRule type="cellIs" dxfId="12" priority="18" stopIfTrue="1" operator="lessThan">
      <formula>0.5</formula>
    </cfRule>
    <cfRule type="cellIs" dxfId="11" priority="19" stopIfTrue="1" operator="between">
      <formula>0.5</formula>
      <formula>0.7</formula>
    </cfRule>
    <cfRule type="cellIs" dxfId="10" priority="20" stopIfTrue="1" operator="between">
      <formula>0.7</formula>
      <formula>1.2</formula>
    </cfRule>
    <cfRule type="cellIs" dxfId="9" priority="21" stopIfTrue="1" operator="greaterThanOrEqual">
      <formula>1.2</formula>
    </cfRule>
    <cfRule type="containsBlanks" dxfId="8" priority="22" stopIfTrue="1">
      <formula>LEN(TRIM(Q10))=0</formula>
    </cfRule>
  </conditionalFormatting>
  <conditionalFormatting sqref="Q9:T9">
    <cfRule type="containsBlanks" dxfId="7" priority="1">
      <formula>LEN(TRIM(Q9))=0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38" t="s">
        <v>35</v>
      </c>
    </row>
    <row r="3" spans="1:2" ht="120" customHeight="1" x14ac:dyDescent="0.3">
      <c r="A3" s="144" t="s">
        <v>36</v>
      </c>
      <c r="B3" s="144"/>
    </row>
    <row r="5" spans="1:2" ht="43.2" x14ac:dyDescent="0.3">
      <c r="A5" s="39"/>
      <c r="B5" s="40" t="s">
        <v>37</v>
      </c>
    </row>
    <row r="6" spans="1:2" ht="57.6" x14ac:dyDescent="0.3">
      <c r="A6" s="41"/>
      <c r="B6" s="40"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E4 2023</vt:lpstr>
      <vt:lpstr>Hoja1</vt:lpstr>
      <vt:lpstr>Instrucciones</vt:lpstr>
      <vt:lpstr>'SEGUIMIENTO E4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Alma</cp:lastModifiedBy>
  <cp:revision/>
  <cp:lastPrinted>2023-07-10T17:35:29Z</cp:lastPrinted>
  <dcterms:created xsi:type="dcterms:W3CDTF">2021-03-11T02:28:07Z</dcterms:created>
  <dcterms:modified xsi:type="dcterms:W3CDTF">2023-10-06T18:12:25Z</dcterms:modified>
  <cp:category/>
  <cp:contentStatus/>
</cp:coreProperties>
</file>