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4.2 CACOMyM\1.4 F. Técnicas\PP 02\"/>
    </mc:Choice>
  </mc:AlternateContent>
  <xr:revisionPtr revIDLastSave="0" documentId="13_ncr:1_{D12C709E-F055-4059-AF7F-71FC4E281B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1" l="1"/>
  <c r="O58" i="1"/>
  <c r="S57" i="1"/>
  <c r="O57" i="1"/>
  <c r="S56" i="1"/>
  <c r="O56" i="1"/>
  <c r="S55" i="1"/>
  <c r="O55" i="1"/>
  <c r="S54" i="1"/>
  <c r="O54" i="1"/>
  <c r="S53" i="1"/>
  <c r="O53" i="1"/>
  <c r="S52" i="1"/>
  <c r="O52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8" i="1"/>
  <c r="P37" i="1"/>
  <c r="P14" i="1" l="1"/>
  <c r="U51" i="1" l="1"/>
  <c r="T51" i="1"/>
  <c r="S51" i="1"/>
  <c r="R51" i="1"/>
  <c r="Q51" i="1"/>
  <c r="P51" i="1"/>
  <c r="O51" i="1"/>
  <c r="V51" i="1" s="1"/>
  <c r="P13" i="1"/>
</calcChain>
</file>

<file path=xl/sharedStrings.xml><?xml version="1.0" encoding="utf-8"?>
<sst xmlns="http://schemas.openxmlformats.org/spreadsheetml/2006/main" count="228" uniqueCount="168">
  <si>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</si>
  <si>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</si>
  <si>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</si>
  <si>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</si>
  <si>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</si>
  <si>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</si>
  <si>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</si>
  <si>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</si>
  <si>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</si>
  <si>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</si>
  <si>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</si>
  <si>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</si>
  <si>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</si>
  <si>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</si>
  <si>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</si>
  <si>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</si>
  <si>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</si>
  <si>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</si>
  <si>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</si>
  <si>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</si>
  <si>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</si>
  <si>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</si>
  <si>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</si>
  <si>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</si>
  <si>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</si>
  <si>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</si>
  <si>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</si>
  <si>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</si>
  <si>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</si>
  <si>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</si>
  <si>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</si>
  <si>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</si>
  <si>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</si>
  <si>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</si>
  <si>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</si>
  <si>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</si>
  <si>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</si>
  <si>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</si>
  <si>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</si>
  <si>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</si>
  <si>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</si>
  <si>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  E-PPA 4.17 PROGRAMA DEPORTE SIN LÍMITES</t>
  </si>
  <si>
    <t xml:space="preserve">INSTITUTO DEL DEPORTE </t>
  </si>
  <si>
    <r>
      <rPr>
        <b/>
        <sz val="11"/>
        <color theme="1"/>
        <rFont val="Arial"/>
        <family val="2"/>
      </rPr>
      <t xml:space="preserve">4.17.1: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</si>
  <si>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 xml:space="preserve">: Porcentaje de población de 18 años y más que percibe inseguro vivir en Cancún.
</t>
    </r>
    <r>
      <rPr>
        <b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Encuesta Nacional de Seguridad Pública Urbana. Periodicidad Anual.</t>
    </r>
  </si>
  <si>
    <t>Propósito
(Instituto del Deporte)</t>
  </si>
  <si>
    <t>4.17.1.1 Las ciudadanas y los ciudadanos del Municipio de Benito Juárez participan regularmente en las actividades físicas y recreativas del Instituto del Deporte.</t>
  </si>
  <si>
    <t xml:space="preserve">PDEP: Porcentaje de deportistas participantes.  </t>
  </si>
  <si>
    <t>Trimestral</t>
  </si>
  <si>
    <t>UNIDAD DE MEDIDA DEL INDICADOR: Porcentaje
UNIDAD DE MEDIDA DE LAS VARIABLE: Deportistas</t>
  </si>
  <si>
    <r>
      <t xml:space="preserve">
</t>
    </r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La meta de deportistas participantes de 7354 en el trimestre llega al 100% junto con los asistentes a los eventos deportivos.
</t>
    </r>
    <r>
      <rPr>
        <b/>
        <sz val="11"/>
        <color theme="0"/>
        <rFont val="Arial"/>
        <family val="2"/>
      </rPr>
      <t xml:space="preserve">Avance trimestral: </t>
    </r>
    <r>
      <rPr>
        <sz val="11"/>
        <color theme="0"/>
        <rFont val="Arial"/>
        <family val="2"/>
      </rPr>
      <t xml:space="preserve">Se llega al avance trimestral por la participanción de deportistas een los eventos deportivos generados así como de beneficiados y la asistencia de participantes a los eventos deportivos.
</t>
    </r>
  </si>
  <si>
    <t>Componente
( Coordinación Administrativa)</t>
  </si>
  <si>
    <r>
      <rPr>
        <b/>
        <sz val="11"/>
        <rFont val="Arial"/>
        <family val="2"/>
      </rPr>
      <t xml:space="preserve">4.17.1.1.1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</si>
  <si>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</si>
  <si>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</si>
  <si>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rPr>
        <sz val="11"/>
        <color theme="1"/>
        <rFont val="Arial"/>
        <family val="2"/>
      </rP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se cumple con lo a cumplir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cumpliendo el 100% .
</t>
    </r>
  </si>
  <si>
    <r>
      <rPr>
        <b/>
        <sz val="11"/>
        <rFont val="Arial"/>
        <family val="2"/>
      </rPr>
      <t>4.17.1.1.1.1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</si>
  <si>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</si>
  <si>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</si>
  <si>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r>
      <rPr>
        <sz val="11"/>
        <color theme="1"/>
        <rFont val="Arial"/>
        <family val="2"/>
      </rP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se cumple con lo a cumplir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trimestre se realizan los reportes programados cumpliendo el 100% .</t>
    </r>
  </si>
  <si>
    <t>Componente
(Coordinación de Mantenimiento e infraestructura de Instalaciones Deportivas)</t>
  </si>
  <si>
    <r>
      <rPr>
        <b/>
        <sz val="11"/>
        <rFont val="Arial"/>
        <family val="2"/>
      </rPr>
      <t xml:space="preserve">4.17.1.1.2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</si>
  <si>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</si>
  <si>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</si>
  <si>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r>
      <rPr>
        <sz val="11"/>
        <color theme="1"/>
        <rFont val="Arial"/>
        <family val="2"/>
      </rPr>
      <t xml:space="preserve">Las actividades se realizaron en su taotalidad a lo programado en el trimestre debido al enfoque de recursos para tener en mejores condiciones las instalaciones deportivas para las actividades deportivas.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20 espacios antendidos la cual es completada.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100%, se dan atención a 20 instalaciones deportivas .
</t>
    </r>
  </si>
  <si>
    <r>
      <rPr>
        <b/>
        <sz val="11"/>
        <rFont val="Arial"/>
        <family val="2"/>
      </rPr>
      <t>4.17.1.1.2.1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</si>
  <si>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metros cuadrados de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</si>
  <si>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Metros cuadrados </t>
    </r>
  </si>
  <si>
    <r>
      <rPr>
        <sz val="11"/>
        <color theme="1"/>
        <rFont val="Arial"/>
        <family val="2"/>
      </rPr>
      <t xml:space="preserve">La actividades se realiza con incremento a lo programado en el trimestre debido al enfoque de recursos para tener en mejores condiciones las instalaciones deportivas para las actividades deportivas.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12000 metros cuadrados en los espacios antendidos la cual es completada.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avance fue del 100%, se dan atención a los 10000 metros cuarados programados en instalaciones deportivas .</t>
    </r>
  </si>
  <si>
    <t>Componente
( Coordinación de Operaciones y Logística )</t>
  </si>
  <si>
    <r>
      <rPr>
        <b/>
        <sz val="11"/>
        <rFont val="Arial"/>
        <family val="2"/>
      </rPr>
      <t>4.17.1.1.3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</si>
  <si>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</si>
  <si>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</si>
  <si>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t xml:space="preserve">
Meta trimestral: </t>
    </r>
    <r>
      <rPr>
        <sz val="11"/>
        <color theme="1"/>
        <rFont val="Arial"/>
        <family val="2"/>
      </rPr>
      <t>La meta en el trimestre es rebasada por la obtención de mayores recursos los que hicieron posible el impulso a 800 atletas que participaron directamente en las actividades incluyendo los beneficiados con incentivos económicos.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 de acuerdo a la meta programada en incetivos deportivos.</t>
    </r>
  </si>
  <si>
    <r>
      <rPr>
        <b/>
        <sz val="11"/>
        <rFont val="Arial"/>
        <family val="2"/>
      </rPr>
      <t>4.17.1.1.3.1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</si>
  <si>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</si>
  <si>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</si>
  <si>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t xml:space="preserve">Meta trimestral: </t>
    </r>
    <r>
      <rPr>
        <sz val="11"/>
        <color theme="1"/>
        <rFont val="Arial"/>
        <family val="2"/>
      </rPr>
      <t>300 incentivos deportivos entregados incluyendo equipos que recibieron material deportivo o apoyo en transportación..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acorde a lo programado gracias a  recursos que se enfocaron a incentivar a más deportistas.</t>
    </r>
  </si>
  <si>
    <r>
      <rPr>
        <b/>
        <sz val="11"/>
        <rFont val="Arial"/>
        <family val="2"/>
      </rPr>
      <t>4.17.1.1.3.2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</si>
  <si>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</si>
  <si>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</si>
  <si>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sz val="11"/>
        <color theme="1"/>
        <rFont val="Arial"/>
        <family val="2"/>
      </rPr>
      <t xml:space="preserve">La meta programada trimestral de 700 atendidas yque participaron en las platicas y orientaciones sobre nutrición deportiva y las que recibieron atención fisioterapia.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resultado de los programado en el trimestre es del 100%,  los eventos de oricnetaicón y capacitación fueron concurridos.</t>
    </r>
  </si>
  <si>
    <r>
      <rPr>
        <b/>
        <sz val="11"/>
        <rFont val="Arial"/>
        <family val="2"/>
      </rPr>
      <t>4.17.1.1.3.3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</si>
  <si>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</si>
  <si>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</si>
  <si>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sz val="11"/>
        <color theme="1"/>
        <rFont val="Arial"/>
        <family val="2"/>
      </rPr>
      <t xml:space="preserve">El Maratón de Cancún en un evento anual que se realiza en diciembre.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hay avance en lo programado en este trimestre.</t>
    </r>
  </si>
  <si>
    <r>
      <t xml:space="preserve">4.17.1.1.3.4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</si>
  <si>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</si>
  <si>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</si>
  <si>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sz val="11"/>
        <color theme="1"/>
        <rFont val="Arial"/>
        <family val="2"/>
      </rPr>
      <t>La realización de diversas actividades deportivas nos hizo llegar al número de participación, actividades como eventos de box y lucha, capacitación, caravanas deporrtivas.</t>
    </r>
    <r>
      <rPr>
        <b/>
        <sz val="11"/>
        <color theme="1"/>
        <rFont val="Arial"/>
        <family val="2"/>
      </rPr>
      <t xml:space="preserve">
Meta trimestral: </t>
    </r>
    <r>
      <rPr>
        <sz val="11"/>
        <color theme="1"/>
        <rFont val="Arial"/>
        <family val="2"/>
      </rPr>
      <t>La meta se cumple al 100% de lo programado en este trimestre.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de lo programado en este trimestre.</t>
    </r>
  </si>
  <si>
    <t>Componente
(Coordinación de Deporte Federado)</t>
  </si>
  <si>
    <r>
      <rPr>
        <b/>
        <sz val="11"/>
        <rFont val="Arial"/>
        <family val="2"/>
      </rPr>
      <t>4.17.1.1.4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</si>
  <si>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</si>
  <si>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</si>
  <si>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de 100.00% se realiza con la organización de eventos coordinados en el municipio
</t>
    </r>
  </si>
  <si>
    <r>
      <rPr>
        <b/>
        <sz val="11"/>
        <rFont val="Arial"/>
        <family val="2"/>
      </rPr>
      <t>4.17.1.1.4.1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</si>
  <si>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</si>
  <si>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</si>
  <si>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de 100.00% se realiza con la organización de eventos coordinados en el municipio</t>
    </r>
  </si>
  <si>
    <t>Componente
(Coordinación de Deporte Estudiantil)</t>
  </si>
  <si>
    <r>
      <rPr>
        <b/>
        <sz val="11"/>
        <rFont val="Arial"/>
        <family val="2"/>
      </rPr>
      <t>4.17.1.1.5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</si>
  <si>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</si>
  <si>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</si>
  <si>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r>
      <rPr>
        <sz val="11"/>
        <color theme="1"/>
        <rFont val="Arial"/>
        <family val="2"/>
      </rPr>
      <t xml:space="preserve">La meta en el componente con un monto de11000 de realizar la clasificación municipal para representativos de forma selectiva por disciplina y los procesos se reflejane en el trimestre indicado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trimestral es de 11000 deportistas.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 de100% que debido a la actividad  realizada en la que se cumplieron las expectativas</t>
    </r>
  </si>
  <si>
    <t>Semestral</t>
  </si>
  <si>
    <r>
      <rPr>
        <b/>
        <sz val="11"/>
        <rFont val="Arial"/>
        <family val="2"/>
      </rPr>
      <t xml:space="preserve">4.17.1.1.5.1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</si>
  <si>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</si>
  <si>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</si>
  <si>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sz val="11"/>
        <color theme="1"/>
        <rFont val="Arial"/>
        <family val="2"/>
      </rPr>
      <t>La meta en el componente con un monto de11000 de realizar la clasificación municipal para representativos de forma selectiva por disciplina y los procesos se reflejane en el trimestre indicado</t>
    </r>
    <r>
      <rPr>
        <b/>
        <sz val="11"/>
        <color theme="1"/>
        <rFont val="Arial"/>
        <family val="2"/>
      </rPr>
      <t xml:space="preserve">
Meta trimestral: </t>
    </r>
    <r>
      <rPr>
        <sz val="11"/>
        <color theme="1"/>
        <rFont val="Arial"/>
        <family val="2"/>
      </rPr>
      <t>La meta trimestral es de 11000 deportistas.</t>
    </r>
    <r>
      <rPr>
        <b/>
        <sz val="11"/>
        <color theme="1"/>
        <rFont val="Arial"/>
        <family val="2"/>
      </rPr>
      <t xml:space="preserve">
Avance trimestral:  </t>
    </r>
    <r>
      <rPr>
        <sz val="11"/>
        <color theme="1"/>
        <rFont val="Arial"/>
        <family val="2"/>
      </rPr>
      <t>El avance trimestral  de100% que debido a la actividad  realizada en la que se cumplieron las expectativas</t>
    </r>
  </si>
  <si>
    <r>
      <rPr>
        <b/>
        <sz val="11"/>
        <rFont val="Arial"/>
        <family val="2"/>
      </rPr>
      <t>4.17.1.1.5.2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</si>
  <si>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</si>
  <si>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</si>
  <si>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sz val="11"/>
        <color theme="1"/>
        <rFont val="Arial"/>
        <family val="2"/>
      </rPr>
      <t xml:space="preserve">La actividade del premio al mérito se realiza en el cuarto trimestre del año. 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de la ctividad se refleja en el cuarto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en el trimestre se refleja al cuarto trimestre.
</t>
    </r>
  </si>
  <si>
    <r>
      <rPr>
        <b/>
        <sz val="11"/>
        <rFont val="Arial"/>
        <family val="2"/>
      </rPr>
      <t xml:space="preserve">4.17.1.1.5.3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</si>
  <si>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</si>
  <si>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</si>
  <si>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r>
      <t xml:space="preserve">La actividade del curso de verano se realiza en el tercer trimestre del año. 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de la ctividad se refleja en el tercer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El avance en el trimestre se refleja al  tercer trimestre.</t>
    </r>
  </si>
  <si>
    <t>Componente
(Coordinación de Deporte Popular)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</si>
  <si>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</si>
  <si>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rFont val="Arial"/>
        <family val="2"/>
      </rPr>
      <t>4.17.1.1.6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</si>
  <si>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</si>
  <si>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sz val="11"/>
        <color theme="1"/>
        <rFont val="Arial"/>
        <family val="2"/>
      </rPr>
      <t xml:space="preserve">Se realizan 7 eventos populares en el trimestre que sirvieron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7 eventos en el trimestre 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logra un porcentaje del 100% en los eventos realizados.
</t>
    </r>
  </si>
  <si>
    <r>
      <rPr>
        <b/>
        <sz val="11"/>
        <rFont val="Arial"/>
        <family val="2"/>
      </rPr>
      <t>4.17.1.1.6.1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</si>
  <si>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</si>
  <si>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</si>
  <si>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sz val="11"/>
        <color theme="1"/>
        <rFont val="Arial"/>
        <family val="2"/>
      </rPr>
      <t xml:space="preserve">Se revalidaron comités deportivos en este último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realizan 6 comites siendo revalidados para la promoción del deporte popular.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Se llega a un 200% del avance trimestral debido al apoyo de la cmunicidad que se ofrecioron para poder realizar en mas zonas de las programadas.
</t>
    </r>
  </si>
  <si>
    <r>
      <rPr>
        <b/>
        <sz val="11"/>
        <rFont val="Arial"/>
        <family val="2"/>
      </rPr>
      <t>4.17.1.1.6.2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</si>
  <si>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</si>
  <si>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</si>
  <si>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sz val="11"/>
        <color theme="1"/>
        <rFont val="Arial"/>
        <family val="2"/>
      </rPr>
      <t xml:space="preserve">Se realizan eventos populares con la participación de 600 personas ya que la convocatyoria para los eventos fue de muy buena aceptación y en el que se incluyó capacitación a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600 asistentes superior a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 de eventos es de 150% los que se programaron para el trimestre.</t>
    </r>
  </si>
  <si>
    <r>
      <rPr>
        <b/>
        <sz val="11"/>
        <rFont val="Arial"/>
        <family val="2"/>
      </rPr>
      <t>4.17.1.1.6.3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</si>
  <si>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</si>
  <si>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</si>
  <si>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sz val="11"/>
        <color theme="1"/>
        <rFont val="Arial"/>
        <family val="2"/>
      </rPr>
      <t xml:space="preserve">No se programaron actividades en el trimestre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No se programa actividad de  deportistas seleccionados en la actividad a reportar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se programa actividad de  deportistas seleccionados en la actividad a reportar en este trimestre.</t>
    </r>
  </si>
  <si>
    <t>Componente
(Coordinación de Deporte Adaptado)</t>
  </si>
  <si>
    <r>
      <rPr>
        <b/>
        <sz val="11"/>
        <rFont val="Arial"/>
        <family val="2"/>
      </rPr>
      <t>4.17.1.1.7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</si>
  <si>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</si>
  <si>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</si>
  <si>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sz val="11"/>
        <color theme="1"/>
        <rFont val="Arial"/>
        <family val="2"/>
      </rP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30 actividades programadas 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es de 100%  de particpación lograda.
</t>
    </r>
  </si>
  <si>
    <r>
      <rPr>
        <b/>
        <sz val="11"/>
        <rFont val="Arial"/>
        <family val="2"/>
      </rPr>
      <t>4.17.1.1.7.1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</si>
  <si>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</si>
  <si>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</si>
  <si>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sz val="11"/>
        <color theme="1"/>
        <rFont val="Arial"/>
        <family val="2"/>
      </rPr>
      <t xml:space="preserve">La actividad es anual por lo que en este trimestre no se programó meta alguna.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es de 0 debido a que se trata de una actividad anual y se realizó en trimestre anterior.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La meta es de 0 debido a que se trata de una actividad anual y se realizó en trimestre anterior.</t>
    </r>
  </si>
  <si>
    <r>
      <rPr>
        <b/>
        <sz val="11"/>
        <rFont val="Arial"/>
        <family val="2"/>
      </rPr>
      <t>4.17.1.1.7.2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</si>
  <si>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</si>
  <si>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</si>
  <si>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>4.17.1.1.7.3</t>
    </r>
    <r>
      <rPr>
        <sz val="11"/>
        <rFont val="Arial"/>
        <family val="2"/>
      </rPr>
      <t xml:space="preserve"> Formación en disciplinas del deporte adaptado.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</si>
  <si>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</si>
  <si>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</si>
  <si>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sz val="11"/>
        <color theme="1"/>
        <rFont val="Arial"/>
        <family val="2"/>
      </rPr>
      <t xml:space="preserve">La actividad de clases y entrenamientos de paraatletismo se realizasuperando a la meta programada 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50 deportistas participantes, monto superior a la programado que se logra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125% que se logra debido a la buena aceptación de los deportistas. </t>
    </r>
  </si>
  <si>
    <t>ELABORÓ
C. Carlos Miguel Velázquez Madariaga
Coordinación Técnica</t>
  </si>
  <si>
    <t>AUTORIZÓ
Lic. Alejandro Luna López
Dirección General</t>
  </si>
  <si>
    <r>
      <rPr>
        <b/>
        <sz val="11"/>
        <rFont val="Arial"/>
        <family val="2"/>
      </rPr>
      <t xml:space="preserve">Meta trimestral:  </t>
    </r>
    <r>
      <rPr>
        <sz val="11"/>
        <rFont val="Arial"/>
        <family val="2"/>
      </rPr>
      <t xml:space="preserve">El avance en cumplimiento de metas trimestral refleja lo reportado respecto a lo programado, es decir 106.57%. Los indicadores descendentes....
</t>
    </r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 xml:space="preserve">De acuerdo a la Guía para la integración y rendición de los informes de avance de gestión financiera y de la información para la planeación de la fiscalización de la cuenta pública que emite la ASEQROO para el ejercicio fiscal 2023, </t>
    </r>
    <r>
      <rPr>
        <b/>
        <sz val="11"/>
        <rFont val="Arial"/>
        <family val="2"/>
      </rPr>
      <t>para indicadores NO acumulativos</t>
    </r>
    <r>
      <rPr>
        <sz val="11"/>
        <rFont val="Arial"/>
        <family val="2"/>
      </rPr>
      <t xml:space="preserve">, se registra en el avance de la meta anual programada, </t>
    </r>
    <r>
      <rPr>
        <b/>
        <sz val="11"/>
        <rFont val="Arial"/>
        <family val="2"/>
      </rPr>
      <t>el promedio de los porcentajes de cumplimiento alcanzados</t>
    </r>
    <r>
      <rPr>
        <sz val="11"/>
        <rFont val="Arial"/>
        <family val="2"/>
      </rPr>
      <t>. Pag 23 https://www.aseqroo.mx/MARCO_JURIDICO/2023/Guias/GUIA%202023.pdf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</si>
  <si>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200 deportistas participanetes se cumple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 se logra debido a la buena aceptación de los deportistas. </t>
    </r>
  </si>
  <si>
    <t>Coordinación Administrativa</t>
  </si>
  <si>
    <r>
      <t xml:space="preserve">Se eroga el </t>
    </r>
    <r>
      <rPr>
        <b/>
        <sz val="11"/>
        <color theme="1"/>
        <rFont val="Arial"/>
        <family val="2"/>
      </rPr>
      <t>70.74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</si>
  <si>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Mantenimiento e Infraestructura Deportiva</t>
  </si>
  <si>
    <r>
      <t xml:space="preserve">Se eroga el </t>
    </r>
    <r>
      <rPr>
        <b/>
        <sz val="11"/>
        <color theme="1"/>
        <rFont val="Arial"/>
        <family val="2"/>
      </rPr>
      <t>43.11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</si>
  <si>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Operaciones y Logística</t>
  </si>
  <si>
    <r>
      <t xml:space="preserve">Se eroga el </t>
    </r>
    <r>
      <rPr>
        <b/>
        <sz val="11"/>
        <color theme="1"/>
        <rFont val="Arial"/>
        <family val="2"/>
      </rPr>
      <t>124.93</t>
    </r>
    <r>
      <rPr>
        <sz val="11"/>
        <color theme="1"/>
        <rFont val="Arial"/>
        <family val="2"/>
      </rPr>
      <t xml:space="preserve"> % de lo programado en trimestre debido a las actividades realizadas con requerimientos por mayor número de participantes.</t>
    </r>
  </si>
  <si>
    <t>Coordinación de Deporte Federado</t>
  </si>
  <si>
    <r>
      <t xml:space="preserve">Se eroga el </t>
    </r>
    <r>
      <rPr>
        <b/>
        <sz val="11"/>
        <color theme="1"/>
        <rFont val="Arial"/>
        <family val="2"/>
      </rPr>
      <t>23.20</t>
    </r>
    <r>
      <rPr>
        <sz val="11"/>
        <color theme="1"/>
        <rFont val="Arial"/>
        <family val="2"/>
      </rPr>
      <t xml:space="preserve"> % de lo programado en trimestre debido a que no ha sido necesario el uso de recursos en eventos de esta categoria.</t>
    </r>
  </si>
  <si>
    <t>Coordinación de Deporte Estudiantil</t>
  </si>
  <si>
    <r>
      <t xml:space="preserve">Se eroga el </t>
    </r>
    <r>
      <rPr>
        <b/>
        <sz val="11"/>
        <color theme="1"/>
        <rFont val="Arial"/>
        <family val="2"/>
      </rPr>
      <t>119.73</t>
    </r>
    <r>
      <rPr>
        <sz val="11"/>
        <color theme="1"/>
        <rFont val="Arial"/>
        <family val="2"/>
      </rPr>
      <t xml:space="preserve"> % de lo programado en trimestre debido a el incremento del n+umero de participantes.</t>
    </r>
  </si>
  <si>
    <t>Coordinación de Deporte Popular</t>
  </si>
  <si>
    <r>
      <t xml:space="preserve">Se eroga sólo el </t>
    </r>
    <r>
      <rPr>
        <b/>
        <sz val="11"/>
        <color theme="1"/>
        <rFont val="Arial"/>
        <family val="2"/>
      </rPr>
      <t>48.39</t>
    </r>
    <r>
      <rPr>
        <sz val="11"/>
        <color theme="1"/>
        <rFont val="Arial"/>
        <family val="2"/>
      </rPr>
      <t xml:space="preserve"> % de lo programado en trimestre ya que los eventos se reorganizaron y se hizo uso de menos recursos.</t>
    </r>
  </si>
  <si>
    <t>Coordinación de Deporte Adapatado</t>
  </si>
  <si>
    <t>No hay aplicación de recursos en el trimestre ya que las actividades aún  se realizan sin aplicar recursos destinados a la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</si>
</sst>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65">
    <xf numFmtId="0" fontId="0" fillId="0" borderId="0" xfId="0"/>
    <xf numFmtId="0" fontId="3" fillId="2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justify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10" fontId="14" fillId="3" borderId="21" xfId="2" applyNumberFormat="1" applyFont="1" applyFill="1" applyBorder="1" applyAlignment="1">
      <alignment horizontal="center" vertical="center" wrapText="1"/>
    </xf>
    <xf numFmtId="10" fontId="15" fillId="7" borderId="19" xfId="2" applyNumberFormat="1" applyFont="1" applyFill="1" applyBorder="1" applyAlignment="1">
      <alignment horizontal="center" vertical="center" wrapText="1"/>
    </xf>
    <xf numFmtId="10" fontId="15" fillId="3" borderId="19" xfId="2" applyNumberFormat="1" applyFont="1" applyFill="1" applyBorder="1" applyAlignment="1">
      <alignment horizontal="center" vertical="center" wrapText="1"/>
    </xf>
    <xf numFmtId="10" fontId="15" fillId="7" borderId="20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10" fontId="0" fillId="4" borderId="48" xfId="0" applyNumberFormat="1" applyFill="1" applyBorder="1" applyAlignment="1">
      <alignment horizontal="center" vertical="center" wrapText="1"/>
    </xf>
    <xf numFmtId="10" fontId="0" fillId="4" borderId="49" xfId="0" applyNumberForma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56" xfId="1" applyFont="1" applyFill="1" applyBorder="1" applyAlignment="1">
      <alignment horizontal="center" vertical="center" wrapText="1"/>
    </xf>
    <xf numFmtId="44" fontId="6" fillId="2" borderId="57" xfId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0" xfId="0" applyNumberForma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3" fontId="6" fillId="10" borderId="45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10" fontId="0" fillId="4" borderId="62" xfId="0" applyNumberFormat="1" applyFill="1" applyBorder="1" applyAlignment="1">
      <alignment horizontal="center" vertical="center" wrapText="1"/>
    </xf>
    <xf numFmtId="0" fontId="8" fillId="10" borderId="6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64" xfId="0" applyNumberFormat="1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4" fillId="7" borderId="69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9" fillId="6" borderId="71" xfId="0" applyFont="1" applyFill="1" applyBorder="1" applyAlignment="1">
      <alignment horizontal="left" vertical="center" wrapText="1"/>
    </xf>
    <xf numFmtId="0" fontId="7" fillId="7" borderId="71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horizontal="left" vertical="center" wrapText="1"/>
    </xf>
    <xf numFmtId="0" fontId="7" fillId="3" borderId="72" xfId="0" applyFont="1" applyFill="1" applyBorder="1" applyAlignment="1">
      <alignment horizontal="left" vertical="center" wrapText="1"/>
    </xf>
    <xf numFmtId="3" fontId="6" fillId="2" borderId="64" xfId="0" applyNumberFormat="1" applyFont="1" applyFill="1" applyBorder="1" applyAlignment="1">
      <alignment horizontal="center" vertical="center" wrapText="1"/>
    </xf>
    <xf numFmtId="3" fontId="6" fillId="2" borderId="65" xfId="0" applyNumberFormat="1" applyFont="1" applyFill="1" applyBorder="1" applyAlignment="1">
      <alignment horizontal="center" vertical="center" wrapText="1"/>
    </xf>
    <xf numFmtId="0" fontId="3" fillId="10" borderId="73" xfId="0" applyFont="1" applyFill="1" applyBorder="1" applyAlignment="1">
      <alignment horizontal="center" vertical="center" wrapText="1"/>
    </xf>
    <xf numFmtId="0" fontId="9" fillId="6" borderId="74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75" xfId="2" applyNumberFormat="1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top" wrapText="1"/>
    </xf>
    <xf numFmtId="0" fontId="3" fillId="7" borderId="79" xfId="0" applyFont="1" applyFill="1" applyBorder="1" applyAlignment="1">
      <alignment horizontal="center" vertical="center" wrapText="1"/>
    </xf>
    <xf numFmtId="0" fontId="7" fillId="7" borderId="80" xfId="0" applyFont="1" applyFill="1" applyBorder="1" applyAlignment="1">
      <alignment horizontal="justify" vertical="center" wrapText="1"/>
    </xf>
    <xf numFmtId="0" fontId="7" fillId="7" borderId="80" xfId="0" applyFont="1" applyFill="1" applyBorder="1" applyAlignment="1">
      <alignment horizontal="center" vertical="center" wrapText="1"/>
    </xf>
    <xf numFmtId="0" fontId="7" fillId="7" borderId="8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82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center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3" fontId="6" fillId="2" borderId="85" xfId="0" applyNumberFormat="1" applyFont="1" applyFill="1" applyBorder="1" applyAlignment="1">
      <alignment horizontal="center" vertical="center"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87" xfId="0" applyNumberFormat="1" applyFont="1" applyFill="1" applyBorder="1" applyAlignment="1">
      <alignment horizontal="center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3" fontId="6" fillId="2" borderId="90" xfId="0" applyNumberFormat="1" applyFont="1" applyFill="1" applyBorder="1" applyAlignment="1">
      <alignment horizontal="center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justify" vertical="center" wrapText="1"/>
    </xf>
    <xf numFmtId="0" fontId="8" fillId="10" borderId="22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4" fillId="7" borderId="2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10" fontId="0" fillId="4" borderId="95" xfId="0" applyNumberForma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10" fontId="0" fillId="4" borderId="12" xfId="0" applyNumberForma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3" fontId="6" fillId="2" borderId="24" xfId="0" applyNumberFormat="1" applyFont="1" applyFill="1" applyBorder="1" applyAlignment="1">
      <alignment horizontal="center" vertical="center" wrapText="1"/>
    </xf>
    <xf numFmtId="3" fontId="6" fillId="2" borderId="96" xfId="0" applyNumberFormat="1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top" wrapText="1"/>
    </xf>
    <xf numFmtId="0" fontId="13" fillId="5" borderId="78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94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top" wrapText="1"/>
    </xf>
    <xf numFmtId="0" fontId="16" fillId="0" borderId="40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3" fillId="10" borderId="6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7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35"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105834</xdr:colOff>
      <xdr:row>0</xdr:row>
      <xdr:rowOff>189385</xdr:rowOff>
    </xdr:from>
    <xdr:to>
      <xdr:col>2</xdr:col>
      <xdr:colOff>1349620</xdr:colOff>
      <xdr:row>7</xdr:row>
      <xdr:rowOff>105991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67" y="189385"/>
          <a:ext cx="2852450" cy="2012106"/>
        </a:xfrm>
        <a:prstGeom prst="rect">
          <a:avLst/>
        </a:prstGeom>
      </xdr:spPr>
    </xdr:pic>
    <xdr:clientData/>
  </xdr:twoCellAnchor>
  <xdr:twoCellAnchor editAs="oneCell">
    <xdr:from>
      <xdr:col>2</xdr:col>
      <xdr:colOff>1636517</xdr:colOff>
      <xdr:row>1</xdr:row>
      <xdr:rowOff>42332</xdr:rowOff>
    </xdr:from>
    <xdr:to>
      <xdr:col>4</xdr:col>
      <xdr:colOff>2892</xdr:colOff>
      <xdr:row>7</xdr:row>
      <xdr:rowOff>137582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517" y="232832"/>
          <a:ext cx="2367938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698499</xdr:colOff>
      <xdr:row>0</xdr:row>
      <xdr:rowOff>0</xdr:rowOff>
    </xdr:from>
    <xdr:to>
      <xdr:col>22</xdr:col>
      <xdr:colOff>3231983</xdr:colOff>
      <xdr:row>5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019249" y="0"/>
          <a:ext cx="3708234" cy="184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58"/>
  <sheetViews>
    <sheetView tabSelected="1" topLeftCell="F46" zoomScale="55" zoomScaleNormal="55" zoomScaleSheetLayoutView="25" workbookViewId="0">
      <selection activeCell="M55" sqref="M55"/>
    </sheetView>
  </sheetViews>
  <sheetFormatPr baseColWidth="10" defaultColWidth="11.44140625" defaultRowHeight="14.4" x14ac:dyDescent="0.3"/>
  <cols>
    <col min="1" max="1" width="2.6640625" customWidth="1"/>
    <col min="2" max="2" width="21.109375" customWidth="1"/>
    <col min="3" max="3" width="29" customWidth="1"/>
    <col min="4" max="4" width="26.5546875" customWidth="1"/>
    <col min="5" max="5" width="23.33203125" customWidth="1"/>
    <col min="6" max="6" width="22" customWidth="1"/>
    <col min="7" max="7" width="18.6640625" customWidth="1"/>
    <col min="8" max="8" width="18.109375" customWidth="1"/>
    <col min="9" max="9" width="18.44140625" customWidth="1"/>
    <col min="10" max="10" width="17.88671875" customWidth="1"/>
    <col min="11" max="13" width="18.109375" customWidth="1"/>
    <col min="14" max="14" width="17.88671875" customWidth="1"/>
    <col min="15" max="15" width="18.109375" customWidth="1"/>
    <col min="16" max="16" width="18.33203125" customWidth="1"/>
    <col min="17" max="17" width="17.44140625" customWidth="1"/>
    <col min="18" max="21" width="17.6640625" customWidth="1"/>
    <col min="22" max="22" width="17.5546875" customWidth="1"/>
    <col min="23" max="23" width="58.33203125" customWidth="1"/>
  </cols>
  <sheetData>
    <row r="1" spans="2:23" ht="15" thickBot="1" x14ac:dyDescent="0.35"/>
    <row r="2" spans="2:23" ht="30" customHeight="1" x14ac:dyDescent="0.3">
      <c r="E2" s="145" t="s">
        <v>31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</row>
    <row r="3" spans="2:23" ht="30" customHeight="1" x14ac:dyDescent="0.3">
      <c r="E3" s="148" t="s">
        <v>15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50"/>
    </row>
    <row r="4" spans="2:23" ht="30" customHeight="1" x14ac:dyDescent="0.3">
      <c r="E4" s="148" t="s">
        <v>41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50"/>
    </row>
    <row r="5" spans="2:23" ht="30" customHeight="1" x14ac:dyDescent="0.3">
      <c r="E5" s="148" t="s">
        <v>42</v>
      </c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50"/>
    </row>
    <row r="6" spans="2:23" ht="15.9" customHeight="1" thickBot="1" x14ac:dyDescent="0.35"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7"/>
    </row>
    <row r="9" spans="2:23" ht="15" thickBot="1" x14ac:dyDescent="0.35"/>
    <row r="10" spans="2:23" ht="39" customHeight="1" thickBot="1" x14ac:dyDescent="0.35">
      <c r="G10" s="161" t="s">
        <v>39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3"/>
    </row>
    <row r="11" spans="2:23" ht="42" customHeight="1" thickBot="1" x14ac:dyDescent="0.35">
      <c r="B11" s="124" t="s">
        <v>0</v>
      </c>
      <c r="C11" s="124" t="s">
        <v>1</v>
      </c>
      <c r="D11" s="151" t="s">
        <v>2</v>
      </c>
      <c r="E11" s="152"/>
      <c r="F11" s="153"/>
      <c r="G11" s="158" t="s">
        <v>21</v>
      </c>
      <c r="H11" s="159"/>
      <c r="I11" s="159"/>
      <c r="J11" s="159"/>
      <c r="K11" s="160"/>
      <c r="L11" s="154" t="s">
        <v>22</v>
      </c>
      <c r="M11" s="154"/>
      <c r="N11" s="154"/>
      <c r="O11" s="155"/>
      <c r="P11" s="156" t="s">
        <v>23</v>
      </c>
      <c r="Q11" s="140"/>
      <c r="R11" s="140"/>
      <c r="S11" s="157"/>
      <c r="T11" s="140" t="s">
        <v>24</v>
      </c>
      <c r="U11" s="140"/>
      <c r="V11" s="140"/>
      <c r="W11" s="126" t="s">
        <v>20</v>
      </c>
    </row>
    <row r="12" spans="2:23" ht="180" customHeight="1" thickBot="1" x14ac:dyDescent="0.35">
      <c r="B12" s="125"/>
      <c r="C12" s="125"/>
      <c r="D12" s="89" t="s">
        <v>3</v>
      </c>
      <c r="E12" s="89" t="s">
        <v>4</v>
      </c>
      <c r="F12" s="89" t="s">
        <v>5</v>
      </c>
      <c r="G12" s="87" t="s">
        <v>40</v>
      </c>
      <c r="H12" s="71" t="s">
        <v>6</v>
      </c>
      <c r="I12" s="72" t="s">
        <v>7</v>
      </c>
      <c r="J12" s="73" t="s">
        <v>8</v>
      </c>
      <c r="K12" s="74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3" t="s">
        <v>6</v>
      </c>
      <c r="Q12" s="34" t="s">
        <v>7</v>
      </c>
      <c r="R12" s="35" t="s">
        <v>8</v>
      </c>
      <c r="S12" s="36" t="s">
        <v>9</v>
      </c>
      <c r="T12" s="67" t="s">
        <v>7</v>
      </c>
      <c r="U12" s="1" t="s">
        <v>8</v>
      </c>
      <c r="V12" s="68" t="s">
        <v>9</v>
      </c>
      <c r="W12" s="127"/>
    </row>
    <row r="13" spans="2:23" ht="320.10000000000002" customHeight="1" x14ac:dyDescent="0.3">
      <c r="B13" s="16" t="s">
        <v>16</v>
      </c>
      <c r="C13" s="17" t="s">
        <v>43</v>
      </c>
      <c r="D13" s="17" t="s">
        <v>44</v>
      </c>
      <c r="E13" s="18" t="s">
        <v>18</v>
      </c>
      <c r="F13" s="75" t="s">
        <v>19</v>
      </c>
      <c r="G13" s="88">
        <v>0.78339999999999999</v>
      </c>
      <c r="H13" s="27">
        <v>0.78339999999999999</v>
      </c>
      <c r="I13" s="28">
        <v>0.78339999999999999</v>
      </c>
      <c r="J13" s="29">
        <v>0.78339999999999999</v>
      </c>
      <c r="K13" s="30">
        <v>0.78339999999999999</v>
      </c>
      <c r="L13" s="27">
        <v>0.83499999999999996</v>
      </c>
      <c r="M13" s="39"/>
      <c r="N13" s="39"/>
      <c r="O13" s="41"/>
      <c r="P13" s="115">
        <f>IFERROR(L13/H13,"NO APLICA")</f>
        <v>1.0658667347459791</v>
      </c>
      <c r="Q13" s="116"/>
      <c r="R13" s="116"/>
      <c r="S13" s="117"/>
      <c r="T13" s="39"/>
      <c r="U13" s="39"/>
      <c r="V13" s="40"/>
      <c r="W13" s="108" t="s">
        <v>152</v>
      </c>
    </row>
    <row r="14" spans="2:23" ht="50.4" hidden="1" customHeight="1" x14ac:dyDescent="0.3">
      <c r="B14" s="141" t="s">
        <v>37</v>
      </c>
      <c r="C14" s="142"/>
      <c r="D14" s="142"/>
      <c r="E14" s="142"/>
      <c r="F14" s="142"/>
      <c r="G14" s="82"/>
      <c r="H14" s="70"/>
      <c r="I14" s="62"/>
      <c r="J14" s="62"/>
      <c r="K14" s="63"/>
      <c r="L14" s="61"/>
      <c r="M14" s="39"/>
      <c r="N14" s="39"/>
      <c r="O14" s="41"/>
      <c r="P14" s="118" t="str">
        <f t="shared" ref="P14:P36" si="0">IFERROR((L14/H14),"100%")</f>
        <v>100%</v>
      </c>
      <c r="Q14" s="119"/>
      <c r="R14" s="119"/>
      <c r="S14" s="120"/>
      <c r="T14" s="39"/>
      <c r="U14" s="39"/>
      <c r="V14" s="40"/>
      <c r="W14" s="109"/>
    </row>
    <row r="15" spans="2:23" ht="178.65" customHeight="1" x14ac:dyDescent="0.3">
      <c r="B15" s="19" t="s">
        <v>45</v>
      </c>
      <c r="C15" s="9" t="s">
        <v>46</v>
      </c>
      <c r="D15" s="9" t="s">
        <v>47</v>
      </c>
      <c r="E15" s="20" t="s">
        <v>48</v>
      </c>
      <c r="F15" s="76" t="s">
        <v>49</v>
      </c>
      <c r="G15" s="83">
        <v>29417</v>
      </c>
      <c r="H15" s="80">
        <v>7354</v>
      </c>
      <c r="I15" s="39">
        <v>7354</v>
      </c>
      <c r="J15" s="39">
        <v>7354</v>
      </c>
      <c r="K15" s="40">
        <v>7355</v>
      </c>
      <c r="L15" s="38">
        <v>7354</v>
      </c>
      <c r="M15" s="39"/>
      <c r="N15" s="39"/>
      <c r="O15" s="41"/>
      <c r="P15" s="118">
        <f t="shared" si="0"/>
        <v>1</v>
      </c>
      <c r="Q15" s="119"/>
      <c r="R15" s="119"/>
      <c r="S15" s="120"/>
      <c r="T15" s="39"/>
      <c r="U15" s="39"/>
      <c r="V15" s="40"/>
      <c r="W15" s="110" t="s">
        <v>50</v>
      </c>
    </row>
    <row r="16" spans="2:23" ht="167.4" customHeight="1" x14ac:dyDescent="0.3">
      <c r="B16" s="6" t="s">
        <v>51</v>
      </c>
      <c r="C16" s="7" t="s">
        <v>52</v>
      </c>
      <c r="D16" s="7" t="s">
        <v>53</v>
      </c>
      <c r="E16" s="8" t="s">
        <v>48</v>
      </c>
      <c r="F16" s="77" t="s">
        <v>54</v>
      </c>
      <c r="G16" s="84">
        <v>9</v>
      </c>
      <c r="H16" s="80">
        <v>2</v>
      </c>
      <c r="I16" s="39">
        <v>3</v>
      </c>
      <c r="J16" s="39">
        <v>2</v>
      </c>
      <c r="K16" s="40">
        <v>2</v>
      </c>
      <c r="L16" s="38">
        <v>2</v>
      </c>
      <c r="M16" s="39"/>
      <c r="N16" s="39"/>
      <c r="O16" s="41"/>
      <c r="P16" s="118">
        <f t="shared" si="0"/>
        <v>1</v>
      </c>
      <c r="Q16" s="119"/>
      <c r="R16" s="119"/>
      <c r="S16" s="120"/>
      <c r="T16" s="39"/>
      <c r="U16" s="39"/>
      <c r="V16" s="40"/>
      <c r="W16" s="111" t="s">
        <v>55</v>
      </c>
    </row>
    <row r="17" spans="2:23" ht="232.65" customHeight="1" x14ac:dyDescent="0.3">
      <c r="B17" s="10" t="s">
        <v>17</v>
      </c>
      <c r="C17" s="11" t="s">
        <v>56</v>
      </c>
      <c r="D17" s="11" t="s">
        <v>57</v>
      </c>
      <c r="E17" s="12" t="s">
        <v>48</v>
      </c>
      <c r="F17" s="78" t="s">
        <v>58</v>
      </c>
      <c r="G17" s="85">
        <v>9</v>
      </c>
      <c r="H17" s="80">
        <v>2</v>
      </c>
      <c r="I17" s="39">
        <v>3</v>
      </c>
      <c r="J17" s="39">
        <v>2</v>
      </c>
      <c r="K17" s="40">
        <v>2</v>
      </c>
      <c r="L17" s="38">
        <v>2</v>
      </c>
      <c r="M17" s="39"/>
      <c r="N17" s="39"/>
      <c r="O17" s="41"/>
      <c r="P17" s="118">
        <f t="shared" si="0"/>
        <v>1</v>
      </c>
      <c r="Q17" s="119"/>
      <c r="R17" s="119"/>
      <c r="S17" s="120"/>
      <c r="T17" s="39"/>
      <c r="U17" s="39"/>
      <c r="V17" s="40"/>
      <c r="W17" s="112" t="s">
        <v>59</v>
      </c>
    </row>
    <row r="18" spans="2:23" ht="213.45" customHeight="1" x14ac:dyDescent="0.3">
      <c r="B18" s="6" t="s">
        <v>60</v>
      </c>
      <c r="C18" s="7" t="s">
        <v>61</v>
      </c>
      <c r="D18" s="7" t="s">
        <v>62</v>
      </c>
      <c r="E18" s="8" t="s">
        <v>48</v>
      </c>
      <c r="F18" s="77" t="s">
        <v>63</v>
      </c>
      <c r="G18" s="84">
        <v>115</v>
      </c>
      <c r="H18" s="80">
        <v>20</v>
      </c>
      <c r="I18" s="39">
        <v>35</v>
      </c>
      <c r="J18" s="39">
        <v>30</v>
      </c>
      <c r="K18" s="40">
        <v>30</v>
      </c>
      <c r="L18" s="38">
        <v>20</v>
      </c>
      <c r="M18" s="39"/>
      <c r="N18" s="39"/>
      <c r="O18" s="41"/>
      <c r="P18" s="118">
        <f t="shared" si="0"/>
        <v>1</v>
      </c>
      <c r="Q18" s="119"/>
      <c r="R18" s="119"/>
      <c r="S18" s="120"/>
      <c r="T18" s="39"/>
      <c r="U18" s="39"/>
      <c r="V18" s="40"/>
      <c r="W18" s="111" t="s">
        <v>64</v>
      </c>
    </row>
    <row r="19" spans="2:23" ht="219.45" customHeight="1" x14ac:dyDescent="0.3">
      <c r="B19" s="10" t="s">
        <v>17</v>
      </c>
      <c r="C19" s="11" t="s">
        <v>65</v>
      </c>
      <c r="D19" s="11" t="s">
        <v>66</v>
      </c>
      <c r="E19" s="12" t="s">
        <v>48</v>
      </c>
      <c r="F19" s="78" t="s">
        <v>67</v>
      </c>
      <c r="G19" s="85">
        <v>45000</v>
      </c>
      <c r="H19" s="80">
        <v>10000</v>
      </c>
      <c r="I19" s="39"/>
      <c r="J19" s="39"/>
      <c r="K19" s="40"/>
      <c r="L19" s="38">
        <v>12000</v>
      </c>
      <c r="M19" s="39"/>
      <c r="N19" s="39"/>
      <c r="O19" s="41"/>
      <c r="P19" s="118">
        <f t="shared" si="0"/>
        <v>1.2</v>
      </c>
      <c r="Q19" s="119"/>
      <c r="R19" s="119"/>
      <c r="S19" s="120"/>
      <c r="T19" s="39"/>
      <c r="U19" s="39"/>
      <c r="V19" s="40"/>
      <c r="W19" s="112" t="s">
        <v>68</v>
      </c>
    </row>
    <row r="20" spans="2:23" ht="190.65" customHeight="1" x14ac:dyDescent="0.3">
      <c r="B20" s="6" t="s">
        <v>69</v>
      </c>
      <c r="C20" s="7" t="s">
        <v>70</v>
      </c>
      <c r="D20" s="7" t="s">
        <v>71</v>
      </c>
      <c r="E20" s="8" t="s">
        <v>48</v>
      </c>
      <c r="F20" s="77" t="s">
        <v>72</v>
      </c>
      <c r="G20" s="84">
        <v>8015</v>
      </c>
      <c r="H20" s="80">
        <v>800</v>
      </c>
      <c r="I20" s="39">
        <v>728</v>
      </c>
      <c r="J20" s="39">
        <v>1000</v>
      </c>
      <c r="K20" s="40">
        <v>5487</v>
      </c>
      <c r="L20" s="38">
        <v>800</v>
      </c>
      <c r="M20" s="39"/>
      <c r="N20" s="39"/>
      <c r="O20" s="41"/>
      <c r="P20" s="118">
        <f t="shared" si="0"/>
        <v>1</v>
      </c>
      <c r="Q20" s="119"/>
      <c r="R20" s="119"/>
      <c r="S20" s="120"/>
      <c r="T20" s="39"/>
      <c r="U20" s="39"/>
      <c r="V20" s="40"/>
      <c r="W20" s="111" t="s">
        <v>73</v>
      </c>
    </row>
    <row r="21" spans="2:23" ht="156.75" customHeight="1" x14ac:dyDescent="0.3">
      <c r="B21" s="10" t="s">
        <v>17</v>
      </c>
      <c r="C21" s="11" t="s">
        <v>74</v>
      </c>
      <c r="D21" s="11" t="s">
        <v>75</v>
      </c>
      <c r="E21" s="12" t="s">
        <v>48</v>
      </c>
      <c r="F21" s="78" t="s">
        <v>76</v>
      </c>
      <c r="G21" s="85">
        <v>1600</v>
      </c>
      <c r="H21" s="80">
        <v>300</v>
      </c>
      <c r="I21" s="39">
        <v>400</v>
      </c>
      <c r="J21" s="39">
        <v>500</v>
      </c>
      <c r="K21" s="40">
        <v>400</v>
      </c>
      <c r="L21" s="38">
        <v>300</v>
      </c>
      <c r="M21" s="39"/>
      <c r="N21" s="39"/>
      <c r="O21" s="41"/>
      <c r="P21" s="118">
        <f t="shared" si="0"/>
        <v>1</v>
      </c>
      <c r="Q21" s="119"/>
      <c r="R21" s="119"/>
      <c r="S21" s="120"/>
      <c r="T21" s="39"/>
      <c r="U21" s="39"/>
      <c r="V21" s="40"/>
      <c r="W21" s="112" t="s">
        <v>77</v>
      </c>
    </row>
    <row r="22" spans="2:23" ht="162.75" customHeight="1" x14ac:dyDescent="0.3">
      <c r="B22" s="10" t="s">
        <v>17</v>
      </c>
      <c r="C22" s="11" t="s">
        <v>78</v>
      </c>
      <c r="D22" s="11" t="s">
        <v>79</v>
      </c>
      <c r="E22" s="12" t="s">
        <v>48</v>
      </c>
      <c r="F22" s="78" t="s">
        <v>80</v>
      </c>
      <c r="G22" s="85">
        <v>2500</v>
      </c>
      <c r="H22" s="80">
        <v>700</v>
      </c>
      <c r="I22" s="39">
        <v>600</v>
      </c>
      <c r="J22" s="39">
        <v>600</v>
      </c>
      <c r="K22" s="40">
        <v>600</v>
      </c>
      <c r="L22" s="38">
        <v>700</v>
      </c>
      <c r="M22" s="39"/>
      <c r="N22" s="39"/>
      <c r="O22" s="41"/>
      <c r="P22" s="118">
        <f t="shared" si="0"/>
        <v>1</v>
      </c>
      <c r="Q22" s="119"/>
      <c r="R22" s="119"/>
      <c r="S22" s="120"/>
      <c r="T22" s="39"/>
      <c r="U22" s="39"/>
      <c r="V22" s="40"/>
      <c r="W22" s="112" t="s">
        <v>81</v>
      </c>
    </row>
    <row r="23" spans="2:23" ht="137.4" customHeight="1" x14ac:dyDescent="0.3">
      <c r="B23" s="10" t="s">
        <v>17</v>
      </c>
      <c r="C23" s="11" t="s">
        <v>82</v>
      </c>
      <c r="D23" s="11" t="s">
        <v>83</v>
      </c>
      <c r="E23" s="12" t="s">
        <v>18</v>
      </c>
      <c r="F23" s="78" t="s">
        <v>84</v>
      </c>
      <c r="G23" s="85">
        <v>4000</v>
      </c>
      <c r="H23" s="80"/>
      <c r="I23" s="39"/>
      <c r="J23" s="39"/>
      <c r="K23" s="40">
        <v>4000</v>
      </c>
      <c r="L23" s="38"/>
      <c r="M23" s="39"/>
      <c r="N23" s="39"/>
      <c r="O23" s="41"/>
      <c r="P23" s="118" t="str">
        <f t="shared" si="0"/>
        <v>100%</v>
      </c>
      <c r="Q23" s="119"/>
      <c r="R23" s="119"/>
      <c r="S23" s="120"/>
      <c r="T23" s="39"/>
      <c r="U23" s="39"/>
      <c r="V23" s="40"/>
      <c r="W23" s="112" t="s">
        <v>85</v>
      </c>
    </row>
    <row r="24" spans="2:23" ht="198" customHeight="1" thickBot="1" x14ac:dyDescent="0.35">
      <c r="B24" s="10" t="s">
        <v>17</v>
      </c>
      <c r="C24" s="94" t="s">
        <v>86</v>
      </c>
      <c r="D24" s="11" t="s">
        <v>87</v>
      </c>
      <c r="E24" s="12" t="s">
        <v>48</v>
      </c>
      <c r="F24" s="95" t="s">
        <v>88</v>
      </c>
      <c r="G24" s="85">
        <v>16500</v>
      </c>
      <c r="H24" s="100">
        <v>4200</v>
      </c>
      <c r="I24" s="101">
        <v>4100</v>
      </c>
      <c r="J24" s="101">
        <v>4100</v>
      </c>
      <c r="K24" s="102">
        <v>4100</v>
      </c>
      <c r="L24" s="105">
        <v>4200</v>
      </c>
      <c r="M24" s="106"/>
      <c r="N24" s="106"/>
      <c r="O24" s="107"/>
      <c r="P24" s="118">
        <f t="shared" si="0"/>
        <v>1</v>
      </c>
      <c r="Q24" s="119"/>
      <c r="R24" s="119"/>
      <c r="S24" s="120"/>
      <c r="T24" s="39"/>
      <c r="U24" s="39"/>
      <c r="V24" s="40"/>
      <c r="W24" s="113" t="s">
        <v>89</v>
      </c>
    </row>
    <row r="25" spans="2:23" ht="167.4" customHeight="1" x14ac:dyDescent="0.3">
      <c r="B25" s="90" t="s">
        <v>90</v>
      </c>
      <c r="C25" s="91" t="s">
        <v>91</v>
      </c>
      <c r="D25" s="91" t="s">
        <v>92</v>
      </c>
      <c r="E25" s="92" t="s">
        <v>48</v>
      </c>
      <c r="F25" s="93" t="s">
        <v>93</v>
      </c>
      <c r="G25" s="96">
        <v>70</v>
      </c>
      <c r="H25" s="97">
        <v>15</v>
      </c>
      <c r="I25" s="98">
        <v>15</v>
      </c>
      <c r="J25" s="98">
        <v>20</v>
      </c>
      <c r="K25" s="99">
        <v>20</v>
      </c>
      <c r="L25" s="103">
        <v>15</v>
      </c>
      <c r="M25" s="98"/>
      <c r="N25" s="98"/>
      <c r="O25" s="104"/>
      <c r="P25" s="118">
        <f t="shared" si="0"/>
        <v>1</v>
      </c>
      <c r="Q25" s="119"/>
      <c r="R25" s="119"/>
      <c r="S25" s="120"/>
      <c r="T25" s="39"/>
      <c r="U25" s="39"/>
      <c r="V25" s="40"/>
      <c r="W25" s="111" t="s">
        <v>94</v>
      </c>
    </row>
    <row r="26" spans="2:23" ht="175.35" customHeight="1" x14ac:dyDescent="0.3">
      <c r="B26" s="10" t="s">
        <v>17</v>
      </c>
      <c r="C26" s="11" t="s">
        <v>95</v>
      </c>
      <c r="D26" s="11" t="s">
        <v>96</v>
      </c>
      <c r="E26" s="12" t="s">
        <v>48</v>
      </c>
      <c r="F26" s="78" t="s">
        <v>97</v>
      </c>
      <c r="G26" s="85">
        <v>70</v>
      </c>
      <c r="H26" s="80">
        <v>15</v>
      </c>
      <c r="I26" s="39">
        <v>15</v>
      </c>
      <c r="J26" s="39">
        <v>20</v>
      </c>
      <c r="K26" s="40">
        <v>20</v>
      </c>
      <c r="L26" s="38">
        <v>15</v>
      </c>
      <c r="M26" s="39"/>
      <c r="N26" s="39"/>
      <c r="O26" s="41"/>
      <c r="P26" s="118">
        <f t="shared" si="0"/>
        <v>1</v>
      </c>
      <c r="Q26" s="119"/>
      <c r="R26" s="119"/>
      <c r="S26" s="120"/>
      <c r="T26" s="39"/>
      <c r="U26" s="39"/>
      <c r="V26" s="40"/>
      <c r="W26" s="112" t="s">
        <v>98</v>
      </c>
    </row>
    <row r="27" spans="2:23" ht="192.75" customHeight="1" x14ac:dyDescent="0.3">
      <c r="B27" s="6" t="s">
        <v>99</v>
      </c>
      <c r="C27" s="7" t="s">
        <v>100</v>
      </c>
      <c r="D27" s="7" t="s">
        <v>101</v>
      </c>
      <c r="E27" s="8" t="s">
        <v>48</v>
      </c>
      <c r="F27" s="77" t="s">
        <v>102</v>
      </c>
      <c r="G27" s="84">
        <v>13200</v>
      </c>
      <c r="H27" s="80">
        <v>11000</v>
      </c>
      <c r="I27" s="39"/>
      <c r="J27" s="39">
        <v>200</v>
      </c>
      <c r="K27" s="40">
        <v>2000</v>
      </c>
      <c r="L27" s="38">
        <v>11000</v>
      </c>
      <c r="M27" s="39"/>
      <c r="N27" s="39"/>
      <c r="O27" s="41"/>
      <c r="P27" s="118">
        <f t="shared" si="0"/>
        <v>1</v>
      </c>
      <c r="Q27" s="119"/>
      <c r="R27" s="119"/>
      <c r="S27" s="120"/>
      <c r="T27" s="39"/>
      <c r="U27" s="39"/>
      <c r="V27" s="40"/>
      <c r="W27" s="111" t="s">
        <v>103</v>
      </c>
    </row>
    <row r="28" spans="2:23" ht="190.65" customHeight="1" x14ac:dyDescent="0.3">
      <c r="B28" s="10" t="s">
        <v>17</v>
      </c>
      <c r="C28" s="11" t="s">
        <v>105</v>
      </c>
      <c r="D28" s="11" t="s">
        <v>106</v>
      </c>
      <c r="E28" s="12" t="s">
        <v>104</v>
      </c>
      <c r="F28" s="78" t="s">
        <v>107</v>
      </c>
      <c r="G28" s="85">
        <v>11000</v>
      </c>
      <c r="H28" s="80">
        <v>11000</v>
      </c>
      <c r="I28" s="39"/>
      <c r="J28" s="39"/>
      <c r="K28" s="40"/>
      <c r="L28" s="38">
        <v>11000</v>
      </c>
      <c r="M28" s="39"/>
      <c r="N28" s="39"/>
      <c r="O28" s="41"/>
      <c r="P28" s="118">
        <f t="shared" si="0"/>
        <v>1</v>
      </c>
      <c r="Q28" s="119"/>
      <c r="R28" s="119"/>
      <c r="S28" s="120"/>
      <c r="T28" s="39"/>
      <c r="U28" s="39"/>
      <c r="V28" s="40"/>
      <c r="W28" s="112" t="s">
        <v>108</v>
      </c>
    </row>
    <row r="29" spans="2:23" ht="125.4" customHeight="1" x14ac:dyDescent="0.3">
      <c r="B29" s="10" t="s">
        <v>17</v>
      </c>
      <c r="C29" s="11" t="s">
        <v>109</v>
      </c>
      <c r="D29" s="11" t="s">
        <v>110</v>
      </c>
      <c r="E29" s="12" t="s">
        <v>18</v>
      </c>
      <c r="F29" s="78" t="s">
        <v>111</v>
      </c>
      <c r="G29" s="85">
        <v>2000</v>
      </c>
      <c r="H29" s="80"/>
      <c r="I29" s="39"/>
      <c r="J29" s="39"/>
      <c r="K29" s="40">
        <v>2000</v>
      </c>
      <c r="L29" s="38"/>
      <c r="M29" s="39"/>
      <c r="N29" s="39"/>
      <c r="O29" s="41"/>
      <c r="P29" s="118" t="str">
        <f t="shared" si="0"/>
        <v>100%</v>
      </c>
      <c r="Q29" s="119"/>
      <c r="R29" s="119"/>
      <c r="S29" s="120"/>
      <c r="T29" s="39"/>
      <c r="U29" s="39"/>
      <c r="V29" s="40"/>
      <c r="W29" s="112" t="s">
        <v>112</v>
      </c>
    </row>
    <row r="30" spans="2:23" ht="153.44999999999999" customHeight="1" x14ac:dyDescent="0.3">
      <c r="B30" s="10" t="s">
        <v>17</v>
      </c>
      <c r="C30" s="11" t="s">
        <v>113</v>
      </c>
      <c r="D30" s="11" t="s">
        <v>114</v>
      </c>
      <c r="E30" s="12" t="s">
        <v>18</v>
      </c>
      <c r="F30" s="78" t="s">
        <v>115</v>
      </c>
      <c r="G30" s="85">
        <v>250</v>
      </c>
      <c r="H30" s="80"/>
      <c r="I30" s="39"/>
      <c r="J30" s="39">
        <v>250</v>
      </c>
      <c r="K30" s="40"/>
      <c r="L30" s="38"/>
      <c r="M30" s="39"/>
      <c r="N30" s="39"/>
      <c r="O30" s="41"/>
      <c r="P30" s="118" t="str">
        <f t="shared" si="0"/>
        <v>100%</v>
      </c>
      <c r="Q30" s="119"/>
      <c r="R30" s="119"/>
      <c r="S30" s="120"/>
      <c r="T30" s="39"/>
      <c r="U30" s="39"/>
      <c r="V30" s="40"/>
      <c r="W30" s="114" t="s">
        <v>116</v>
      </c>
    </row>
    <row r="31" spans="2:23" ht="186" customHeight="1" x14ac:dyDescent="0.3">
      <c r="B31" s="6" t="s">
        <v>117</v>
      </c>
      <c r="C31" s="7" t="s">
        <v>119</v>
      </c>
      <c r="D31" s="7" t="s">
        <v>120</v>
      </c>
      <c r="E31" s="8" t="s">
        <v>48</v>
      </c>
      <c r="F31" s="77" t="s">
        <v>118</v>
      </c>
      <c r="G31" s="84">
        <v>30</v>
      </c>
      <c r="H31" s="80">
        <v>7</v>
      </c>
      <c r="I31" s="39">
        <v>10</v>
      </c>
      <c r="J31" s="39">
        <v>7</v>
      </c>
      <c r="K31" s="40">
        <v>6</v>
      </c>
      <c r="L31" s="38">
        <v>7</v>
      </c>
      <c r="M31" s="39"/>
      <c r="N31" s="39"/>
      <c r="O31" s="41"/>
      <c r="P31" s="118">
        <f t="shared" si="0"/>
        <v>1</v>
      </c>
      <c r="Q31" s="119"/>
      <c r="R31" s="119"/>
      <c r="S31" s="120"/>
      <c r="T31" s="39"/>
      <c r="U31" s="39"/>
      <c r="V31" s="40"/>
      <c r="W31" s="111" t="s">
        <v>121</v>
      </c>
    </row>
    <row r="32" spans="2:23" ht="207.45" customHeight="1" x14ac:dyDescent="0.3">
      <c r="B32" s="10" t="s">
        <v>17</v>
      </c>
      <c r="C32" s="11" t="s">
        <v>122</v>
      </c>
      <c r="D32" s="11" t="s">
        <v>123</v>
      </c>
      <c r="E32" s="12" t="s">
        <v>48</v>
      </c>
      <c r="F32" s="78" t="s">
        <v>124</v>
      </c>
      <c r="G32" s="85">
        <v>20</v>
      </c>
      <c r="H32" s="80">
        <v>3</v>
      </c>
      <c r="I32" s="39">
        <v>6</v>
      </c>
      <c r="J32" s="39">
        <v>7</v>
      </c>
      <c r="K32" s="40">
        <v>4</v>
      </c>
      <c r="L32" s="38">
        <v>6</v>
      </c>
      <c r="M32" s="39"/>
      <c r="N32" s="39"/>
      <c r="O32" s="41"/>
      <c r="P32" s="118">
        <f t="shared" si="0"/>
        <v>2</v>
      </c>
      <c r="Q32" s="119"/>
      <c r="R32" s="119"/>
      <c r="S32" s="120"/>
      <c r="T32" s="39"/>
      <c r="U32" s="39"/>
      <c r="V32" s="40"/>
      <c r="W32" s="112" t="s">
        <v>125</v>
      </c>
    </row>
    <row r="33" spans="2:23" ht="249.45" customHeight="1" x14ac:dyDescent="0.3">
      <c r="B33" s="10" t="s">
        <v>17</v>
      </c>
      <c r="C33" s="11" t="s">
        <v>126</v>
      </c>
      <c r="D33" s="11" t="s">
        <v>127</v>
      </c>
      <c r="E33" s="12" t="s">
        <v>48</v>
      </c>
      <c r="F33" s="78" t="s">
        <v>128</v>
      </c>
      <c r="G33" s="85">
        <v>1810</v>
      </c>
      <c r="H33" s="80">
        <v>400</v>
      </c>
      <c r="I33" s="39">
        <v>600</v>
      </c>
      <c r="J33" s="39">
        <v>410</v>
      </c>
      <c r="K33" s="40">
        <v>400</v>
      </c>
      <c r="L33" s="38">
        <v>600</v>
      </c>
      <c r="M33" s="39"/>
      <c r="N33" s="39"/>
      <c r="O33" s="41"/>
      <c r="P33" s="118">
        <f t="shared" si="0"/>
        <v>1.5</v>
      </c>
      <c r="Q33" s="119"/>
      <c r="R33" s="119"/>
      <c r="S33" s="120"/>
      <c r="T33" s="39"/>
      <c r="U33" s="39"/>
      <c r="V33" s="40"/>
      <c r="W33" s="112" t="s">
        <v>129</v>
      </c>
    </row>
    <row r="34" spans="2:23" ht="210" customHeight="1" x14ac:dyDescent="0.3">
      <c r="B34" s="10" t="s">
        <v>17</v>
      </c>
      <c r="C34" s="11" t="s">
        <v>130</v>
      </c>
      <c r="D34" s="11" t="s">
        <v>131</v>
      </c>
      <c r="E34" s="12" t="s">
        <v>104</v>
      </c>
      <c r="F34" s="78" t="s">
        <v>132</v>
      </c>
      <c r="G34" s="85">
        <v>60</v>
      </c>
      <c r="H34" s="80"/>
      <c r="I34" s="39">
        <v>40</v>
      </c>
      <c r="J34" s="39">
        <v>20</v>
      </c>
      <c r="K34" s="40"/>
      <c r="L34" s="38"/>
      <c r="M34" s="39"/>
      <c r="N34" s="39"/>
      <c r="O34" s="41"/>
      <c r="P34" s="118" t="str">
        <f t="shared" si="0"/>
        <v>100%</v>
      </c>
      <c r="Q34" s="119"/>
      <c r="R34" s="119"/>
      <c r="S34" s="120"/>
      <c r="T34" s="39"/>
      <c r="U34" s="39"/>
      <c r="V34" s="40"/>
      <c r="W34" s="112" t="s">
        <v>133</v>
      </c>
    </row>
    <row r="35" spans="2:23" ht="190.65" customHeight="1" x14ac:dyDescent="0.3">
      <c r="B35" s="6" t="s">
        <v>134</v>
      </c>
      <c r="C35" s="7" t="s">
        <v>135</v>
      </c>
      <c r="D35" s="7" t="s">
        <v>136</v>
      </c>
      <c r="E35" s="8" t="s">
        <v>48</v>
      </c>
      <c r="F35" s="77" t="s">
        <v>137</v>
      </c>
      <c r="G35" s="84">
        <v>280</v>
      </c>
      <c r="H35" s="80">
        <v>30</v>
      </c>
      <c r="I35" s="39">
        <v>50</v>
      </c>
      <c r="J35" s="39">
        <v>160</v>
      </c>
      <c r="K35" s="40">
        <v>40</v>
      </c>
      <c r="L35" s="38">
        <v>30</v>
      </c>
      <c r="M35" s="39"/>
      <c r="N35" s="39"/>
      <c r="O35" s="41"/>
      <c r="P35" s="118">
        <f t="shared" si="0"/>
        <v>1</v>
      </c>
      <c r="Q35" s="119"/>
      <c r="R35" s="119"/>
      <c r="S35" s="120"/>
      <c r="T35" s="39"/>
      <c r="U35" s="39"/>
      <c r="V35" s="40"/>
      <c r="W35" s="111" t="s">
        <v>138</v>
      </c>
    </row>
    <row r="36" spans="2:23" ht="204" customHeight="1" x14ac:dyDescent="0.3">
      <c r="B36" s="10" t="s">
        <v>17</v>
      </c>
      <c r="C36" s="11" t="s">
        <v>139</v>
      </c>
      <c r="D36" s="11" t="s">
        <v>140</v>
      </c>
      <c r="E36" s="12" t="s">
        <v>18</v>
      </c>
      <c r="F36" s="78" t="s">
        <v>141</v>
      </c>
      <c r="G36" s="85">
        <v>120</v>
      </c>
      <c r="H36" s="80"/>
      <c r="I36" s="39"/>
      <c r="J36" s="39">
        <v>120</v>
      </c>
      <c r="K36" s="40"/>
      <c r="L36" s="38"/>
      <c r="M36" s="39"/>
      <c r="N36" s="39"/>
      <c r="O36" s="41"/>
      <c r="P36" s="118" t="str">
        <f t="shared" si="0"/>
        <v>100%</v>
      </c>
      <c r="Q36" s="119"/>
      <c r="R36" s="119"/>
      <c r="S36" s="120"/>
      <c r="T36" s="39"/>
      <c r="U36" s="39"/>
      <c r="V36" s="40"/>
      <c r="W36" s="112" t="s">
        <v>142</v>
      </c>
    </row>
    <row r="37" spans="2:23" ht="211.35" customHeight="1" x14ac:dyDescent="0.3">
      <c r="B37" s="10" t="s">
        <v>17</v>
      </c>
      <c r="C37" s="11" t="s">
        <v>143</v>
      </c>
      <c r="D37" s="11" t="s">
        <v>144</v>
      </c>
      <c r="E37" s="12" t="s">
        <v>48</v>
      </c>
      <c r="F37" s="78" t="s">
        <v>145</v>
      </c>
      <c r="G37" s="85">
        <v>950</v>
      </c>
      <c r="H37" s="80">
        <v>200</v>
      </c>
      <c r="I37" s="39">
        <v>300</v>
      </c>
      <c r="J37" s="39">
        <v>300</v>
      </c>
      <c r="K37" s="40">
        <v>150</v>
      </c>
      <c r="L37" s="38">
        <v>200</v>
      </c>
      <c r="M37" s="39"/>
      <c r="N37" s="39"/>
      <c r="O37" s="41"/>
      <c r="P37" s="118">
        <f>IFERROR((L37/H37),"100%")</f>
        <v>1</v>
      </c>
      <c r="Q37" s="119"/>
      <c r="R37" s="119"/>
      <c r="S37" s="120"/>
      <c r="T37" s="39"/>
      <c r="U37" s="39"/>
      <c r="V37" s="40"/>
      <c r="W37" s="114" t="s">
        <v>153</v>
      </c>
    </row>
    <row r="38" spans="2:23" ht="208.65" customHeight="1" thickBot="1" x14ac:dyDescent="0.35">
      <c r="B38" s="13" t="s">
        <v>17</v>
      </c>
      <c r="C38" s="14" t="s">
        <v>146</v>
      </c>
      <c r="D38" s="14" t="s">
        <v>147</v>
      </c>
      <c r="E38" s="15" t="s">
        <v>48</v>
      </c>
      <c r="F38" s="79" t="s">
        <v>148</v>
      </c>
      <c r="G38" s="86">
        <v>80</v>
      </c>
      <c r="H38" s="81">
        <v>40</v>
      </c>
      <c r="I38" s="45">
        <v>15</v>
      </c>
      <c r="J38" s="45">
        <v>15</v>
      </c>
      <c r="K38" s="46">
        <v>10</v>
      </c>
      <c r="L38" s="44">
        <v>50</v>
      </c>
      <c r="M38" s="45"/>
      <c r="N38" s="45"/>
      <c r="O38" s="47"/>
      <c r="P38" s="121">
        <f>IFERROR((L38/H38),"100%")</f>
        <v>1.25</v>
      </c>
      <c r="Q38" s="122"/>
      <c r="R38" s="122"/>
      <c r="S38" s="123"/>
      <c r="T38" s="45"/>
      <c r="U38" s="45"/>
      <c r="V38" s="47"/>
      <c r="W38" s="113" t="s">
        <v>149</v>
      </c>
    </row>
    <row r="39" spans="2:23" ht="28.95" customHeight="1" x14ac:dyDescent="0.3"/>
    <row r="40" spans="2:23" ht="66" customHeight="1" x14ac:dyDescent="0.3"/>
    <row r="41" spans="2:23" ht="98.1" customHeight="1" x14ac:dyDescent="0.3"/>
    <row r="42" spans="2:23" ht="78.75" customHeight="1" x14ac:dyDescent="0.3"/>
    <row r="43" spans="2:23" ht="51" customHeight="1" x14ac:dyDescent="0.3">
      <c r="C43" s="130" t="s">
        <v>150</v>
      </c>
      <c r="D43" s="131"/>
      <c r="E43" s="131"/>
      <c r="F43" s="131"/>
      <c r="G43" s="69"/>
      <c r="L43" s="130" t="s">
        <v>32</v>
      </c>
      <c r="M43" s="131"/>
      <c r="N43" s="131"/>
      <c r="O43" s="131"/>
      <c r="P43" s="131"/>
      <c r="Q43" s="131"/>
      <c r="U43" s="130" t="s">
        <v>151</v>
      </c>
      <c r="V43" s="131"/>
      <c r="W43" s="131"/>
    </row>
    <row r="44" spans="2:23" ht="67.349999999999994" customHeight="1" x14ac:dyDescent="0.3"/>
    <row r="45" spans="2:23" ht="153.44999999999999" customHeight="1" x14ac:dyDescent="0.3"/>
    <row r="46" spans="2:23" ht="226.65" customHeight="1" x14ac:dyDescent="0.3"/>
    <row r="47" spans="2:23" ht="38.1" customHeight="1" thickBot="1" x14ac:dyDescent="0.35"/>
    <row r="48" spans="2:23" ht="15.9" customHeight="1" thickBot="1" x14ac:dyDescent="0.35">
      <c r="E48" s="132" t="s">
        <v>25</v>
      </c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4"/>
    </row>
    <row r="49" spans="5:23" ht="27" customHeight="1" thickBot="1" x14ac:dyDescent="0.35">
      <c r="E49" s="135" t="s">
        <v>26</v>
      </c>
      <c r="F49" s="128" t="s">
        <v>10</v>
      </c>
      <c r="G49" s="137" t="s">
        <v>11</v>
      </c>
      <c r="H49" s="138"/>
      <c r="I49" s="138"/>
      <c r="J49" s="139"/>
      <c r="K49" s="137" t="s">
        <v>12</v>
      </c>
      <c r="L49" s="138"/>
      <c r="M49" s="138"/>
      <c r="N49" s="139"/>
      <c r="O49" s="137" t="s">
        <v>13</v>
      </c>
      <c r="P49" s="138"/>
      <c r="Q49" s="138"/>
      <c r="R49" s="139"/>
      <c r="S49" s="137" t="s">
        <v>14</v>
      </c>
      <c r="T49" s="138"/>
      <c r="U49" s="138"/>
      <c r="V49" s="139"/>
      <c r="W49" s="135" t="s">
        <v>38</v>
      </c>
    </row>
    <row r="50" spans="5:23" ht="36.6" customHeight="1" thickBot="1" x14ac:dyDescent="0.35">
      <c r="E50" s="136"/>
      <c r="F50" s="129"/>
      <c r="G50" s="21" t="s">
        <v>27</v>
      </c>
      <c r="H50" s="25" t="s">
        <v>28</v>
      </c>
      <c r="I50" s="22" t="s">
        <v>29</v>
      </c>
      <c r="J50" s="26" t="s">
        <v>30</v>
      </c>
      <c r="K50" s="21" t="s">
        <v>27</v>
      </c>
      <c r="L50" s="25" t="s">
        <v>28</v>
      </c>
      <c r="M50" s="22" t="s">
        <v>29</v>
      </c>
      <c r="N50" s="26" t="s">
        <v>30</v>
      </c>
      <c r="O50" s="21" t="s">
        <v>6</v>
      </c>
      <c r="P50" s="25" t="s">
        <v>7</v>
      </c>
      <c r="Q50" s="22" t="s">
        <v>8</v>
      </c>
      <c r="R50" s="26" t="s">
        <v>9</v>
      </c>
      <c r="S50" s="21" t="s">
        <v>6</v>
      </c>
      <c r="T50" s="25" t="s">
        <v>7</v>
      </c>
      <c r="U50" s="22" t="s">
        <v>8</v>
      </c>
      <c r="V50" s="26" t="s">
        <v>9</v>
      </c>
      <c r="W50" s="136"/>
    </row>
    <row r="51" spans="5:23" ht="15" thickBot="1" x14ac:dyDescent="0.35">
      <c r="E51" s="143"/>
      <c r="F51" s="144"/>
      <c r="G51" s="61"/>
      <c r="H51" s="62"/>
      <c r="I51" s="62"/>
      <c r="J51" s="63"/>
      <c r="K51" s="61"/>
      <c r="L51" s="62"/>
      <c r="M51" s="62"/>
      <c r="N51" s="64"/>
      <c r="O51" s="65" t="str">
        <f>IFERROR((K51/G51),"100%")</f>
        <v>100%</v>
      </c>
      <c r="P51" s="60" t="str">
        <f t="shared" ref="P51:R51" si="1">IFERROR((L51/H51),"100%")</f>
        <v>100%</v>
      </c>
      <c r="Q51" s="60" t="str">
        <f t="shared" si="1"/>
        <v>100%</v>
      </c>
      <c r="R51" s="42" t="str">
        <f t="shared" si="1"/>
        <v>100%</v>
      </c>
      <c r="S51" s="65" t="str">
        <f>IFERROR(((K51)/(G51)),"100%")</f>
        <v>100%</v>
      </c>
      <c r="T51" s="65" t="str">
        <f>IFERROR(((L51+M51)/(H51+I51)),"100%")</f>
        <v>100%</v>
      </c>
      <c r="U51" s="60" t="str">
        <f>IFERROR(((L51+M51+N51)/(H51+I51+J51)),"100%")</f>
        <v>100%</v>
      </c>
      <c r="V51" s="42" t="str">
        <f>IFERROR(((L51+M51+N51+O51)/(H51+I51+J51+K51)),"100%")</f>
        <v>100%</v>
      </c>
      <c r="W51" s="66"/>
    </row>
    <row r="52" spans="5:23" ht="42" thickBot="1" x14ac:dyDescent="0.35">
      <c r="E52" s="23" t="s">
        <v>154</v>
      </c>
      <c r="F52" s="48">
        <v>9836483</v>
      </c>
      <c r="G52" s="49">
        <v>3092906</v>
      </c>
      <c r="H52" s="50">
        <v>3712884</v>
      </c>
      <c r="I52" s="50">
        <v>1871055</v>
      </c>
      <c r="J52" s="51">
        <v>2163293</v>
      </c>
      <c r="K52" s="49">
        <v>2187800</v>
      </c>
      <c r="L52" s="52"/>
      <c r="M52" s="52"/>
      <c r="N52" s="53"/>
      <c r="O52" s="42">
        <f>IFERROR(K52/G52,"100"%)</f>
        <v>0.7073606504691704</v>
      </c>
      <c r="P52" s="54"/>
      <c r="Q52" s="54"/>
      <c r="R52" s="55"/>
      <c r="S52" s="43">
        <f>IFERROR(K52/F52,"100%")</f>
        <v>0.22241689433103276</v>
      </c>
      <c r="T52" s="54"/>
      <c r="U52" s="54"/>
      <c r="V52" s="55"/>
      <c r="W52" s="24" t="s">
        <v>155</v>
      </c>
    </row>
    <row r="53" spans="5:23" ht="65.400000000000006" customHeight="1" thickBot="1" x14ac:dyDescent="0.35">
      <c r="E53" s="23" t="s">
        <v>156</v>
      </c>
      <c r="F53" s="48">
        <v>7419594.1299999999</v>
      </c>
      <c r="G53" s="49">
        <v>5484940</v>
      </c>
      <c r="H53" s="50">
        <v>522000</v>
      </c>
      <c r="I53" s="50">
        <v>263998</v>
      </c>
      <c r="J53" s="51">
        <v>145000</v>
      </c>
      <c r="K53" s="49">
        <v>2364326.88</v>
      </c>
      <c r="L53" s="52"/>
      <c r="M53" s="52"/>
      <c r="N53" s="53"/>
      <c r="O53" s="42">
        <f t="shared" ref="O53:O58" si="2">IFERROR(K53/G53,"100"%)</f>
        <v>0.43105792953067851</v>
      </c>
      <c r="P53" s="54"/>
      <c r="Q53" s="54"/>
      <c r="R53" s="55"/>
      <c r="S53" s="43">
        <f t="shared" ref="S53:S58" si="3">IFERROR(K53/F53,"100%")</f>
        <v>0.31865986718063244</v>
      </c>
      <c r="T53" s="54"/>
      <c r="U53" s="54"/>
      <c r="V53" s="55"/>
      <c r="W53" s="24" t="s">
        <v>157</v>
      </c>
    </row>
    <row r="54" spans="5:23" ht="51" customHeight="1" thickBot="1" x14ac:dyDescent="0.35">
      <c r="E54" s="23" t="s">
        <v>158</v>
      </c>
      <c r="F54" s="48">
        <v>3768061</v>
      </c>
      <c r="G54" s="49">
        <v>1228061</v>
      </c>
      <c r="H54" s="50">
        <v>929000</v>
      </c>
      <c r="I54" s="50">
        <v>829000</v>
      </c>
      <c r="J54" s="51">
        <v>782000</v>
      </c>
      <c r="K54" s="49">
        <v>1534223.31</v>
      </c>
      <c r="L54" s="52"/>
      <c r="M54" s="52"/>
      <c r="N54" s="53"/>
      <c r="O54" s="42">
        <f t="shared" si="2"/>
        <v>1.2493054579536358</v>
      </c>
      <c r="P54" s="54"/>
      <c r="Q54" s="54"/>
      <c r="R54" s="55"/>
      <c r="S54" s="43">
        <f t="shared" si="3"/>
        <v>0.40716519982027893</v>
      </c>
      <c r="T54" s="54"/>
      <c r="U54" s="54"/>
      <c r="V54" s="55"/>
      <c r="W54" s="24" t="s">
        <v>159</v>
      </c>
    </row>
    <row r="55" spans="5:23" ht="42" thickBot="1" x14ac:dyDescent="0.35">
      <c r="E55" s="23" t="s">
        <v>160</v>
      </c>
      <c r="F55" s="48">
        <v>300000</v>
      </c>
      <c r="G55" s="49">
        <v>50000</v>
      </c>
      <c r="H55" s="50">
        <v>150000</v>
      </c>
      <c r="I55" s="50">
        <v>100000</v>
      </c>
      <c r="J55" s="51">
        <v>0</v>
      </c>
      <c r="K55" s="49">
        <v>11600</v>
      </c>
      <c r="L55" s="52"/>
      <c r="M55" s="52"/>
      <c r="N55" s="53"/>
      <c r="O55" s="42">
        <f t="shared" si="2"/>
        <v>0.23200000000000001</v>
      </c>
      <c r="P55" s="54"/>
      <c r="Q55" s="54"/>
      <c r="R55" s="55"/>
      <c r="S55" s="43">
        <f t="shared" si="3"/>
        <v>3.8666666666666669E-2</v>
      </c>
      <c r="T55" s="54"/>
      <c r="U55" s="54"/>
      <c r="V55" s="55"/>
      <c r="W55" s="24" t="s">
        <v>161</v>
      </c>
    </row>
    <row r="56" spans="5:23" ht="46.8" customHeight="1" thickBot="1" x14ac:dyDescent="0.35">
      <c r="E56" s="23" t="s">
        <v>162</v>
      </c>
      <c r="F56" s="48">
        <v>3161000</v>
      </c>
      <c r="G56" s="49">
        <v>2606000</v>
      </c>
      <c r="H56" s="50">
        <v>5000</v>
      </c>
      <c r="I56" s="50">
        <v>550000</v>
      </c>
      <c r="J56" s="51">
        <v>0</v>
      </c>
      <c r="K56" s="49">
        <v>3120161.94</v>
      </c>
      <c r="L56" s="52"/>
      <c r="M56" s="52"/>
      <c r="N56" s="53"/>
      <c r="O56" s="42">
        <f t="shared" si="2"/>
        <v>1.1972992862624712</v>
      </c>
      <c r="P56" s="54"/>
      <c r="Q56" s="54"/>
      <c r="R56" s="55"/>
      <c r="S56" s="43">
        <f t="shared" si="3"/>
        <v>0.98708065169250236</v>
      </c>
      <c r="T56" s="54"/>
      <c r="U56" s="54"/>
      <c r="V56" s="55"/>
      <c r="W56" s="24" t="s">
        <v>163</v>
      </c>
    </row>
    <row r="57" spans="5:23" ht="41.4" customHeight="1" thickBot="1" x14ac:dyDescent="0.35">
      <c r="E57" s="23" t="s">
        <v>164</v>
      </c>
      <c r="F57" s="48">
        <v>1145000</v>
      </c>
      <c r="G57" s="49">
        <v>894000</v>
      </c>
      <c r="H57" s="50">
        <v>241000</v>
      </c>
      <c r="I57" s="50">
        <v>10000</v>
      </c>
      <c r="J57" s="51">
        <v>0</v>
      </c>
      <c r="K57" s="49">
        <v>432592.81</v>
      </c>
      <c r="L57" s="52"/>
      <c r="M57" s="52"/>
      <c r="N57" s="53"/>
      <c r="O57" s="42">
        <f t="shared" si="2"/>
        <v>0.48388457494407161</v>
      </c>
      <c r="P57" s="54"/>
      <c r="Q57" s="54"/>
      <c r="R57" s="55"/>
      <c r="S57" s="43">
        <f t="shared" si="3"/>
        <v>0.37781031441048035</v>
      </c>
      <c r="T57" s="54"/>
      <c r="U57" s="54"/>
      <c r="V57" s="55"/>
      <c r="W57" s="24" t="s">
        <v>165</v>
      </c>
    </row>
    <row r="58" spans="5:23" ht="41.4" x14ac:dyDescent="0.3">
      <c r="E58" s="23" t="s">
        <v>166</v>
      </c>
      <c r="F58" s="48">
        <v>398000</v>
      </c>
      <c r="G58" s="49">
        <v>70000</v>
      </c>
      <c r="H58" s="50">
        <v>248000</v>
      </c>
      <c r="I58" s="50">
        <v>35000</v>
      </c>
      <c r="J58" s="51">
        <v>45000</v>
      </c>
      <c r="K58" s="49">
        <v>0</v>
      </c>
      <c r="L58" s="52"/>
      <c r="M58" s="52"/>
      <c r="N58" s="53"/>
      <c r="O58" s="42">
        <f t="shared" si="2"/>
        <v>0</v>
      </c>
      <c r="P58" s="54"/>
      <c r="Q58" s="54"/>
      <c r="R58" s="55"/>
      <c r="S58" s="43">
        <f t="shared" si="3"/>
        <v>0</v>
      </c>
      <c r="T58" s="54"/>
      <c r="U58" s="54"/>
      <c r="V58" s="55"/>
      <c r="W58" s="24" t="s">
        <v>167</v>
      </c>
    </row>
  </sheetData>
  <mergeCells count="26">
    <mergeCell ref="E51:F51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F49:F50"/>
    <mergeCell ref="L43:Q43"/>
    <mergeCell ref="U43:W43"/>
    <mergeCell ref="C43:F43"/>
    <mergeCell ref="E48:W48"/>
    <mergeCell ref="E49:E50"/>
    <mergeCell ref="G49:J49"/>
    <mergeCell ref="K49:N49"/>
    <mergeCell ref="O49:R49"/>
    <mergeCell ref="S49:V49"/>
    <mergeCell ref="W49:W50"/>
    <mergeCell ref="T11:V11"/>
    <mergeCell ref="B14:F14"/>
  </mergeCells>
  <conditionalFormatting sqref="G51:J58">
    <cfRule type="containsBlanks" dxfId="34" priority="15">
      <formula>LEN(TRIM(G51))=0</formula>
    </cfRule>
  </conditionalFormatting>
  <conditionalFormatting sqref="H14:K38">
    <cfRule type="containsBlanks" dxfId="33" priority="44">
      <formula>LEN(TRIM(H14))=0</formula>
    </cfRule>
  </conditionalFormatting>
  <conditionalFormatting sqref="K51:N58">
    <cfRule type="containsBlanks" dxfId="32" priority="1">
      <formula>LEN(TRIM(K51))=0</formula>
    </cfRule>
  </conditionalFormatting>
  <conditionalFormatting sqref="M13:O14 L14 L15:O38">
    <cfRule type="containsBlanks" dxfId="31" priority="42">
      <formula>LEN(TRIM(L13))=0</formula>
    </cfRule>
  </conditionalFormatting>
  <conditionalFormatting sqref="O52:O58">
    <cfRule type="cellIs" dxfId="30" priority="9" stopIfTrue="1" operator="equal">
      <formula>"100%"</formula>
    </cfRule>
    <cfRule type="cellIs" dxfId="29" priority="10" stopIfTrue="1" operator="lessThan">
      <formula>0.5</formula>
    </cfRule>
    <cfRule type="cellIs" dxfId="28" priority="11" stopIfTrue="1" operator="between">
      <formula>0.5</formula>
      <formula>0.7</formula>
    </cfRule>
    <cfRule type="cellIs" dxfId="27" priority="12" stopIfTrue="1" operator="between">
      <formula>0.7</formula>
      <formula>1.2</formula>
    </cfRule>
    <cfRule type="cellIs" dxfId="26" priority="13" stopIfTrue="1" operator="greaterThanOrEqual">
      <formula>1.2</formula>
    </cfRule>
    <cfRule type="containsBlanks" dxfId="25" priority="14" stopIfTrue="1">
      <formula>LEN(TRIM(O52))=0</formula>
    </cfRule>
  </conditionalFormatting>
  <conditionalFormatting sqref="O51:V51">
    <cfRule type="containsBlanks" dxfId="24" priority="53" stopIfTrue="1">
      <formula>LEN(TRIM(O51))=0</formula>
    </cfRule>
    <cfRule type="cellIs" dxfId="23" priority="52" stopIfTrue="1" operator="greaterThanOrEqual">
      <formula>1.2</formula>
    </cfRule>
    <cfRule type="cellIs" dxfId="22" priority="51" stopIfTrue="1" operator="between">
      <formula>0.7</formula>
      <formula>1.2</formula>
    </cfRule>
    <cfRule type="cellIs" dxfId="21" priority="50" stopIfTrue="1" operator="between">
      <formula>0.5</formula>
      <formula>0.7</formula>
    </cfRule>
    <cfRule type="cellIs" dxfId="20" priority="49" stopIfTrue="1" operator="lessThan">
      <formula>0.5</formula>
    </cfRule>
    <cfRule type="cellIs" dxfId="19" priority="48" stopIfTrue="1" operator="equal">
      <formula>"100%"</formula>
    </cfRule>
  </conditionalFormatting>
  <conditionalFormatting sqref="P13">
    <cfRule type="cellIs" dxfId="18" priority="135" operator="lessThanOrEqual">
      <formula>100%</formula>
    </cfRule>
    <cfRule type="cellIs" dxfId="17" priority="136" operator="between">
      <formula>100%</formula>
      <formula>110%</formula>
    </cfRule>
    <cfRule type="cellIs" dxfId="16" priority="137" operator="greaterThanOrEqual">
      <formula>110%</formula>
    </cfRule>
    <cfRule type="cellIs" dxfId="15" priority="134" operator="equal">
      <formula>"NO APLICA"</formula>
    </cfRule>
  </conditionalFormatting>
  <conditionalFormatting sqref="P14:P38">
    <cfRule type="cellIs" dxfId="14" priority="19" stopIfTrue="1" operator="lessThan">
      <formula>0.5</formula>
    </cfRule>
    <cfRule type="cellIs" dxfId="13" priority="18" stopIfTrue="1" operator="equal">
      <formula>"100%"</formula>
    </cfRule>
    <cfRule type="cellIs" dxfId="12" priority="21" stopIfTrue="1" operator="between">
      <formula>0.7</formula>
      <formula>1.2</formula>
    </cfRule>
    <cfRule type="cellIs" dxfId="11" priority="22" stopIfTrue="1" operator="greaterThanOrEqual">
      <formula>1.2</formula>
    </cfRule>
    <cfRule type="containsBlanks" dxfId="10" priority="23" stopIfTrue="1">
      <formula>LEN(TRIM(P14))=0</formula>
    </cfRule>
    <cfRule type="cellIs" dxfId="9" priority="20" stopIfTrue="1" operator="between">
      <formula>0.5</formula>
      <formula>0.7</formula>
    </cfRule>
  </conditionalFormatting>
  <conditionalFormatting sqref="P52:R58 T52:V58">
    <cfRule type="containsBlanks" dxfId="8" priority="2">
      <formula>LEN(TRIM(P52))=0</formula>
    </cfRule>
  </conditionalFormatting>
  <conditionalFormatting sqref="Q13:V38">
    <cfRule type="containsBlanks" dxfId="7" priority="16">
      <formula>LEN(TRIM(Q13))=0</formula>
    </cfRule>
  </conditionalFormatting>
  <conditionalFormatting sqref="S52:S58">
    <cfRule type="cellIs" dxfId="6" priority="3" stopIfTrue="1" operator="equal">
      <formula>"100%"</formula>
    </cfRule>
    <cfRule type="containsBlanks" dxfId="5" priority="8" stopIfTrue="1">
      <formula>LEN(TRIM(S52))=0</formula>
    </cfRule>
    <cfRule type="cellIs" dxfId="4" priority="7" stopIfTrue="1" operator="greaterThanOrEqual">
      <formula>1.2</formula>
    </cfRule>
    <cfRule type="cellIs" dxfId="3" priority="6" stopIfTrue="1" operator="between">
      <formula>0.7</formula>
      <formula>1.2</formula>
    </cfRule>
    <cfRule type="cellIs" dxfId="2" priority="5" stopIfTrue="1" operator="between">
      <formula>0.5</formula>
      <formula>0.7</formula>
    </cfRule>
    <cfRule type="cellIs" dxfId="1" priority="4" stopIfTrue="1" operator="lessThan">
      <formula>0.5</formula>
    </cfRule>
  </conditionalFormatting>
  <conditionalFormatting sqref="S51:V51">
    <cfRule type="containsBlanks" dxfId="0" priority="47">
      <formula>LEN(TRIM(S51))=0</formula>
    </cfRule>
  </conditionalFormatting>
  <printOptions horizontalCentered="1"/>
  <pageMargins left="0.86614173228346458" right="3.937007874015748E-2" top="0.43307086614173229" bottom="0.47244094488188981" header="0.31496062992125984" footer="0.35433070866141736"/>
  <pageSetup paperSize="5" scale="33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4.4" x14ac:dyDescent="0.3"/>
  <cols>
    <col min="1" max="1" width="20.33203125" customWidth="1"/>
    <col min="2" max="2" width="34.6640625" customWidth="1"/>
  </cols>
  <sheetData>
    <row r="1" spans="1:2" x14ac:dyDescent="0.3">
      <c r="A1" s="56" t="s">
        <v>33</v>
      </c>
    </row>
    <row r="3" spans="1:2" ht="120" customHeight="1" x14ac:dyDescent="0.3">
      <c r="A3" s="164" t="s">
        <v>34</v>
      </c>
      <c r="B3" s="164"/>
    </row>
    <row r="5" spans="1:2" ht="43.2" x14ac:dyDescent="0.3">
      <c r="A5" s="57"/>
      <c r="B5" s="58" t="s">
        <v>35</v>
      </c>
    </row>
    <row r="6" spans="1:2" ht="57.6" x14ac:dyDescent="0.3">
      <c r="A6" s="59"/>
      <c r="B6" s="58" t="s">
        <v>36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2023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</cp:lastModifiedBy>
  <cp:revision/>
  <cp:lastPrinted>2023-04-11T21:01:06Z</cp:lastPrinted>
  <dcterms:created xsi:type="dcterms:W3CDTF">2021-03-11T02:28:07Z</dcterms:created>
  <dcterms:modified xsi:type="dcterms:W3CDTF">2023-04-20T14:19:29Z</dcterms:modified>
  <cp:category/>
  <cp:contentStatus/>
</cp:coreProperties>
</file>