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6F6A3525-0879-458F-AB59-D981E2204B8B}" xr6:coauthVersionLast="47" xr6:coauthVersionMax="47" xr10:uidLastSave="{00000000-0000-0000-0000-000000000000}"/>
  <bookViews>
    <workbookView xWindow="-120" yWindow="-120" windowWidth="29040" windowHeight="16440" xr2:uid="{00000000-000D-0000-FFFF-FFFF00000000}"/>
  </bookViews>
  <sheets>
    <sheet name="SEGUIMIENTO EJE 3" sheetId="1" r:id="rId1"/>
    <sheet name="Instrucciones" sheetId="3" r:id="rId2"/>
    <sheet name="Hoja1" sheetId="2" r:id="rId3"/>
  </sheets>
  <definedNames>
    <definedName name="ADFASDF">#REF!</definedName>
    <definedName name="_xlnm.Print_Area" localSheetId="0">'SEGUIMIENTO EJE 3'!$A$1:$W$75</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66" i="1" l="1"/>
  <c r="Q23" i="1"/>
  <c r="P23" i="1"/>
  <c r="T23" i="1"/>
  <c r="T24" i="1"/>
  <c r="T18" i="1"/>
  <c r="T19" i="1"/>
  <c r="T20" i="1"/>
  <c r="T67" i="1" s="1"/>
  <c r="T21" i="1"/>
  <c r="T22"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16" i="1"/>
  <c r="T17" i="1"/>
  <c r="T15" i="1"/>
  <c r="Q15" i="1" l="1"/>
  <c r="P15" i="1"/>
  <c r="Q18" i="1" l="1"/>
  <c r="Q19" i="1"/>
  <c r="Q20" i="1"/>
  <c r="Q21" i="1"/>
  <c r="Q22"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6" i="1" l="1"/>
  <c r="Q55" i="1"/>
  <c r="Q59" i="1"/>
  <c r="Q58" i="1"/>
  <c r="Q57" i="1"/>
  <c r="Q63" i="1"/>
  <c r="Q62" i="1"/>
  <c r="Q64" i="1"/>
  <c r="Q65" i="1"/>
  <c r="Q66" i="1"/>
  <c r="Q61" i="1"/>
  <c r="Q60" i="1"/>
  <c r="P61" i="1"/>
  <c r="P17" i="1" l="1"/>
  <c r="P18" i="1"/>
  <c r="P19" i="1"/>
  <c r="P20" i="1"/>
  <c r="P21" i="1"/>
  <c r="P22"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2" i="1"/>
  <c r="P63" i="1"/>
  <c r="P64" i="1"/>
  <c r="P65" i="1"/>
  <c r="P66" i="1"/>
  <c r="S83" i="1"/>
  <c r="S84" i="1"/>
  <c r="S85" i="1"/>
  <c r="S86" i="1"/>
  <c r="S87" i="1"/>
  <c r="S88" i="1"/>
  <c r="S89" i="1"/>
  <c r="S90" i="1"/>
  <c r="S91" i="1"/>
  <c r="S92" i="1"/>
  <c r="S93" i="1"/>
  <c r="S94" i="1"/>
  <c r="S95" i="1"/>
  <c r="O83" i="1"/>
  <c r="O84" i="1"/>
  <c r="O85" i="1"/>
  <c r="O86" i="1"/>
  <c r="O87" i="1"/>
  <c r="O88" i="1"/>
  <c r="O89" i="1"/>
  <c r="O90" i="1"/>
  <c r="O91" i="1"/>
  <c r="O92" i="1"/>
  <c r="O93" i="1"/>
  <c r="O94" i="1"/>
  <c r="O95" i="1"/>
  <c r="Q67" i="1"/>
  <c r="R67" i="1"/>
  <c r="S67" i="1"/>
  <c r="U67" i="1"/>
  <c r="V67" i="1"/>
  <c r="O80" i="1"/>
  <c r="V80" i="1" s="1"/>
  <c r="P80" i="1"/>
  <c r="Q80" i="1"/>
  <c r="R80" i="1"/>
  <c r="S80" i="1"/>
  <c r="T80" i="1"/>
  <c r="U80" i="1"/>
  <c r="O81" i="1"/>
  <c r="S81" i="1"/>
  <c r="O82" i="1"/>
  <c r="S82" i="1"/>
  <c r="P67" i="1" l="1"/>
  <c r="V16" i="1"/>
  <c r="U16" i="1"/>
  <c r="S16" i="1"/>
  <c r="R16" i="1"/>
  <c r="Q16" i="1"/>
  <c r="P16" i="1"/>
  <c r="S8" i="2"/>
  <c r="R8" i="2"/>
  <c r="Q8" i="2"/>
  <c r="P8" i="2"/>
  <c r="O8" i="2"/>
  <c r="N8" i="2"/>
  <c r="M8" i="2"/>
  <c r="L8" i="2"/>
  <c r="C8" i="2"/>
  <c r="S7" i="2"/>
  <c r="R7" i="2"/>
  <c r="Q7" i="2"/>
  <c r="P7" i="2"/>
  <c r="O7" i="2"/>
  <c r="N7" i="2"/>
  <c r="M7" i="2"/>
  <c r="L7" i="2"/>
  <c r="C7" i="2"/>
  <c r="S6" i="2"/>
  <c r="R6" i="2"/>
  <c r="Q6" i="2"/>
  <c r="P6" i="2"/>
  <c r="O6" i="2"/>
  <c r="N6" i="2"/>
  <c r="M6" i="2"/>
  <c r="L6" i="2"/>
  <c r="C6" i="2"/>
</calcChain>
</file>

<file path=xl/sharedStrings.xml><?xml version="1.0" encoding="utf-8"?>
<sst xmlns="http://schemas.openxmlformats.org/spreadsheetml/2006/main" count="405" uniqueCount="251">
  <si>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</si>
  <si>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</si>
  <si>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</si>
  <si>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</si>
  <si>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</si>
  <si>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</si>
  <si>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</si>
  <si>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</si>
  <si>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</si>
  <si>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</si>
  <si>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</si>
  <si>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</si>
  <si>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</si>
  <si>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Bienal</t>
  </si>
  <si>
    <t>PRESUPUESTO ANUAL AUTORIZADO</t>
  </si>
  <si>
    <t>PLANEACIÓN TRIMESTRAL DE EJECUCIÓN DEL PRESUPUESTO</t>
  </si>
  <si>
    <t>EJECUCIÓN  DEL PRESUPUESTO AUTORIZADO</t>
  </si>
  <si>
    <t>AVANCE TRIMESTRAL EN LA EJECUCIÓN DEL PRESUPUESTO</t>
  </si>
  <si>
    <t>AVANCE ACUMULADO ANUAL DE LA  EJECUCIÓN DEL PRESUPUESTO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</si>
  <si>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Puntaje</t>
    </r>
  </si>
  <si>
    <t>SEGUIMIENTO DE AVANCE EN CUMPLIMIENTO DE METAS Y OBJETIVOS 2023</t>
  </si>
  <si>
    <t>META ALCANZADA 2023</t>
  </si>
  <si>
    <t>PORCENTAJE DE AVANCE TRIMESTRAL 202</t>
  </si>
  <si>
    <t>SEGUIMIENTO A LA EJECUCIÓN DEL PRESUPUESTO AUTORIZADO</t>
  </si>
  <si>
    <t>UNIDAD ADMINISTRATIVA</t>
  </si>
  <si>
    <t>JUSTIFICACION TRIMESTRAL Y ANUAL DE AVANCE DE RESULTADOS 2023</t>
  </si>
  <si>
    <t>TRIMESTRE 1 2023</t>
  </si>
  <si>
    <t>TRIMESTRE 2 2023</t>
  </si>
  <si>
    <t>TRIMESTRE 3 2023</t>
  </si>
  <si>
    <t>TRIMESTRE 4 2023</t>
  </si>
  <si>
    <t>META PROGRAMADA 2023</t>
  </si>
  <si>
    <r>
      <rPr>
        <b/>
        <sz val="11"/>
        <color theme="1"/>
        <rFont val="Arial"/>
        <family val="2"/>
      </rPr>
      <t>Meta Trimestral</t>
    </r>
    <r>
      <rPr>
        <sz val="11"/>
        <color theme="1"/>
        <rFont val="Arial"/>
        <family val="2"/>
      </rPr>
      <t xml:space="preserve">: El Instituto Mexicano para la Competitividad A. C. IMCO actualiza y publica los índices y subíndices cada dos años. El índice obtuvo 47 puntos en 2022.
</t>
    </r>
    <r>
      <rPr>
        <b/>
        <sz val="11"/>
        <color theme="1"/>
        <rFont val="Arial"/>
        <family val="2"/>
      </rPr>
      <t>Meta Anual</t>
    </r>
    <r>
      <rPr>
        <sz val="11"/>
        <color theme="1"/>
        <rFont val="Arial"/>
        <family val="2"/>
      </rPr>
      <t>: El avance anual se mantiene igual al avance trimestral ya que es un indicador ascendente regular no acumulativo.</t>
    </r>
  </si>
  <si>
    <t>AVANCE EN CUMPLIMIENTO DE METAS TRIMESTRAL Y ANUAL ACUMULADO 2023</t>
  </si>
  <si>
    <t>REVISÓ
Mtro. Enrique E. Encalada Sánchez
Dirección de Planeación de la DGPM</t>
  </si>
  <si>
    <t>PORCENTAJE DE AVANCE TRIMESTRAL ACUMULADO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</si>
  <si>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</si>
  <si>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</si>
  <si>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</si>
  <si>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</si>
  <si>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t>
  </si>
  <si>
    <t>JUSTIFICACION TRIMESTRAL DE AVANCE DE RESULTADOS 2023</t>
  </si>
  <si>
    <t xml:space="preserve">3.13.1.1. Procurar la protección del medio ambiente y biodiversidad de las diferentes especies, que conllevaran a un equilibrio ecológico de acuerdo con el crecimiento de la ciudad, con la finalidad de preservar las riquezas naturales del municipio. </t>
  </si>
  <si>
    <t>Propósito
(Secretaria de Ecología y Desarrollo Urbano)</t>
  </si>
  <si>
    <t>PPAA: Porcentaje de Acciones de Protección y Mitigación del Deterioro Ambiental</t>
  </si>
  <si>
    <t>Trimestral</t>
  </si>
  <si>
    <t>Unidad de medida del indicador: 
percentaje
Unidad de medida: 
Puntaje. Acciones</t>
  </si>
  <si>
    <t>Anual</t>
  </si>
  <si>
    <t>3.13.1.1.1. Acciones de protección del medio ambiente y biodiversidad de la flora y fauna y de especies protegidas realizados.</t>
  </si>
  <si>
    <t>Componente
(Direccion de Manejo de Recursos Naturales)</t>
  </si>
  <si>
    <t>PAPRN:
Porcentaje de acciones de protección de los recursos naturales realizadas.</t>
  </si>
  <si>
    <t>UNIDAD DE MEDIDA DEL INDICADOR
Porcentaje 
UNIDAD DE MEDIDA DE LA VARIABLE:
acciones</t>
  </si>
  <si>
    <t>Actividad</t>
  </si>
  <si>
    <t>3.13.1.1.1.1. Emisión de Dictamen de afectación de arbolado.</t>
  </si>
  <si>
    <t>PDAAR:
Porcentaje de Dictamen de afectación de arbolado realizados.</t>
  </si>
  <si>
    <t>UNIDAD DE MEDIDA DEL INDICADOR:
Porcentaje.
UNIDAD DE MEDIDA DE LA VARIABLE:
 (Dictamenes de Afectación de Arbolado)</t>
  </si>
  <si>
    <t>3.13.1.1.1.2. Emisión Permiso de Poda para dar cumplimiento a la normatividad en materia de arbolado urbano realizados.</t>
  </si>
  <si>
    <t>PPPE:
Porcentaje de Permiso de Poda emitidos.</t>
  </si>
  <si>
    <t>UNIDAD DE MEDIDA DEL INDICADOR:
Porcentaje 
UNIDAD DE MEDIDA DE LA VARIABLE:
 (Permisos de poda)</t>
  </si>
  <si>
    <t>3.13.1.1.1.3. Emisión Permiso de  Derribo de arbolado para dar cumplimiento a la normatividad en materia de arbolado urbano realizados.</t>
  </si>
  <si>
    <t>PPDAE:
Porcentaje de Permiso de Derribo de Arbolado emitidos.</t>
  </si>
  <si>
    <t>UNIDAD DE MEDIDA DEL INDICADOR:
Porcentaje 
UNIDAD DE MEDIDA DE LA VARIABLE:
 (Permisos de Derribo de Arbolado)</t>
  </si>
  <si>
    <t>3.13.1.1.1.4. Emisión de Permiso de Trasplante de Arbolado para dar cumplimiento a la normatividad en materia de arbolado urbano realizados.</t>
  </si>
  <si>
    <t>PPTE:
Porcentaje de Permiso de Traspante emitidos.</t>
  </si>
  <si>
    <t>UNIDAD DE MEDIDA DEL INDICADOR:
Porcentaje 
UNIDAD DE MEDIDA DE LA VARIABLE:
 (Permisos de Trasplante de Arbolado)</t>
  </si>
  <si>
    <t>3.13.1.1.1.5. Actividades de protección y cuidado de la Tortuga Marina realizadas durante su etapa reproductiva en la costa del municipio.</t>
  </si>
  <si>
    <t>PAPTM:
Porcentaje de actividades de proteccion de la turtuga marina realizadas.</t>
  </si>
  <si>
    <t>UNIDAD DE MEDIDA DEL INDICADOR:
Porcentaje
UNIDAD DE MEDIDA DE LA VARIABLE:
(Actividades realizadas.)</t>
  </si>
  <si>
    <t>3.13.1.1.1.6. Realización de acciones para la Protección del cangrejo azul  en la zona costera del territorio municipal.</t>
  </si>
  <si>
    <t>PAPCA:
Porcentaje de actividades de protección del  cangrejo azul realizados.</t>
  </si>
  <si>
    <t>UNIDAD DE MEDIDA DEL INDICADOR:
Porcentaje
UNIDAD DE MEDIDA DE LA VARIABLE:
(Jornadas realizadas.)</t>
  </si>
  <si>
    <t>3.13.1.1.1.7. Realización de jornadas de Reforestación y/o restauración de la zona urbana del municipio con plantas nativas.</t>
  </si>
  <si>
    <t>PJRR:
Porcentaje de Jornadas de reforestaciones realizadas.</t>
  </si>
  <si>
    <t>Componente
( Direccion de Normatividad y Evaluacion Ambiental)</t>
  </si>
  <si>
    <t>3.13.1.1.2. Permisos Ecológicos con base en la normatividad ambiental establecida en los instrumentos legales vigentes emitidos.</t>
  </si>
  <si>
    <t xml:space="preserve">PPEE:
Porcentaje de Permisos ecológicos emitidos.
</t>
  </si>
  <si>
    <t>UNIDAD DE MEDIDA DEL INDICADOR:
Porcentaje 
UNIDAD DE MEDIDA DE LA VARIABLE:
(permisos ambientales)</t>
  </si>
  <si>
    <t xml:space="preserve">3.13.1.1.2.1. Emisión de Constancia potencial de desarrollo de predios. </t>
  </si>
  <si>
    <t xml:space="preserve">PCDE:
Porcentaje de Constancias potencial de desarrollo de predios emitidas. </t>
  </si>
  <si>
    <t>UNIDAD DE MEDIDA DEL INDICADOR:
Porcentaje  
UNIDAD DE MEDIDA DE LA VARIABLE:
(Constancia potencial de desarrollo)</t>
  </si>
  <si>
    <t>3.13.1.1.2.2. Elaboración de constancias deFactibilidad Ecológicas  a predios o proyectos de obras y/o actividades para que cumplan con los instrumentos de planeación en materia ambiental.</t>
  </si>
  <si>
    <t>PFEE:
Porcentaje de  Factibilidades Ecológicas elaboradas.</t>
  </si>
  <si>
    <t>UNIDAD DE MEDIDA DEL INDICADOR:
Porcentaje 
UNIDAD DE MEDIDA DE LA VARIABLE:
(factibilidad ecológica)</t>
  </si>
  <si>
    <t>3.13.1.1.2.3. Emisión de anuencia ambiental de obra civil y actividades.</t>
  </si>
  <si>
    <t>PAAE:
Porcentaje de Anuencias ambiental de obra civil y actividades elaboradas.</t>
  </si>
  <si>
    <t>UNIDAD DE MEDIDA DEL INDICADOR:
Porcentaje  
UNIDAD DE MEDIDA DE LA VARIABLE:
(Anuencia ambiental)</t>
  </si>
  <si>
    <t>Componente:
( Coordinacion de Inspección y Vigilancia /  Coordinación Juridica )</t>
  </si>
  <si>
    <t>PEV: 
Porcentaje de establecimientos verificados</t>
  </si>
  <si>
    <t>UNIDAD DE MEDIDA DEL INDICADOR:
Porcentaje
UNIDAD DE MEDIDA DE LA VARIABLE:
 (Acciones realizadas)</t>
  </si>
  <si>
    <t>3.13.1.1.3.1. Elaboración de Permisos de Operación a los contribuyentes de MBJ.</t>
  </si>
  <si>
    <t>PPOE:
Porcentaje de Permisos de Operación emitidos.</t>
  </si>
  <si>
    <t xml:space="preserve">UNIDAD DE MEDIDA DEL INDICADOR:
Porcentaje  
UNIDAD DE MEDIDA DE LA VARIABLE:
(permisos de operación emitidos) </t>
  </si>
  <si>
    <t>3.13.1.1.3.2. Verificacion de establecimientos comerciales que esten dando cumplimiento a la normatividad ambiental.</t>
  </si>
  <si>
    <t>PVVR:
Porcentaje de Visitas de verificación realizadas.</t>
  </si>
  <si>
    <t>UNIDAD DE MEDIDA DEL INDICADOR:
Porcentaje 
UNIDAD DE MEDIDA DE LA VARIABLE:
(Visitas de verificación realizadas)</t>
  </si>
  <si>
    <t>3.13.1.1.3.3. Atención a  las denuncias ciudadanas.</t>
  </si>
  <si>
    <t>PDCA:
Porcentaje de Denuncias Ciudadanas atendidas.</t>
  </si>
  <si>
    <t>UNIDAD DE MEDIDA DEL INDICADOR:
Porcentaje 
UNIDAD DE MEDIDA DE LA VARIABLE:
(Denuncias ciudadanas realizadas)</t>
  </si>
  <si>
    <t>3.13.1.1.3.4. Atención, seguimiento y  conclusión a las denuncias y procedemientos juridicos.</t>
  </si>
  <si>
    <t>PPF:
Porcentaje de procedimientos juridicos finalizados.</t>
  </si>
  <si>
    <t>UNIDAD DE MEDIDA DEL INDICADOR:
Porcentaje 
UNIDAD DE MEDIDA DE LA VARIABLE:
(Resolutivos finalizados)</t>
  </si>
  <si>
    <t>Componente
(Dirección de Divulgación y Educación Ambiental)</t>
  </si>
  <si>
    <t>3.13.1.1.4. Acciones para dfunfir informacion sobre el cuidado del medio ambiente relizadas</t>
  </si>
  <si>
    <t>UNIDAD DE MEDIDA DEL INDICADOR:
Porcentaje
UNIDAD DE MEDIDA DE LA VARIABLE:
(Acciones realizadas)</t>
  </si>
  <si>
    <t>3.13.1.1.4.1. Implementación de  jornadas de entrega-recepción (entre ciudadanos y acopiadores), de residuos sólidos urbanos separados.</t>
  </si>
  <si>
    <t>PJRR:
Porcentaje de Jornadas Reciclatón realizadas.</t>
  </si>
  <si>
    <t>UNIDAD DE MEDIDA DEL INDICADOR:
Porcentaje
UNIDAD DE MEDIDA DE LA VARIABLE:
(Jornadas realizas.)</t>
  </si>
  <si>
    <t xml:space="preserve">3.13.1.1.4.2. Promoción de  las buenas prácticas ambientales entre los servidores públicos municipales. </t>
  </si>
  <si>
    <t>PVSMAR:
Porcentaje de Visitas del Sistema de Manejo Ambiental realizadas.</t>
  </si>
  <si>
    <t>UNIDAD DE MEDIDA DEL INDICADOR:
Porcentaje 
UNIDAD DE MEDIDA DE LA VARIABLE:
(visitas realizadas).</t>
  </si>
  <si>
    <t>3.13.1.1.4.3. Aplicación del Programa de Educación Ambiental.</t>
  </si>
  <si>
    <t>PTR:
Porcentaje de Pláticas y Talleres realizadas.</t>
  </si>
  <si>
    <t xml:space="preserve">UNIDAD DE MEDIDA DEL INDICADOR:
Porcentaje 
UNIDAD DE MEDIDA DE LA VARIABLE:
(pláticas y talleres realizadas). </t>
  </si>
  <si>
    <t>Componente
( Dirección de Planeación y Política Ambiental )</t>
  </si>
  <si>
    <t>3.13.1.1.5. Planeación y regulación de instrumentos normartivos en materia ambiental realizados</t>
  </si>
  <si>
    <t>PAAINR:
Porcentaje de acciones para la actualizaciónes de los Instrumentos Normativos realizado.</t>
  </si>
  <si>
    <t>UNIDAD DE MEDIDA DEL INDICADOR:
Porcentaje
UNIDAD DE MEDIDA DE LA VARIABLE:
Porcentaje de avance de actualización.</t>
  </si>
  <si>
    <t>3.13.1.1.5.1. cursos de capacitación, actualización y profesionalización al personal operativo y administrativo en materia normativa ambiental.</t>
  </si>
  <si>
    <t xml:space="preserve">PCCR:
Porcentaje de cursos de capacitación en materia normativa ambiental realizados.
</t>
  </si>
  <si>
    <t>UNIDAD DE MEDIDA DEL INDICADOR:
Porcentaje
UNIDAD DE MEDIDA DE LA VARIABLE:
Cursos de capacitación.</t>
  </si>
  <si>
    <t>3.13.1.1.5.2. Actualización del Programa de Ordenamiento Ecológico Local del Municipio de Benito Juárez</t>
  </si>
  <si>
    <t>PAAPOELR :
Porcentaje de acciones de actualización del Programa de Ordenamiento Ecológico Local realizadas.</t>
  </si>
  <si>
    <t>UNIDAD DE MEDIDA DEL INDICADOR:
Porcentaje
UNIDAD DE MEDIDA DE LA VARIABLE:
Acciones de actualización.</t>
  </si>
  <si>
    <t xml:space="preserve">3.13.1.1.5.3. Realización de  sesiones de la Comisión Municipal de Ecología. </t>
  </si>
  <si>
    <t>PSCMER:
Porcentaje de Sesiones de la Comisión Municipal de Ecología realizadas.</t>
  </si>
  <si>
    <t>UNIDAD DE MEDIDA DEL INDICADOR:
Porcentaje
UNIDAD DE MEDIDA DE LA VARIABLE:
Seciones de trabajo.</t>
  </si>
  <si>
    <t>3.13.1.1.5.4. Realización de jornadas de contribución y recuperación ambiental de humedales de agua dulce,  en la zona urbana  de Cancún.</t>
  </si>
  <si>
    <t>PJSCUR:
Porcentaje de Jornadas de Saneamiento de Cenotes Urbanos realizadas.</t>
  </si>
  <si>
    <t>UNIDAD DE MEDIDA DEL INDICADOR:
Porcentaje
UNIDAD DE MEDIDA DE LA VARIABLE:
Jornadas de saneamiento.</t>
  </si>
  <si>
    <t>Componente
(Dirección de Áreas Naturales Protegidas)</t>
  </si>
  <si>
    <t>3.13.1.1.6. Acciones para  el ciudado de las Areas Naturales Protegidas (ANP) realizadas</t>
  </si>
  <si>
    <t>PACR:
Porcentaje de acciones para el ciudado de las ANP realizadas</t>
  </si>
  <si>
    <t>UNIDAD DE MEDIDA DEL INDICADOR:
Porcentaje 
UNIDAD DE MEDIDA DE LA VARIABLE:
(Acciones ejecutadas)</t>
  </si>
  <si>
    <t>3.13.1.1.6.1. Impartición de cursos de capacitación para el personal que labora en el Parque Ecologico Ombligo Verde.</t>
  </si>
  <si>
    <t>PCCI: Porcentaje de cursos de capacitación impartidos.</t>
  </si>
  <si>
    <t>UNIDAD DE MEDIDA DEL INDICADOR:
Porcentaje 
UNIDAD DE MEDIDA DE LA VARIABLE:
(Cursos)</t>
  </si>
  <si>
    <t>3.13.1.1.6.2. Realización de Recorridos guiados en el Parque Ecológico Ombligo Verde.</t>
  </si>
  <si>
    <t>PRGR:
Porcentaje de Recorridos guiado en el Parque Ecológico Ombligo Verde realizados.</t>
  </si>
  <si>
    <t>NIDAD DE MEDIDA DEL INDICADOR:
 Porcentaje 
UNIDAD DE MEDIDA DE LA VARIABLE:
(Recorridos)</t>
  </si>
  <si>
    <t>3.13.1.1.6.3. Realizacion de platicas de Educación y cultura en el Parque Ecológico Ombligo Verde,  enfocados a la comunidad en general con temas sobre el cuidado del medio ambiente y de las ANP.</t>
  </si>
  <si>
    <t>PPECR:
Porcentaje  de platicas de educación y cultura en el Parque Ecológico Ombligo Verder realizados.</t>
  </si>
  <si>
    <t>UNIDAD DE MEDIDA DEL INDICADOR:
Porcentaje 
UNIDAD DE MEDIDA DE LA VARIABLE:
(Platicas)</t>
  </si>
  <si>
    <t>3.13.1.1.6.4. Impartición de cursos de capacitación para el personal que labora en el Parque Ecologico Estatal Kabah.</t>
  </si>
  <si>
    <t>PCCR: 
Porcentaje de cursos de capacitación realizados.</t>
  </si>
  <si>
    <t>UNIDAD DE MEDIDA DEL INDICADOR:
Porcentaje 
UNIDAD DE MEDIDA DE LA VARIABLE:
(Cursos de capacitación)</t>
  </si>
  <si>
    <t>3.13.1.1.6.5. Realización de Recorridos guiados en el Parque Ecológico Estatal Kabah.</t>
  </si>
  <si>
    <t>PRGR:
Porcentaje de recorridos guiados en el Parque Ecológica Estatal Kabah realizados.</t>
  </si>
  <si>
    <t>UNIDAD DE MEDIDA DEL INDICADOR:
Porcentaje 
UNIDAD DE MEDIDA DE LA VARIABLE:
(Recorridos guiados)</t>
  </si>
  <si>
    <t>3.13.1.1.6.6. Realizacion de platicas de Educación y cultura  en el Parque Ecológico Estatal Kabah enfocados a la comunidad en general con temas sobre el cuidado del medio ambiente y de las ANP.</t>
  </si>
  <si>
    <t>PPECR:
Porcentaje  de platicas de educación y cultura en el Parque Ecológico Estatal Kabah realizados.</t>
  </si>
  <si>
    <t>UNIDAD DE MEDIDA DEL INDICADOR:
Porcentaje
UNIDAD DE MEDIDA DE LA VARIABLE:
 (Platicas y  exposiciones)</t>
  </si>
  <si>
    <t>Componente
(Dirección de Protección y Bienestar Animal)</t>
  </si>
  <si>
    <t>3.13.1.1.7. Acciones para  la protección y el bienestar animal en el territorio municipal realizadas.</t>
  </si>
  <si>
    <t>PACR:
Porcentaje de acciones para la protección y bienestar animal realizadas.</t>
  </si>
  <si>
    <t>3.13.1.1.7.1. Implementación de acciones para la protección animal dentro del territorio municipal.</t>
  </si>
  <si>
    <t>UNIDAD DE MEDIDA DEL INDICADOR:
Porcentaje 
UNIDAD DE MEDIDA DE LA VARIABLE:
(Acciones realizadas)</t>
  </si>
  <si>
    <t>3.13.1.1.7.2. Atención, seguimiento y  conclusión a las denuncias en materia de protección y el bienestar animal.</t>
  </si>
  <si>
    <t>PDCA: Porcentaje de denuncias ciudadanas atendidas  en materia de protección y bienestar animal.</t>
  </si>
  <si>
    <t>UNIDAD DE MEDIDA DEL INDICADOR:
Porcentaje 
UNIDAD DE MEDIDA DE LA VARIABLE:
(Denuncias atendidas)</t>
  </si>
  <si>
    <t>3.13.1.1.7.3. Establece la aplicación de acciones para mantener la salud y bienestar de los animales que lo requieran dentro del territorio municipal.</t>
  </si>
  <si>
    <t>PAVR: Porcentaje de Atenciones  Veterinarias realizadas</t>
  </si>
  <si>
    <t>PAPR: Porcentaje de acciones para la protección animal realizadas.</t>
  </si>
  <si>
    <t>UNIDAD DE MEDIDA DEL INDICADOR:
Porcentaje
UNIDAD DE MEDIDA DE LA VARIABLE:
 (Atenciones veterinarias realizadas)</t>
  </si>
  <si>
    <t>Componente
( Dirección General de Desarrollo Urbano )</t>
  </si>
  <si>
    <t>3.13.1.1.8 Solicitudes ciudadanas en materia de desarrollo urbano vinculadas con programas de ordenamiento territorial atendidas.</t>
  </si>
  <si>
    <t>PSDU: Porcentaje de solicitudes ciudadanas de desarrollo urbano atendidas</t>
  </si>
  <si>
    <t>UNIDAD DE MEDIDA DEL INDICADOR:
Porcentaje
UNIDAD DE MEDIDA DE LA VARIABLE:
Solicitudes ciudadanas de desarrollo urbano</t>
  </si>
  <si>
    <t>3.13.1.1.8.1 Verificación de las actividades de las direcciones de área.</t>
  </si>
  <si>
    <t>PADV: Porcentaje de actividades directivas verificadas.</t>
  </si>
  <si>
    <t>UNIDAD DE MEDIDA DEL INDICADOR:
Porcentaje
UNIDAD DE MEDIDA DE LA VARIABLE:
Actividades directivas.</t>
  </si>
  <si>
    <t>Componente
(Dirección de Imagen Urbana y Vialidad)</t>
  </si>
  <si>
    <t xml:space="preserve">3.13.1.1.9 Permisos de utilización de Uso de Suelo autorizados. </t>
  </si>
  <si>
    <t>PPUS: Porcentaje de Permisos de Uso de suelo autorizados.</t>
  </si>
  <si>
    <t>UNIDAD DE MEDIDA DEL INDICADOR:
Porcentaje
UNIDAD DE MEDIDA DE LA VARIABLE:
Permisos de operación de uso de suelo.</t>
  </si>
  <si>
    <t xml:space="preserve">3.13.1.1.8.1 Recepción de solicitudes de Constancias de Uso de Suelo para Operación </t>
  </si>
  <si>
    <t>PCUS: Porcentaje de solicitudes de Constancias de Uso de Suelo recibidas.</t>
  </si>
  <si>
    <t>UNIDAD DE MEDIDA DEL INDICADOR:
Porcentaje
UNIDAD DE MEDIDA DE LA VARIABLE:
Solicitudes de constancias de uso de suelo</t>
  </si>
  <si>
    <t>3.013.1.1.8.2 Recepción de Solicitudes de Permisos para Publicidad y Anuncios.</t>
  </si>
  <si>
    <t>PSPA: Porcentaje de solicitudes de Permisos para Publicidad y Anuncios recibidas</t>
  </si>
  <si>
    <t>UNIDAD DE MEDIDA DEL INDICADOR:
Porcentaje
UNIDAD DE MEDIDA DE LA VARIABLE:
Solicitudes de Permisos para Publicidad y Anuncios</t>
  </si>
  <si>
    <t>Componente
(Dirección de Planeación Urbana )</t>
  </si>
  <si>
    <t>3.13.1.1.9  Constancias de uso de suelo apegadas a la reglamentación vigente en el Estado y Municipio.</t>
  </si>
  <si>
    <t>PCUA: Porcentaje de constancias de uso de suelo autorizadas</t>
  </si>
  <si>
    <t>UNIDAD DE MEDIDA DEL INDICADOR:
Porcentaje
UNIDAD DE MEDIDA DE LA VARIABLE:
Constancias de Uso de suelo</t>
  </si>
  <si>
    <t xml:space="preserve">3.13.1.1.9.1 Revisión de solicitudes de Constancias de Uso de Suelo apegadas a la reglamentación vigente en el Estado y Municipio </t>
  </si>
  <si>
    <t>PSUS: Porcentaje de solicitudes de Constancias de Usos de Suelo revisadas</t>
  </si>
  <si>
    <t>Componente
(Dirección de Normatividad de Obras Arquitectónicas y Civiles)</t>
  </si>
  <si>
    <t>3.13.1.1.10Licencias de construcción autorizadas.</t>
  </si>
  <si>
    <t>PLCA: Porcentaje de licencias de construcción autorizadas.</t>
  </si>
  <si>
    <t>UNIDAD DE MEDIDA DEL INDICADOR:
Porcentaje
UNIDAD DE MEDIDA DE LA VARIABLE:
Licencias de construcción</t>
  </si>
  <si>
    <t>3.13.1.1.10.1 Recepción de solicitudes de licencias de construcción.</t>
  </si>
  <si>
    <t>PLCR: Porcentaje de solicitudes de licencias de construcción recibidas.</t>
  </si>
  <si>
    <t>UNIDAD DE MEDIDA DEL INDICADOR:
Porcentaje
UNIDAD DE MEDIDA DE LA VARIABLE:
Solicitudes de licencias de construcción</t>
  </si>
  <si>
    <t>Componente
(Coordinación de Inspección y Vigilancia)</t>
  </si>
  <si>
    <t>3.13.1.1.11 Verificación de anuncios y obras arquitectónicas realizadas.</t>
  </si>
  <si>
    <t>PAOV: Porcentaje de anuncios y obras arquitectónicas verificadas.</t>
  </si>
  <si>
    <t>UNIDAD DE MEDIDA DEL INDICADOR:
Porcentaje
UNIDAD DE MEDIDA DE LA VARIABLE:
Anuncios y obras arquitectónicas verificadas.</t>
  </si>
  <si>
    <t>3.13.1.1.11.1 Inspección y Regularización de  Obras Arquitectónicas y Civiles Realizadas.</t>
  </si>
  <si>
    <t>PIOR: Porcentaje de inspecciones a obras arquitectónicas y civiles realizadas.</t>
  </si>
  <si>
    <t xml:space="preserve">UNIDAD DE MEDIDA DEL INDICADOR:
Porcentaje
UNIDAD DE MEDIDA DE LA VARIABLE:
Inspecciones a obras Arquitectónicas y Civiles </t>
  </si>
  <si>
    <t>3.13.1.1.11.2 Inspección y Regularización  de Anuncios Realizados</t>
  </si>
  <si>
    <t>PIAR: Porcentaje de inspecciones a anuncios realizadas.</t>
  </si>
  <si>
    <t>UNIDAD DE MEDIDA DEL INDICADOR:
Porcentaje
UNIDAD DE MEDIDA DE LA VARIABLE:
Inspecciones de anuncios</t>
  </si>
  <si>
    <t>AUTORIZÓ
Lic. Nahielli Margarita Orozco Lozano
Secretaría Municipal de Ecología y Desarrollo Urbano</t>
  </si>
  <si>
    <t>ELABORÓ
Lic. Ursula Patricia Correa Castillo
Programas Especiales de la Secretaría Municipal de Ecología y Desarrollo Urbano</t>
  </si>
  <si>
    <t>CLAVE Y NOMBRE DEL PPA: E-PPA: 3.13 PROGRAMA DE DESARROLLO URBANO Y MEDIO AMBIENTE SUSTENTABLE</t>
  </si>
  <si>
    <t>SECRETARÍA MUNICIPAL DE ECOLOGÍA Y DESARROLLO URBANO</t>
  </si>
  <si>
    <t>OFICINA DEL SECRETARIO MUNICIPAL DE ECOLOGÍA Y DESARROLLO URBANO</t>
  </si>
  <si>
    <t>OFICINA DEL DIRECTOR GENERAL DE ECOLOGÍA</t>
  </si>
  <si>
    <t>DIRECCIÓN DE NORMATIVIDAD Y EVALUACIÓN AMBIENTAL</t>
  </si>
  <si>
    <t>DIRECCIÓN DE MANEJO DE RECURSOS NATURALES</t>
  </si>
  <si>
    <t>DIRECCIÓN DE DIVULGACIÓN Y EDUCACIÓN AMBIENTAL</t>
  </si>
  <si>
    <t>DIRECCIÓN DE PLANEACIÓN Y POLÍTICA AMBIENTAL</t>
  </si>
  <si>
    <t>DIRECCIÓN DE ÁREAS NATURALES PROTEGIDAS</t>
  </si>
  <si>
    <t>DIRECCIÓN DE PROTECCIÓN Y BIENESTAR ANIMAL</t>
  </si>
  <si>
    <t>OFICINA DEL DIRECTOR GENERAL DE DESARROLLO URBANO</t>
  </si>
  <si>
    <t>DIRECCIÓN DE OBRAS ARQUITECTÓNICAS Y CIVILES</t>
  </si>
  <si>
    <t>DIRECCIÓN DE IMAGEN URBANA Y VÍA PÚBLICA</t>
  </si>
  <si>
    <t>DIRECCIÓN DE PLANEACIÓN URBANA</t>
  </si>
  <si>
    <t>Justificacion Trimestral: Se rebaso la meta programada, gracias a que volvimos a la reanudación de actividades presenciales tras superar la contigencia ambiental  y de esa manera poder atender a más personas al día en forma presencial, y conocer más detalladamente sus gestionespara en conjunto con las areas que estan a mi cargo pudieramos darle una solución pronta.</t>
  </si>
  <si>
    <t>Justificacion Trimestral: Se logro ese porcentaje, ya que se realizan reportes diarios donde se ven los avances de las actividades que realiza cada Direccción de Área.</t>
  </si>
  <si>
    <t xml:space="preserve">Justificacion Trimestral: Se logro revasar la meta, ya que se implemento el trámite en linea, esto permite que se puedan agilisar los permisos ya que los ciudadanos pueden subir su información faltante de manera digital en el momento que revisa su estatus en el sistema, sin necesidad de trasladarse hasta las oficinas. </t>
  </si>
  <si>
    <t xml:space="preserve">Justificacion Trimestral: Lo programado en esta actividad se supero por mucho, ya que los ciudadanos no tienen que acudir a la Dirección a ingresar su trámite lo realizan en linea, esto les facilita el ingreso de los trámites y les ahorra tiempo. </t>
  </si>
  <si>
    <t>Justificacion Trimestral: Se supero la meta planeada, ya que en conjunto con el área de inspección se verifican anuncios que no estaban regulados y se le indica al ciudadano que tiene que realizar su trámite de permiso de anuncios, por el momento en la Dirección de Imangen Urbana y Vía Pública ya que pronto se estara realizando el trámite completamenta en linea.</t>
  </si>
  <si>
    <t>Justificacion Trimestral: Se supero la meta planeada, ya que en conjunto con el área Juridica se revisan los trámites apegados al reglamento.</t>
  </si>
  <si>
    <t>Justificacion Trimestral: Se rebaso la meta programada, ya que se realiza una revisión muy minusiosa sobre cada trámite de licencia y con estricto apego al reglamento de construcción actualizado.</t>
  </si>
  <si>
    <t>Justificacion Trimestral:Derivado de la reactivación económica y comercial, se logró superar la meta proyectada.</t>
  </si>
  <si>
    <t>Justificacion Trimestral: Derivado de la reactivación económica y comercial, se logró superar la meta proyectada.</t>
  </si>
  <si>
    <t>Justificacion Trimestral: Durante este trimestre no ingresaron solicitudes para expedición de este permiso como se esperaba en la meta proyectada.</t>
  </si>
  <si>
    <t>Justificacion Trimestral: Durante este trimestre se realizaron actividades adicionales debido al interés de la ciudadanía y hoteleros por implementar acciones para la protección de los organismos que anidan en las costas del municipio.</t>
  </si>
  <si>
    <t>Justificacion Trimestral: Durante este trimestre se recibieron mas denuncias por parte de la ciudadanía superando lo proyectado.</t>
  </si>
  <si>
    <t>Justificacion Trimestral:Durante este trimestre se logro finalizar un numero mayor a lo proyectado de procedimientos administrativos dando certeza jurídica en materia de medio ambiente.</t>
  </si>
  <si>
    <t>Justificacion Trimestral:Durante este trimestre se logro superar la meta proyectada derivado a jornadas extraordinarias por solicitud de la ciudadanía.</t>
  </si>
  <si>
    <t>Justificacion Trimestral: Durante este trimestre se logro superar la meta proyectada derivado a jornadas extraordinarias por solicitud de la ciudadanía.</t>
  </si>
  <si>
    <t>Justificacion Trimestral: Durante este trimestre no se logro superar la meta proyectada.</t>
  </si>
  <si>
    <t>Justificacion Trimestral: Durante este trimestre se supero la meta programada derivado a la  fluencia de la ciudadano al el ANP.</t>
  </si>
  <si>
    <t>Justificacion Trimestral: Durante este trimestre se supero la meta programada derivado a la  fluencia de solicitudes de servicios en materia de protección animal.</t>
  </si>
  <si>
    <t>Justificacion Trimestral: Durante este trimestre se supero la meta programada derivado a la fluencia de denuncias emitidas por los ciudadanos en materia de protección animal.</t>
  </si>
  <si>
    <t>Justificacion Trimestral: Durante este trimestre se supero la meta programada derivado a la fluencia de la ciudadano al el ANP.</t>
  </si>
  <si>
    <t>Justificacion Trimestral: Durante este trimestre se logro superar la meta proyectada, impartiendo una platica mas derivado del interés de los directores de área por capacitar a los colaboradores.</t>
  </si>
  <si>
    <t>Justificacion Trimestral: Durante este trimestre no se logro alcanzar la meta proyectada dado a que no se recibieron  solicitudes de platicas por parte de la ciudadanía.</t>
  </si>
  <si>
    <t>Justificacion Trimestral: Durante este trimestre se logro superar la meta proyectada derivado de la implementación de mas visitas a las diferentes oficinas de las dependencias municipales.</t>
  </si>
  <si>
    <t>Justificacion Trimestral: Durante este trimestre se logro superar la meta proyectada, derivado a actividades extraoficiales realizadas a solicitud de la ciudadanía interesada en la preservación y cuidado del medio ambiente.</t>
  </si>
  <si>
    <t>Justificacion Trimestral: Derivado de la reactivación económica y comercial,  así como el ingreso de solicitudes para permisos de operación se logro superar la meta proyectada.</t>
  </si>
  <si>
    <t>Justificacion Trimestral: Durante este trimestre no se logro alcanzar la meta proyectada.</t>
  </si>
  <si>
    <t>Justificacion Trimestral: Se rebaso la meta planeada, ya que e implementaron muchas actividades este año las cuales impulsan para sobrepasar las metas.</t>
  </si>
  <si>
    <r>
      <rPr>
        <b/>
        <sz val="11"/>
        <color theme="1"/>
        <rFont val="Arial"/>
        <family val="2"/>
      </rPr>
      <t xml:space="preserve">3.13.1 </t>
    </r>
    <r>
      <rPr>
        <sz val="11"/>
        <color theme="1"/>
        <rFont val="Arial"/>
        <family val="2"/>
      </rPr>
      <t>Contribuir a garantizar la preservación de la riqueza natural única que tiene nuestro municipio mediante un crecimiento ordenado, sostenible y con responsabilidad compartida</t>
    </r>
    <r>
      <rPr>
        <b/>
        <sz val="11"/>
        <color theme="1"/>
        <rFont val="Arial"/>
        <family val="2"/>
      </rPr>
      <t xml:space="preserve"> </t>
    </r>
    <r>
      <rPr>
        <sz val="11"/>
        <color theme="1"/>
        <rFont val="Arial"/>
        <family val="2"/>
      </rPr>
      <t>mediante la protección del medio ambiente y biodiversidad de las diferentes especies, que conllevaran a un equilibrio ecológico de acuerdo con el crecimiento de la ciudad</t>
    </r>
  </si>
  <si>
    <t>Justificacion Trimestral: Se supera la meta planeada, ya que los técnicos implementan técnicas mensuales para llegar a la meta o superarla .</t>
  </si>
  <si>
    <t>Justificacion Trimestral: Se supero el porcentaje, ya que los inspectores programan sus inspecciones.</t>
  </si>
  <si>
    <t>Justificacion Trimestral: Se supero la meta gracias a las actividades coordinadas que llevan los inspectores del área de anuncios.</t>
  </si>
  <si>
    <t>Justificacion Trimestral: La meta fue superada, gracias a la división de inspectores por zonas para que realicen sus verificaciones y en constante comunicación entre las Direcciones de Imagen Urbana y Vía Pública así como con la de Normatividad de Obras Arquitéctonicas y Civiles para corroborar la información que se ingresa en dichas Direcciones .</t>
  </si>
  <si>
    <t xml:space="preserve">Justificacion Trimestral: La meta programada se supero, ya que en conjunto con la Coordinación de Inspección se verifican obras para su regularización, dando como resultado que los ciudadanos realicen la regularización de sus obras, así como támbien gracias a las jornadas ciudadanas.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</si>
</sst>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quot;$&quot;#,##0.00"/>
    <numFmt numFmtId="172" formatCode="_-&quot;$&quot;* #,##0.00_-;\-&quot;$&quot;* #,##0.00_-;_-&quot;$&quot;* &quot;-&quot;??_-;_-@_-"/>
  </numFmts>
  <fonts count="14"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s>
  <borders count="115">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thin">
        <color indexed="64"/>
      </top>
      <bottom/>
      <diagonal/>
    </border>
    <border>
      <left style="medium">
        <color indexed="64"/>
      </left>
      <right style="dashed">
        <color theme="1"/>
      </right>
      <top style="thin">
        <color indexed="64"/>
      </top>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dashed">
        <color theme="1"/>
      </left>
      <right style="dashed">
        <color theme="1"/>
      </right>
      <top style="thin">
        <color indexed="64"/>
      </top>
      <bottom style="dashed">
        <color theme="1"/>
      </bottom>
      <diagonal/>
    </border>
    <border>
      <left style="dashed">
        <color theme="1"/>
      </left>
      <right/>
      <top style="thin">
        <color indexed="64"/>
      </top>
      <bottom style="dashed">
        <color theme="1"/>
      </bottom>
      <diagonal/>
    </border>
    <border>
      <left style="medium">
        <color indexed="64"/>
      </left>
      <right style="dotted">
        <color indexed="64"/>
      </right>
      <top style="thin">
        <color indexed="64"/>
      </top>
      <bottom style="dotted">
        <color indexed="64"/>
      </bottom>
      <diagonal/>
    </border>
    <border>
      <left style="dashed">
        <color theme="1"/>
      </left>
      <right/>
      <top style="thin">
        <color indexed="64"/>
      </top>
      <bottom style="dotted">
        <color theme="1"/>
      </bottom>
      <diagonal/>
    </border>
    <border>
      <left style="dotted">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rgb="FF000000"/>
      </left>
      <right style="thin">
        <color rgb="FF000000"/>
      </right>
      <top style="thick">
        <color rgb="FF000000"/>
      </top>
      <bottom/>
      <diagonal/>
    </border>
    <border>
      <left style="thin">
        <color rgb="FF000000"/>
      </left>
      <right style="thin">
        <color rgb="FF000000"/>
      </right>
      <top/>
      <bottom style="thin">
        <color indexed="64"/>
      </bottom>
      <diagonal/>
    </border>
    <border>
      <left style="medium">
        <color indexed="64"/>
      </left>
      <right style="thin">
        <color rgb="FF000000"/>
      </right>
      <top style="thick">
        <color rgb="FF000000"/>
      </top>
      <bottom/>
      <diagonal/>
    </border>
    <border>
      <left style="medium">
        <color indexed="64"/>
      </left>
      <right style="thin">
        <color rgb="FF000000"/>
      </right>
      <top/>
      <bottom style="thin">
        <color indexed="64"/>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style="dashed">
        <color theme="1"/>
      </left>
      <right style="dashed">
        <color theme="1"/>
      </right>
      <top/>
      <bottom style="dotted">
        <color indexed="64"/>
      </bottom>
      <diagonal/>
    </border>
    <border>
      <left style="dashed">
        <color theme="1"/>
      </left>
      <right style="medium">
        <color indexed="64"/>
      </right>
      <top/>
      <bottom style="dotted">
        <color indexed="64"/>
      </bottom>
      <diagonal/>
    </border>
    <border>
      <left style="thin">
        <color indexed="64"/>
      </left>
      <right style="dashed">
        <color theme="1"/>
      </right>
      <top style="dotted">
        <color indexed="64"/>
      </top>
      <bottom style="medium">
        <color indexed="64"/>
      </bottom>
      <diagonal/>
    </border>
    <border>
      <left/>
      <right style="dotted">
        <color indexed="64"/>
      </right>
      <top style="medium">
        <color indexed="64"/>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ed">
        <color theme="1"/>
      </left>
      <right style="medium">
        <color theme="1"/>
      </right>
      <top style="dashed">
        <color theme="1"/>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right style="medium">
        <color theme="1"/>
      </right>
      <top style="medium">
        <color indexed="64"/>
      </top>
      <bottom style="medium">
        <color indexed="64"/>
      </bottom>
      <diagonal/>
    </border>
    <border>
      <left/>
      <right style="medium">
        <color indexed="64"/>
      </right>
      <top/>
      <bottom/>
      <diagonal/>
    </border>
    <border>
      <left style="medium">
        <color indexed="64"/>
      </left>
      <right/>
      <top style="dotted">
        <color indexed="64"/>
      </top>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dashed">
        <color theme="1"/>
      </right>
      <top style="dashed">
        <color theme="1"/>
      </top>
      <bottom style="dashed">
        <color theme="1"/>
      </bottom>
      <diagonal/>
    </border>
    <border>
      <left/>
      <right/>
      <top style="thin">
        <color indexed="64"/>
      </top>
      <bottom style="dotted">
        <color theme="1"/>
      </bottom>
      <diagonal/>
    </border>
    <border>
      <left style="medium">
        <color theme="1"/>
      </left>
      <right style="dashed">
        <color theme="1"/>
      </right>
      <top/>
      <bottom style="dashed">
        <color theme="1"/>
      </bottom>
      <diagonal/>
    </border>
    <border>
      <left/>
      <right/>
      <top/>
      <bottom style="thin">
        <color indexed="64"/>
      </bottom>
      <diagonal/>
    </border>
    <border>
      <left/>
      <right/>
      <top style="dashed">
        <color theme="1"/>
      </top>
      <bottom style="dashed">
        <color theme="1"/>
      </bottom>
      <diagonal/>
    </border>
    <border>
      <left/>
      <right/>
      <top style="dashed">
        <color theme="1"/>
      </top>
      <bottom/>
      <diagonal/>
    </border>
    <border>
      <left/>
      <right/>
      <top style="dashed">
        <color theme="1"/>
      </top>
      <bottom style="medium">
        <color indexed="64"/>
      </bottom>
      <diagonal/>
    </border>
    <border>
      <left/>
      <right style="dashed">
        <color theme="1"/>
      </right>
      <top style="medium">
        <color indexed="64"/>
      </top>
      <bottom style="dashed">
        <color theme="1"/>
      </bottom>
      <diagonal/>
    </border>
    <border>
      <left/>
      <right style="dashed">
        <color theme="1"/>
      </right>
      <top style="dashed">
        <color theme="1"/>
      </top>
      <bottom/>
      <diagonal/>
    </border>
    <border>
      <left/>
      <right style="dashed">
        <color theme="1"/>
      </right>
      <top style="dashed">
        <color theme="1"/>
      </top>
      <bottom style="medium">
        <color indexed="64"/>
      </bottom>
      <diagonal/>
    </border>
  </borders>
  <cellStyleXfs count="4">
    <xf numFmtId="0" fontId="0" fillId="0" borderId="0"/>
    <xf numFmtId="9" fontId="8" fillId="0" borderId="0" applyFont="0" applyFill="0" applyBorder="0" applyAlignment="0" applyProtection="0"/>
    <xf numFmtId="44" fontId="8" fillId="0" borderId="0" applyFont="0" applyFill="0" applyBorder="0" applyAlignment="0" applyProtection="0"/>
    <xf numFmtId="172" fontId="8" fillId="0" borderId="0" applyFont="0" applyFill="0" applyBorder="0" applyAlignment="0" applyProtection="0"/>
  </cellStyleXfs>
  <cellXfs count="223">
    <xf numFmtId="0" fontId="0" fillId="0" borderId="0" xfId="0"/>
    <xf numFmtId="10" fontId="0" fillId="0" borderId="0" xfId="0" applyNumberFormat="1" applyAlignment="1">
      <alignment horizontal="center" vertical="center" wrapText="1"/>
    </xf>
    <xf numFmtId="10" fontId="0" fillId="4" borderId="14"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10" fontId="0" fillId="4" borderId="15" xfId="0" applyNumberFormat="1" applyFill="1" applyBorder="1" applyAlignment="1">
      <alignment horizontal="center" vertical="center" wrapText="1"/>
    </xf>
    <xf numFmtId="0" fontId="1" fillId="2"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5" fillId="6" borderId="2" xfId="0" applyFont="1" applyFill="1" applyBorder="1" applyAlignment="1">
      <alignment horizontal="left" vertical="center" wrapText="1"/>
    </xf>
    <xf numFmtId="0" fontId="5" fillId="6" borderId="2"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2" xfId="0" applyFont="1" applyFill="1" applyBorder="1" applyAlignment="1">
      <alignment horizontal="center" vertical="center" wrapText="1"/>
    </xf>
    <xf numFmtId="0" fontId="4" fillId="7" borderId="12"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4" fillId="3" borderId="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3"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left" vertical="center" wrapText="1"/>
    </xf>
    <xf numFmtId="10" fontId="0" fillId="4" borderId="30" xfId="0" applyNumberFormat="1" applyFill="1" applyBorder="1" applyAlignment="1">
      <alignment horizontal="center" vertical="center" wrapText="1"/>
    </xf>
    <xf numFmtId="10" fontId="0" fillId="4" borderId="31" xfId="0" applyNumberFormat="1" applyFill="1" applyBorder="1" applyAlignment="1">
      <alignment horizontal="center" vertical="center" wrapText="1"/>
    </xf>
    <xf numFmtId="10" fontId="0" fillId="4" borderId="32" xfId="0" applyNumberForma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3" fillId="3" borderId="34" xfId="0" applyFont="1" applyFill="1" applyBorder="1" applyAlignment="1">
      <alignment horizontal="justify" vertical="center" wrapText="1"/>
    </xf>
    <xf numFmtId="0" fontId="4" fillId="3" borderId="34"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3" fillId="3" borderId="21" xfId="0" applyFont="1" applyFill="1" applyBorder="1" applyAlignment="1">
      <alignment horizontal="justify" vertical="center" wrapText="1"/>
    </xf>
    <xf numFmtId="2" fontId="6" fillId="6" borderId="19" xfId="0" applyNumberFormat="1" applyFont="1" applyFill="1" applyBorder="1" applyAlignment="1">
      <alignment vertical="center" wrapText="1"/>
    </xf>
    <xf numFmtId="2" fontId="6" fillId="6" borderId="20" xfId="0" applyNumberFormat="1" applyFont="1" applyFill="1" applyBorder="1" applyAlignment="1">
      <alignment vertical="center" wrapText="1"/>
    </xf>
    <xf numFmtId="0" fontId="4" fillId="3" borderId="38" xfId="0" applyFont="1" applyFill="1" applyBorder="1" applyAlignment="1">
      <alignment horizontal="center" vertical="center" wrapText="1"/>
    </xf>
    <xf numFmtId="164" fontId="4" fillId="3" borderId="43" xfId="0" applyNumberFormat="1" applyFont="1" applyFill="1" applyBorder="1" applyAlignment="1">
      <alignment horizontal="center" vertical="center" wrapText="1"/>
    </xf>
    <xf numFmtId="10" fontId="0" fillId="4" borderId="46" xfId="0" applyNumberFormat="1" applyFill="1" applyBorder="1" applyAlignment="1">
      <alignment horizontal="center" vertical="center" wrapText="1"/>
    </xf>
    <xf numFmtId="10" fontId="0" fillId="4" borderId="47" xfId="0" applyNumberFormat="1" applyFill="1" applyBorder="1" applyAlignment="1">
      <alignment horizontal="center" vertical="center" wrapText="1"/>
    </xf>
    <xf numFmtId="10" fontId="0" fillId="4" borderId="48" xfId="0" applyNumberFormat="1" applyFill="1" applyBorder="1" applyAlignment="1">
      <alignment horizontal="center" vertical="center" wrapText="1"/>
    </xf>
    <xf numFmtId="0" fontId="3" fillId="0" borderId="49" xfId="0" applyFont="1" applyBorder="1" applyAlignment="1">
      <alignment horizontal="center" vertical="center" wrapText="1"/>
    </xf>
    <xf numFmtId="0" fontId="4" fillId="3" borderId="39" xfId="0" applyFont="1" applyFill="1" applyBorder="1" applyAlignment="1">
      <alignment horizontal="center" vertical="center" wrapText="1"/>
    </xf>
    <xf numFmtId="164" fontId="4" fillId="3" borderId="37" xfId="0" applyNumberFormat="1" applyFont="1" applyFill="1" applyBorder="1" applyAlignment="1">
      <alignment horizontal="center" vertical="center" wrapText="1"/>
    </xf>
    <xf numFmtId="0" fontId="3" fillId="0" borderId="37" xfId="0" applyFont="1" applyBorder="1" applyAlignment="1">
      <alignment horizontal="center" vertical="center" wrapText="1"/>
    </xf>
    <xf numFmtId="164" fontId="7" fillId="3" borderId="52" xfId="2" applyNumberFormat="1" applyFont="1" applyFill="1" applyBorder="1" applyAlignment="1">
      <alignment horizontal="center" vertical="center" wrapText="1"/>
    </xf>
    <xf numFmtId="164" fontId="4" fillId="3" borderId="53" xfId="0" applyNumberFormat="1" applyFont="1" applyFill="1" applyBorder="1" applyAlignment="1">
      <alignment horizontal="center" vertical="center" wrapText="1"/>
    </xf>
    <xf numFmtId="0" fontId="3" fillId="0" borderId="53" xfId="0" applyFont="1" applyBorder="1" applyAlignment="1">
      <alignment horizontal="center" vertical="center" wrapText="1"/>
    </xf>
    <xf numFmtId="0" fontId="3" fillId="7" borderId="37" xfId="0" applyFont="1" applyFill="1" applyBorder="1" applyAlignment="1">
      <alignment horizontal="left" vertical="center" wrapText="1"/>
    </xf>
    <xf numFmtId="0" fontId="7" fillId="3" borderId="9" xfId="0" applyFont="1" applyFill="1" applyBorder="1" applyAlignment="1">
      <alignment horizontal="center" vertical="center" wrapText="1"/>
    </xf>
    <xf numFmtId="2" fontId="3" fillId="7" borderId="40"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44" fontId="7" fillId="3" borderId="44" xfId="2" applyFont="1" applyFill="1" applyBorder="1" applyAlignment="1">
      <alignment horizontal="center" vertical="center" wrapText="1"/>
    </xf>
    <xf numFmtId="44" fontId="3" fillId="7" borderId="61" xfId="2" applyFont="1" applyFill="1" applyBorder="1" applyAlignment="1">
      <alignment horizontal="center" vertical="center" wrapText="1"/>
    </xf>
    <xf numFmtId="44" fontId="7" fillId="3" borderId="45" xfId="2" applyFont="1" applyFill="1" applyBorder="1" applyAlignment="1">
      <alignment horizontal="center" vertical="center" wrapText="1"/>
    </xf>
    <xf numFmtId="44" fontId="3" fillId="7" borderId="62" xfId="2" applyFont="1" applyFill="1" applyBorder="1" applyAlignment="1">
      <alignment horizontal="center" vertical="center" wrapText="1"/>
    </xf>
    <xf numFmtId="44" fontId="7" fillId="3" borderId="50" xfId="2" applyFont="1" applyFill="1" applyBorder="1" applyAlignment="1">
      <alignment horizontal="center" vertical="center" wrapText="1"/>
    </xf>
    <xf numFmtId="44" fontId="3" fillId="7" borderId="23" xfId="2" applyFont="1" applyFill="1" applyBorder="1" applyAlignment="1">
      <alignment horizontal="center" vertical="center" wrapText="1"/>
    </xf>
    <xf numFmtId="44" fontId="7" fillId="3" borderId="51" xfId="2" applyFont="1" applyFill="1" applyBorder="1" applyAlignment="1">
      <alignment horizontal="center" vertical="center" wrapText="1"/>
    </xf>
    <xf numFmtId="44" fontId="3" fillId="7" borderId="24" xfId="2" applyFont="1" applyFill="1" applyBorder="1" applyAlignment="1">
      <alignment horizontal="center" vertical="center" wrapText="1"/>
    </xf>
    <xf numFmtId="44" fontId="7" fillId="3" borderId="52" xfId="2" applyFont="1" applyFill="1" applyBorder="1" applyAlignment="1">
      <alignment horizontal="center" vertical="center" wrapText="1"/>
    </xf>
    <xf numFmtId="44" fontId="3" fillId="7" borderId="63" xfId="2" applyFont="1" applyFill="1" applyBorder="1" applyAlignment="1">
      <alignment horizontal="center" vertical="center" wrapText="1"/>
    </xf>
    <xf numFmtId="44" fontId="7" fillId="3" borderId="54" xfId="2" applyFont="1" applyFill="1" applyBorder="1" applyAlignment="1">
      <alignment horizontal="center" vertical="center" wrapText="1"/>
    </xf>
    <xf numFmtId="44" fontId="3" fillId="7" borderId="36" xfId="2" applyFont="1" applyFill="1" applyBorder="1" applyAlignment="1">
      <alignment horizontal="center" vertical="center" wrapText="1"/>
    </xf>
    <xf numFmtId="0" fontId="3" fillId="3" borderId="25" xfId="0" applyFont="1" applyFill="1" applyBorder="1" applyAlignment="1">
      <alignment horizontal="justify" vertical="center" wrapText="1"/>
    </xf>
    <xf numFmtId="0" fontId="4" fillId="6" borderId="3" xfId="0" applyFont="1" applyFill="1" applyBorder="1" applyAlignment="1">
      <alignment horizontal="left" vertical="center" wrapText="1"/>
    </xf>
    <xf numFmtId="0" fontId="3" fillId="7" borderId="43" xfId="0" applyFont="1" applyFill="1" applyBorder="1" applyAlignment="1">
      <alignment horizontal="justify" vertical="center" wrapText="1"/>
    </xf>
    <xf numFmtId="3" fontId="3" fillId="2" borderId="66"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67" xfId="0" applyNumberFormat="1" applyFont="1" applyFill="1" applyBorder="1" applyAlignment="1">
      <alignment horizontal="center" vertical="center" wrapText="1"/>
    </xf>
    <xf numFmtId="10" fontId="0" fillId="4" borderId="68" xfId="0" applyNumberFormat="1" applyFill="1" applyBorder="1" applyAlignment="1">
      <alignment horizontal="center" vertical="center" wrapText="1"/>
    </xf>
    <xf numFmtId="10" fontId="0" fillId="4" borderId="69" xfId="0" applyNumberFormat="1" applyFill="1" applyBorder="1" applyAlignment="1">
      <alignment horizontal="center" vertical="center" wrapText="1"/>
    </xf>
    <xf numFmtId="3" fontId="3" fillId="2" borderId="71" xfId="0" applyNumberFormat="1" applyFont="1" applyFill="1" applyBorder="1" applyAlignment="1">
      <alignment horizontal="center" vertical="center" wrapText="1"/>
    </xf>
    <xf numFmtId="3" fontId="3" fillId="2" borderId="34" xfId="0" applyNumberFormat="1" applyFont="1" applyFill="1" applyBorder="1" applyAlignment="1">
      <alignment horizontal="center" vertical="center" wrapText="1"/>
    </xf>
    <xf numFmtId="3" fontId="3" fillId="2" borderId="35" xfId="0" applyNumberFormat="1" applyFont="1" applyFill="1" applyBorder="1" applyAlignment="1">
      <alignment horizontal="center" vertical="center" wrapText="1"/>
    </xf>
    <xf numFmtId="3" fontId="3" fillId="2" borderId="72" xfId="0" applyNumberFormat="1" applyFont="1" applyFill="1" applyBorder="1" applyAlignment="1">
      <alignment horizontal="center" vertical="center" wrapText="1"/>
    </xf>
    <xf numFmtId="0" fontId="3" fillId="3" borderId="75" xfId="0" applyFont="1" applyFill="1" applyBorder="1" applyAlignment="1">
      <alignment horizontal="left" vertical="center" wrapText="1"/>
    </xf>
    <xf numFmtId="44" fontId="3" fillId="2" borderId="76" xfId="2" applyFont="1" applyFill="1" applyBorder="1" applyAlignment="1">
      <alignment horizontal="center" vertical="center" wrapText="1"/>
    </xf>
    <xf numFmtId="44" fontId="3" fillId="2" borderId="77" xfId="2" applyFont="1" applyFill="1" applyBorder="1" applyAlignment="1">
      <alignment horizontal="center" vertical="center" wrapText="1"/>
    </xf>
    <xf numFmtId="44" fontId="3" fillId="2" borderId="78" xfId="2" applyFont="1" applyFill="1" applyBorder="1" applyAlignment="1">
      <alignment horizontal="center" vertical="center" wrapText="1"/>
    </xf>
    <xf numFmtId="44" fontId="3" fillId="2" borderId="79" xfId="2" applyFont="1" applyFill="1" applyBorder="1" applyAlignment="1">
      <alignment horizontal="center" vertical="center" wrapText="1"/>
    </xf>
    <xf numFmtId="44" fontId="3" fillId="2" borderId="80" xfId="2"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44" fontId="3" fillId="2" borderId="3" xfId="2" applyFont="1" applyFill="1" applyBorder="1" applyAlignment="1">
      <alignment horizontal="center" vertical="center" wrapText="1"/>
    </xf>
    <xf numFmtId="44" fontId="3" fillId="2" borderId="2" xfId="2" applyFont="1" applyFill="1" applyBorder="1" applyAlignment="1">
      <alignment horizontal="center" vertical="center" wrapText="1"/>
    </xf>
    <xf numFmtId="44" fontId="3" fillId="2" borderId="67" xfId="2" applyFont="1" applyFill="1" applyBorder="1" applyAlignment="1">
      <alignment horizontal="center" vertical="center" wrapText="1"/>
    </xf>
    <xf numFmtId="44" fontId="3" fillId="2" borderId="81" xfId="2" applyFont="1" applyFill="1" applyBorder="1" applyAlignment="1">
      <alignment horizontal="center" vertical="center" wrapText="1"/>
    </xf>
    <xf numFmtId="44" fontId="3" fillId="2" borderId="82" xfId="2" applyFont="1" applyFill="1" applyBorder="1" applyAlignment="1">
      <alignment horizontal="center" vertical="center" wrapText="1"/>
    </xf>
    <xf numFmtId="3" fontId="3" fillId="2" borderId="70" xfId="0" applyNumberFormat="1" applyFont="1" applyFill="1" applyBorder="1" applyAlignment="1">
      <alignment horizontal="center" vertical="center" wrapText="1"/>
    </xf>
    <xf numFmtId="3" fontId="3" fillId="2" borderId="83" xfId="0" applyNumberFormat="1" applyFont="1" applyFill="1" applyBorder="1" applyAlignment="1">
      <alignment horizontal="center" vertical="center" wrapText="1"/>
    </xf>
    <xf numFmtId="44" fontId="3" fillId="2" borderId="33" xfId="2" applyFont="1" applyFill="1" applyBorder="1" applyAlignment="1">
      <alignment horizontal="center" vertical="center" wrapText="1"/>
    </xf>
    <xf numFmtId="44" fontId="3" fillId="2" borderId="34" xfId="2" applyFont="1" applyFill="1" applyBorder="1" applyAlignment="1">
      <alignment horizontal="center" vertical="center" wrapText="1"/>
    </xf>
    <xf numFmtId="44" fontId="3" fillId="2" borderId="72" xfId="2" applyFont="1" applyFill="1" applyBorder="1" applyAlignment="1">
      <alignment horizontal="center" vertical="center" wrapText="1"/>
    </xf>
    <xf numFmtId="44" fontId="3" fillId="2" borderId="84" xfId="2" applyFont="1" applyFill="1" applyBorder="1" applyAlignment="1">
      <alignment horizontal="center" vertical="center" wrapText="1"/>
    </xf>
    <xf numFmtId="44" fontId="3" fillId="2" borderId="85" xfId="2" applyFont="1" applyFill="1" applyBorder="1" applyAlignment="1">
      <alignment horizontal="center" vertical="center" wrapText="1"/>
    </xf>
    <xf numFmtId="3" fontId="3" fillId="2" borderId="73" xfId="0" applyNumberFormat="1" applyFont="1" applyFill="1" applyBorder="1" applyAlignment="1">
      <alignment horizontal="center" vertical="center" wrapText="1"/>
    </xf>
    <xf numFmtId="3" fontId="3" fillId="2" borderId="74" xfId="0" applyNumberFormat="1" applyFont="1" applyFill="1" applyBorder="1" applyAlignment="1">
      <alignment horizontal="center" vertical="center" wrapText="1"/>
    </xf>
    <xf numFmtId="3" fontId="3" fillId="2" borderId="86" xfId="0" applyNumberFormat="1" applyFont="1" applyFill="1" applyBorder="1" applyAlignment="1">
      <alignment horizontal="center" vertical="center" wrapText="1"/>
    </xf>
    <xf numFmtId="3" fontId="3" fillId="2" borderId="87"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70" xfId="0" applyNumberFormat="1" applyFill="1" applyBorder="1" applyAlignment="1">
      <alignment horizontal="center" vertical="center" wrapText="1"/>
    </xf>
    <xf numFmtId="3" fontId="3" fillId="8" borderId="66" xfId="0" applyNumberFormat="1" applyFont="1" applyFill="1" applyBorder="1" applyAlignment="1">
      <alignment horizontal="center" vertical="center" wrapText="1"/>
    </xf>
    <xf numFmtId="3" fontId="3" fillId="8" borderId="2" xfId="0" applyNumberFormat="1" applyFont="1" applyFill="1" applyBorder="1" applyAlignment="1">
      <alignment horizontal="center" vertical="center" wrapText="1"/>
    </xf>
    <xf numFmtId="3" fontId="3" fillId="8" borderId="12" xfId="0" applyNumberFormat="1" applyFont="1" applyFill="1" applyBorder="1" applyAlignment="1">
      <alignment horizontal="center" vertical="center" wrapText="1"/>
    </xf>
    <xf numFmtId="3" fontId="3" fillId="8" borderId="67" xfId="0" applyNumberFormat="1" applyFont="1" applyFill="1" applyBorder="1" applyAlignment="1">
      <alignment horizontal="center" vertical="center" wrapText="1"/>
    </xf>
    <xf numFmtId="10" fontId="0" fillId="4" borderId="90" xfId="0" applyNumberFormat="1" applyFill="1" applyBorder="1" applyAlignment="1">
      <alignment horizontal="center" vertical="center" wrapText="1"/>
    </xf>
    <xf numFmtId="10" fontId="0" fillId="11" borderId="70" xfId="0" applyNumberFormat="1" applyFill="1" applyBorder="1" applyAlignment="1">
      <alignment horizontal="center" vertical="center" wrapText="1"/>
    </xf>
    <xf numFmtId="10" fontId="0" fillId="11" borderId="68" xfId="0" applyNumberFormat="1" applyFill="1" applyBorder="1" applyAlignment="1">
      <alignment horizontal="center" vertical="center" wrapText="1"/>
    </xf>
    <xf numFmtId="10" fontId="13" fillId="12" borderId="70" xfId="0" applyNumberFormat="1" applyFont="1" applyFill="1" applyBorder="1" applyAlignment="1">
      <alignment horizontal="center" vertical="center"/>
    </xf>
    <xf numFmtId="0" fontId="5" fillId="8" borderId="91" xfId="0" applyFont="1" applyFill="1" applyBorder="1" applyAlignment="1">
      <alignment horizontal="center" vertical="center" wrapText="1"/>
    </xf>
    <xf numFmtId="0" fontId="3" fillId="6" borderId="37" xfId="0" applyFont="1" applyFill="1" applyBorder="1" applyAlignment="1">
      <alignment horizontal="left" vertical="center" wrapText="1"/>
    </xf>
    <xf numFmtId="0" fontId="3" fillId="9" borderId="49" xfId="0" applyFont="1" applyFill="1" applyBorder="1" applyAlignment="1">
      <alignment horizontal="justify" vertical="center" wrapText="1"/>
    </xf>
    <xf numFmtId="0" fontId="3" fillId="3" borderId="93" xfId="0" applyFont="1" applyFill="1" applyBorder="1" applyAlignment="1">
      <alignment horizontal="justify" vertical="center" wrapText="1"/>
    </xf>
    <xf numFmtId="0" fontId="4" fillId="3" borderId="93" xfId="0" applyFont="1" applyFill="1" applyBorder="1" applyAlignment="1">
      <alignment horizontal="center" vertical="center" wrapText="1"/>
    </xf>
    <xf numFmtId="0" fontId="3" fillId="3" borderId="94" xfId="0" applyFont="1" applyFill="1" applyBorder="1" applyAlignment="1">
      <alignment horizontal="left" vertical="center" wrapText="1"/>
    </xf>
    <xf numFmtId="3" fontId="3" fillId="2" borderId="95" xfId="0" applyNumberFormat="1" applyFont="1" applyFill="1" applyBorder="1" applyAlignment="1">
      <alignment horizontal="center" vertical="center" wrapText="1"/>
    </xf>
    <xf numFmtId="3" fontId="3" fillId="2" borderId="93" xfId="0" applyNumberFormat="1" applyFont="1" applyFill="1" applyBorder="1" applyAlignment="1">
      <alignment horizontal="center" vertical="center" wrapText="1"/>
    </xf>
    <xf numFmtId="3" fontId="3" fillId="2" borderId="94" xfId="0" applyNumberFormat="1" applyFont="1" applyFill="1" applyBorder="1" applyAlignment="1">
      <alignment horizontal="center" vertical="center" wrapText="1"/>
    </xf>
    <xf numFmtId="3" fontId="3" fillId="2" borderId="96"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9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93"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4" fillId="3" borderId="2" xfId="0" applyFont="1" applyFill="1" applyBorder="1" applyAlignment="1">
      <alignment horizontal="left" vertical="center" wrapText="1"/>
    </xf>
    <xf numFmtId="164" fontId="4" fillId="3" borderId="97" xfId="0" applyNumberFormat="1" applyFont="1" applyFill="1" applyBorder="1" applyAlignment="1">
      <alignment horizontal="center" vertical="center" wrapText="1"/>
    </xf>
    <xf numFmtId="44" fontId="3" fillId="2" borderId="92" xfId="2" applyFont="1" applyFill="1" applyBorder="1" applyAlignment="1">
      <alignment horizontal="center" vertical="center" wrapText="1"/>
    </xf>
    <xf numFmtId="44" fontId="3" fillId="2" borderId="93" xfId="2" applyFont="1" applyFill="1" applyBorder="1" applyAlignment="1">
      <alignment horizontal="center" vertical="center" wrapText="1"/>
    </xf>
    <xf numFmtId="44" fontId="3" fillId="2" borderId="96" xfId="2" applyFont="1" applyFill="1" applyBorder="1" applyAlignment="1">
      <alignment horizontal="center" vertical="center" wrapText="1"/>
    </xf>
    <xf numFmtId="44" fontId="3" fillId="2" borderId="101" xfId="2" applyFont="1" applyFill="1" applyBorder="1" applyAlignment="1">
      <alignment horizontal="center" vertical="center" wrapText="1"/>
    </xf>
    <xf numFmtId="44" fontId="3" fillId="2" borderId="102" xfId="2" applyFont="1" applyFill="1" applyBorder="1" applyAlignment="1">
      <alignment horizontal="center" vertical="center" wrapText="1"/>
    </xf>
    <xf numFmtId="3" fontId="3" fillId="2" borderId="103" xfId="0" applyNumberFormat="1" applyFont="1" applyFill="1" applyBorder="1" applyAlignment="1">
      <alignment horizontal="center" vertical="center" wrapText="1"/>
    </xf>
    <xf numFmtId="3" fontId="3" fillId="2" borderId="104" xfId="0" applyNumberFormat="1" applyFont="1" applyFill="1" applyBorder="1" applyAlignment="1">
      <alignment horizontal="center" vertical="center" wrapText="1"/>
    </xf>
    <xf numFmtId="0" fontId="3" fillId="0" borderId="97" xfId="0" applyFont="1" applyBorder="1" applyAlignment="1">
      <alignment horizontal="center" vertical="center" wrapText="1"/>
    </xf>
    <xf numFmtId="44" fontId="3" fillId="2" borderId="3" xfId="2" applyFont="1" applyFill="1" applyBorder="1" applyAlignment="1">
      <alignment horizontal="left" vertical="center" wrapText="1"/>
    </xf>
    <xf numFmtId="8" fontId="3" fillId="2" borderId="92" xfId="2" applyNumberFormat="1" applyFont="1" applyFill="1" applyBorder="1" applyAlignment="1">
      <alignment horizontal="right" vertical="center" wrapText="1"/>
    </xf>
    <xf numFmtId="0" fontId="4" fillId="3" borderId="100" xfId="0" applyFont="1" applyFill="1" applyBorder="1" applyAlignment="1">
      <alignment horizontal="left" vertical="center" wrapText="1"/>
    </xf>
    <xf numFmtId="0" fontId="4" fillId="7" borderId="2" xfId="0" applyFont="1" applyFill="1" applyBorder="1" applyAlignment="1">
      <alignment horizontal="justify" vertical="center" wrapText="1"/>
    </xf>
    <xf numFmtId="0" fontId="9" fillId="0" borderId="65" xfId="0" applyFont="1" applyBorder="1" applyAlignment="1">
      <alignment horizontal="center" vertical="top" wrapText="1"/>
    </xf>
    <xf numFmtId="0" fontId="9" fillId="0" borderId="65" xfId="0" applyFont="1" applyBorder="1" applyAlignment="1">
      <alignment horizontal="center" vertical="center" wrapText="1"/>
    </xf>
    <xf numFmtId="0" fontId="9" fillId="0" borderId="65" xfId="0" applyFont="1" applyBorder="1" applyAlignment="1">
      <alignment horizontal="center" vertical="center"/>
    </xf>
    <xf numFmtId="2" fontId="6" fillId="6" borderId="16" xfId="0" applyNumberFormat="1" applyFont="1" applyFill="1" applyBorder="1" applyAlignment="1">
      <alignment horizontal="center" vertical="center" wrapText="1"/>
    </xf>
    <xf numFmtId="2" fontId="6" fillId="6" borderId="5" xfId="0" applyNumberFormat="1" applyFont="1" applyFill="1" applyBorder="1" applyAlignment="1">
      <alignment horizontal="center" vertical="center" wrapText="1"/>
    </xf>
    <xf numFmtId="2" fontId="6" fillId="6" borderId="41"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0" fontId="10" fillId="5" borderId="59" xfId="0" applyFont="1" applyFill="1" applyBorder="1" applyAlignment="1">
      <alignment horizontal="center" vertical="center" wrapText="1"/>
    </xf>
    <xf numFmtId="0" fontId="10" fillId="5" borderId="60" xfId="0" applyFont="1" applyFill="1" applyBorder="1" applyAlignment="1">
      <alignment horizontal="center" vertical="center" wrapText="1"/>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2" fontId="10" fillId="6" borderId="9" xfId="0" applyNumberFormat="1" applyFont="1" applyFill="1" applyBorder="1" applyAlignment="1">
      <alignment horizontal="center" vertical="center" wrapText="1"/>
    </xf>
    <xf numFmtId="2" fontId="10" fillId="6" borderId="10" xfId="0" applyNumberFormat="1" applyFont="1" applyFill="1" applyBorder="1" applyAlignment="1">
      <alignment horizontal="center" vertical="center" wrapText="1"/>
    </xf>
    <xf numFmtId="2" fontId="10" fillId="6" borderId="11" xfId="0" applyNumberFormat="1" applyFont="1" applyFill="1" applyBorder="1" applyAlignment="1">
      <alignment horizontal="center" vertical="center" wrapText="1"/>
    </xf>
    <xf numFmtId="0" fontId="0" fillId="0" borderId="0" xfId="0" applyAlignment="1">
      <alignment horizontal="center" vertical="top" wrapText="1"/>
    </xf>
    <xf numFmtId="0" fontId="0" fillId="0" borderId="99" xfId="0" applyBorder="1" applyAlignment="1">
      <alignment horizontal="center" vertical="top" wrapText="1"/>
    </xf>
    <xf numFmtId="0" fontId="11" fillId="6" borderId="18"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0" fillId="5" borderId="57" xfId="0" applyFont="1" applyFill="1" applyBorder="1" applyAlignment="1">
      <alignment horizontal="center" vertical="center" wrapText="1"/>
    </xf>
    <xf numFmtId="0" fontId="10" fillId="5" borderId="5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2" fontId="4" fillId="7" borderId="18" xfId="0" applyNumberFormat="1" applyFont="1" applyFill="1" applyBorder="1" applyAlignment="1">
      <alignment horizontal="center" vertical="center" wrapText="1"/>
    </xf>
    <xf numFmtId="2" fontId="4" fillId="7" borderId="17"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0" xfId="0" applyNumberFormat="1" applyFont="1" applyFill="1" applyBorder="1" applyAlignment="1">
      <alignment horizontal="center" vertical="center" wrapText="1"/>
    </xf>
    <xf numFmtId="2" fontId="5" fillId="6" borderId="64" xfId="0" applyNumberFormat="1" applyFont="1" applyFill="1" applyBorder="1" applyAlignment="1">
      <alignment horizontal="center" vertical="center" wrapText="1"/>
    </xf>
    <xf numFmtId="2" fontId="5" fillId="6" borderId="42" xfId="0" applyNumberFormat="1" applyFont="1" applyFill="1" applyBorder="1" applyAlignment="1">
      <alignment horizontal="center" vertical="center" wrapText="1"/>
    </xf>
    <xf numFmtId="2" fontId="5" fillId="6" borderId="11" xfId="0" applyNumberFormat="1" applyFont="1" applyFill="1" applyBorder="1" applyAlignment="1">
      <alignment horizontal="center" vertical="center" wrapText="1"/>
    </xf>
    <xf numFmtId="2" fontId="5" fillId="6" borderId="18" xfId="0" applyNumberFormat="1" applyFont="1" applyFill="1" applyBorder="1" applyAlignment="1">
      <alignment horizontal="center" vertical="center" wrapText="1"/>
    </xf>
    <xf numFmtId="2" fontId="5" fillId="6" borderId="17" xfId="0" applyNumberFormat="1" applyFont="1" applyFill="1" applyBorder="1" applyAlignment="1">
      <alignment horizontal="center" vertical="center" wrapText="1"/>
    </xf>
    <xf numFmtId="0" fontId="5" fillId="8" borderId="88" xfId="0" applyFont="1" applyFill="1" applyBorder="1" applyAlignment="1">
      <alignment horizontal="center" vertical="center" wrapText="1"/>
    </xf>
    <xf numFmtId="0" fontId="5" fillId="8" borderId="89"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98" xfId="0" applyFont="1" applyFill="1" applyBorder="1" applyAlignment="1">
      <alignment horizontal="center" vertical="center" wrapText="1"/>
    </xf>
    <xf numFmtId="0" fontId="10" fillId="5" borderId="55" xfId="0" applyFont="1" applyFill="1" applyBorder="1" applyAlignment="1">
      <alignment horizontal="center" vertical="center" wrapText="1"/>
    </xf>
    <xf numFmtId="0" fontId="10" fillId="5" borderId="56" xfId="0" applyFont="1" applyFill="1" applyBorder="1" applyAlignment="1">
      <alignment horizontal="center" vertical="center" wrapText="1"/>
    </xf>
    <xf numFmtId="0" fontId="0" fillId="0" borderId="0" xfId="0" applyAlignment="1">
      <alignment horizontal="justify" vertical="center" wrapText="1"/>
    </xf>
    <xf numFmtId="1" fontId="3" fillId="7" borderId="106" xfId="1" applyNumberFormat="1" applyFont="1" applyFill="1" applyBorder="1" applyAlignment="1">
      <alignment horizontal="center" vertical="center" wrapText="1"/>
    </xf>
    <xf numFmtId="3" fontId="3" fillId="3" borderId="2" xfId="0" applyNumberFormat="1" applyFont="1" applyFill="1" applyBorder="1" applyAlignment="1">
      <alignment horizontal="center" vertical="center" wrapText="1"/>
    </xf>
    <xf numFmtId="0" fontId="0" fillId="0" borderId="0" xfId="0"/>
    <xf numFmtId="1" fontId="7" fillId="3" borderId="27" xfId="1" applyNumberFormat="1" applyFont="1" applyFill="1" applyBorder="1" applyAlignment="1">
      <alignment horizontal="center" vertical="center" wrapText="1"/>
    </xf>
    <xf numFmtId="1" fontId="3" fillId="7" borderId="28" xfId="1" applyNumberFormat="1" applyFont="1" applyFill="1" applyBorder="1" applyAlignment="1">
      <alignment horizontal="center" vertical="center" wrapText="1"/>
    </xf>
    <xf numFmtId="1" fontId="3" fillId="3" borderId="29" xfId="1" applyNumberFormat="1" applyFont="1" applyFill="1" applyBorder="1" applyAlignment="1">
      <alignment horizontal="center" vertical="center" wrapText="1"/>
    </xf>
    <xf numFmtId="2" fontId="6" fillId="6" borderId="20" xfId="0" applyNumberFormat="1" applyFont="1" applyFill="1" applyBorder="1" applyAlignment="1">
      <alignment vertical="center" wrapText="1"/>
    </xf>
    <xf numFmtId="0" fontId="7" fillId="3" borderId="9" xfId="0"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10" fontId="0" fillId="4" borderId="69" xfId="0" applyNumberFormat="1" applyFill="1" applyBorder="1" applyAlignment="1">
      <alignment horizontal="center" vertical="center" wrapText="1"/>
    </xf>
    <xf numFmtId="10" fontId="0" fillId="4" borderId="70" xfId="0" applyNumberFormat="1" applyFill="1" applyBorder="1" applyAlignment="1">
      <alignment horizontal="center" vertical="center" wrapText="1"/>
    </xf>
    <xf numFmtId="3" fontId="3" fillId="8" borderId="2" xfId="0" applyNumberFormat="1" applyFont="1" applyFill="1" applyBorder="1" applyAlignment="1">
      <alignment horizontal="center" vertical="center" wrapText="1"/>
    </xf>
    <xf numFmtId="3" fontId="3" fillId="8" borderId="67" xfId="0" applyNumberFormat="1" applyFont="1" applyFill="1" applyBorder="1" applyAlignment="1">
      <alignment horizontal="center" vertical="center" wrapText="1"/>
    </xf>
    <xf numFmtId="10" fontId="0" fillId="4" borderId="90" xfId="0" applyNumberFormat="1" applyFill="1" applyBorder="1" applyAlignment="1">
      <alignment horizontal="center" vertical="center" wrapText="1"/>
    </xf>
    <xf numFmtId="10" fontId="0" fillId="11" borderId="70" xfId="0" applyNumberFormat="1" applyFill="1" applyBorder="1" applyAlignment="1">
      <alignment horizontal="center" vertical="center" wrapText="1"/>
    </xf>
    <xf numFmtId="10" fontId="0" fillId="11" borderId="68" xfId="0" applyNumberFormat="1" applyFill="1" applyBorder="1" applyAlignment="1">
      <alignment horizontal="center" vertical="center" wrapText="1"/>
    </xf>
    <xf numFmtId="3" fontId="3" fillId="8" borderId="105" xfId="0" applyNumberFormat="1" applyFont="1" applyFill="1" applyBorder="1" applyAlignment="1">
      <alignment horizontal="center" vertical="center" wrapText="1"/>
    </xf>
    <xf numFmtId="0" fontId="5" fillId="8" borderId="89" xfId="0" applyFont="1" applyFill="1" applyBorder="1" applyAlignment="1">
      <alignment horizontal="center" vertical="center" wrapText="1"/>
    </xf>
    <xf numFmtId="3" fontId="3" fillId="8" borderId="107" xfId="0" applyNumberFormat="1" applyFont="1" applyFill="1" applyBorder="1" applyAlignment="1">
      <alignment horizontal="center" vertical="center" wrapText="1"/>
    </xf>
    <xf numFmtId="1" fontId="7" fillId="3" borderId="70" xfId="1" applyNumberFormat="1"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108" xfId="0" applyFont="1" applyFill="1" applyBorder="1" applyAlignment="1">
      <alignment horizontal="center" vertical="center" wrapText="1"/>
    </xf>
    <xf numFmtId="0" fontId="3" fillId="3" borderId="65" xfId="0" applyFont="1" applyFill="1" applyBorder="1" applyAlignment="1">
      <alignment horizontal="left" vertical="center" wrapText="1"/>
    </xf>
    <xf numFmtId="0" fontId="5" fillId="6" borderId="109" xfId="0" applyFont="1" applyFill="1" applyBorder="1" applyAlignment="1">
      <alignment horizontal="left" vertical="center" wrapText="1"/>
    </xf>
    <xf numFmtId="0" fontId="4" fillId="7" borderId="109" xfId="0" applyFont="1" applyFill="1" applyBorder="1" applyAlignment="1">
      <alignment horizontal="justify" vertical="center" wrapText="1"/>
    </xf>
    <xf numFmtId="0" fontId="3" fillId="3" borderId="109" xfId="0" applyFont="1" applyFill="1" applyBorder="1" applyAlignment="1">
      <alignment horizontal="left" vertical="center" wrapText="1"/>
    </xf>
    <xf numFmtId="0" fontId="3" fillId="3" borderId="110" xfId="0" applyFont="1" applyFill="1" applyBorder="1" applyAlignment="1">
      <alignment horizontal="left" vertical="center" wrapText="1"/>
    </xf>
    <xf numFmtId="0" fontId="4" fillId="7" borderId="110" xfId="0" applyFont="1" applyFill="1" applyBorder="1" applyAlignment="1">
      <alignment horizontal="justify" vertical="center" wrapText="1"/>
    </xf>
    <xf numFmtId="0" fontId="3" fillId="3" borderId="111" xfId="0" applyFont="1" applyFill="1" applyBorder="1" applyAlignment="1">
      <alignment horizontal="left" vertical="center" wrapText="1"/>
    </xf>
    <xf numFmtId="44" fontId="3" fillId="2" borderId="112" xfId="2" applyFont="1" applyFill="1" applyBorder="1" applyAlignment="1">
      <alignment horizontal="center" vertical="center" wrapText="1"/>
    </xf>
    <xf numFmtId="44" fontId="3" fillId="2" borderId="105" xfId="2" applyFont="1" applyFill="1" applyBorder="1" applyAlignment="1">
      <alignment horizontal="left" vertical="center" wrapText="1"/>
    </xf>
    <xf numFmtId="8" fontId="3" fillId="2" borderId="113" xfId="2" applyNumberFormat="1" applyFont="1" applyFill="1" applyBorder="1" applyAlignment="1">
      <alignment horizontal="right" vertical="center" wrapText="1"/>
    </xf>
    <xf numFmtId="44" fontId="3" fillId="2" borderId="113" xfId="2" applyFont="1" applyFill="1" applyBorder="1" applyAlignment="1">
      <alignment horizontal="center" vertical="center" wrapText="1"/>
    </xf>
    <xf numFmtId="44" fontId="3" fillId="2" borderId="114" xfId="2" applyFont="1" applyFill="1" applyBorder="1" applyAlignment="1">
      <alignment horizontal="center" vertical="center" wrapText="1"/>
    </xf>
  </cellXfs>
  <cellStyles count="4">
    <cellStyle name="Moneda" xfId="2" builtinId="4"/>
    <cellStyle name="Moneda 2" xfId="3" xr:uid="{372CA00A-209B-4987-8C25-5A2E275D7694}"/>
    <cellStyle name="Normal" xfId="0" builtinId="0"/>
    <cellStyle name="Porcentaje" xfId="1" builtinId="5"/>
  </cellStyles>
  <dxfs count="89">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147982</xdr:rowOff>
    </xdr:from>
    <xdr:to>
      <xdr:col>2</xdr:col>
      <xdr:colOff>1182640</xdr:colOff>
      <xdr:row>8</xdr:row>
      <xdr:rowOff>95249</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33089"/>
          <a:ext cx="3184960" cy="2015553"/>
        </a:xfrm>
        <a:prstGeom prst="rect">
          <a:avLst/>
        </a:prstGeom>
      </xdr:spPr>
    </xdr:pic>
    <xdr:clientData/>
  </xdr:twoCellAnchor>
  <xdr:twoCellAnchor editAs="oneCell">
    <xdr:from>
      <xdr:col>2</xdr:col>
      <xdr:colOff>1714501</xdr:colOff>
      <xdr:row>3</xdr:row>
      <xdr:rowOff>61392</xdr:rowOff>
    </xdr:from>
    <xdr:to>
      <xdr:col>3</xdr:col>
      <xdr:colOff>1285455</xdr:colOff>
      <xdr:row>8</xdr:row>
      <xdr:rowOff>46598</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36819" y="632892"/>
          <a:ext cx="2005165" cy="2006833"/>
        </a:xfrm>
        <a:prstGeom prst="rect">
          <a:avLst/>
        </a:prstGeom>
      </xdr:spPr>
    </xdr:pic>
    <xdr:clientData/>
  </xdr:twoCellAnchor>
  <xdr:twoCellAnchor editAs="oneCell">
    <xdr:from>
      <xdr:col>20</xdr:col>
      <xdr:colOff>1185332</xdr:colOff>
      <xdr:row>2</xdr:row>
      <xdr:rowOff>116418</xdr:rowOff>
    </xdr:from>
    <xdr:to>
      <xdr:col>22</xdr:col>
      <xdr:colOff>3247756</xdr:colOff>
      <xdr:row>7</xdr:row>
      <xdr:rowOff>189685</xdr:rowOff>
    </xdr:to>
    <xdr:pic>
      <xdr:nvPicPr>
        <xdr:cNvPr id="6" name="Imagen 5">
          <a:extLst>
            <a:ext uri="{FF2B5EF4-FFF2-40B4-BE49-F238E27FC236}">
              <a16:creationId xmlns:a16="http://schemas.microsoft.com/office/drawing/2014/main" id="{2DC0A263-4C2E-4AB2-82C8-6F696A050A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236332" y="476251"/>
          <a:ext cx="4581257" cy="21052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W96"/>
  <sheetViews>
    <sheetView tabSelected="1" topLeftCell="A9" zoomScale="60" zoomScaleNormal="60" zoomScaleSheetLayoutView="30" workbookViewId="0">
      <selection activeCell="G9" sqref="G1:G1048576"/>
    </sheetView>
  </sheetViews>
  <sheetFormatPr baseColWidth="10" defaultColWidth="11.42578125" defaultRowHeight="15" x14ac:dyDescent="0.25"/>
  <cols>
    <col min="2" max="2" width="27.7109375" customWidth="1"/>
    <col min="3" max="3" width="36.5703125" customWidth="1"/>
    <col min="4" max="6" width="31.42578125" customWidth="1"/>
    <col min="7" max="7" width="31.42578125" style="191" customWidth="1"/>
    <col min="8" max="15" width="16.85546875" customWidth="1"/>
    <col min="16" max="22" width="18.140625" customWidth="1"/>
    <col min="23" max="23" width="61.85546875" customWidth="1"/>
  </cols>
  <sheetData>
    <row r="3" spans="2:23" ht="15.75" thickBot="1" x14ac:dyDescent="0.3"/>
    <row r="4" spans="2:23" ht="63" customHeight="1" x14ac:dyDescent="0.25">
      <c r="E4" s="146" t="s">
        <v>20</v>
      </c>
      <c r="F4" s="147"/>
      <c r="G4" s="147"/>
      <c r="H4" s="147"/>
      <c r="I4" s="147"/>
      <c r="J4" s="147"/>
      <c r="K4" s="147"/>
      <c r="L4" s="147"/>
      <c r="M4" s="147"/>
      <c r="N4" s="147"/>
      <c r="O4" s="147"/>
      <c r="P4" s="147"/>
      <c r="Q4" s="147"/>
      <c r="R4" s="147"/>
      <c r="S4" s="147"/>
    </row>
    <row r="5" spans="2:23" ht="30" customHeight="1" x14ac:dyDescent="0.25">
      <c r="E5" s="148" t="s">
        <v>0</v>
      </c>
      <c r="F5" s="149"/>
      <c r="G5" s="149"/>
      <c r="H5" s="149"/>
      <c r="I5" s="149"/>
      <c r="J5" s="149"/>
      <c r="K5" s="149"/>
      <c r="L5" s="149"/>
      <c r="M5" s="149"/>
      <c r="N5" s="149"/>
      <c r="O5" s="149"/>
      <c r="P5" s="149"/>
      <c r="Q5" s="149"/>
      <c r="R5" s="149"/>
      <c r="S5" s="149"/>
    </row>
    <row r="6" spans="2:23" ht="26.25" customHeight="1" x14ac:dyDescent="0.25">
      <c r="E6" s="148" t="s">
        <v>204</v>
      </c>
      <c r="F6" s="149"/>
      <c r="G6" s="149"/>
      <c r="H6" s="149"/>
      <c r="I6" s="149"/>
      <c r="J6" s="149"/>
      <c r="K6" s="149"/>
      <c r="L6" s="149"/>
      <c r="M6" s="149"/>
      <c r="N6" s="149"/>
      <c r="O6" s="149"/>
      <c r="P6" s="149"/>
      <c r="Q6" s="149"/>
      <c r="R6" s="149"/>
      <c r="S6" s="149"/>
    </row>
    <row r="7" spans="2:23" ht="26.25" customHeight="1" x14ac:dyDescent="0.25">
      <c r="E7" s="148" t="s">
        <v>205</v>
      </c>
      <c r="F7" s="149"/>
      <c r="G7" s="149"/>
      <c r="H7" s="149"/>
      <c r="I7" s="149"/>
      <c r="J7" s="149"/>
      <c r="K7" s="149"/>
      <c r="L7" s="149"/>
      <c r="M7" s="149"/>
      <c r="N7" s="149"/>
      <c r="O7" s="149"/>
      <c r="P7" s="149"/>
      <c r="Q7" s="149"/>
      <c r="R7" s="149"/>
      <c r="S7" s="149"/>
    </row>
    <row r="8" spans="2:23" ht="15.75" customHeight="1" thickBot="1" x14ac:dyDescent="0.3">
      <c r="E8" s="32"/>
      <c r="F8" s="33"/>
      <c r="G8" s="195"/>
      <c r="H8" s="33"/>
      <c r="I8" s="33"/>
      <c r="J8" s="33"/>
      <c r="K8" s="33"/>
      <c r="L8" s="33"/>
      <c r="M8" s="33"/>
      <c r="N8" s="33"/>
      <c r="O8" s="33"/>
      <c r="P8" s="33"/>
      <c r="Q8" s="33"/>
      <c r="R8" s="33"/>
      <c r="S8" s="33"/>
    </row>
    <row r="11" spans="2:23" ht="9" customHeight="1" thickBot="1" x14ac:dyDescent="0.3"/>
    <row r="12" spans="2:23" ht="26.25" customHeight="1" thickBot="1" x14ac:dyDescent="0.3">
      <c r="H12" s="161" t="s">
        <v>32</v>
      </c>
      <c r="I12" s="162"/>
      <c r="J12" s="162"/>
      <c r="K12" s="162"/>
      <c r="L12" s="162"/>
      <c r="M12" s="162"/>
      <c r="N12" s="162"/>
      <c r="O12" s="162"/>
      <c r="P12" s="162"/>
      <c r="Q12" s="162"/>
      <c r="R12" s="162"/>
      <c r="S12" s="162"/>
      <c r="T12" s="162"/>
      <c r="U12" s="162"/>
      <c r="V12" s="163"/>
    </row>
    <row r="13" spans="2:23" ht="57" customHeight="1" thickTop="1" thickBot="1" x14ac:dyDescent="0.3">
      <c r="B13" s="168" t="s">
        <v>1</v>
      </c>
      <c r="C13" s="186" t="s">
        <v>2</v>
      </c>
      <c r="D13" s="150" t="s">
        <v>3</v>
      </c>
      <c r="E13" s="151"/>
      <c r="F13" s="151"/>
      <c r="G13" s="209"/>
      <c r="H13" s="152" t="s">
        <v>30</v>
      </c>
      <c r="I13" s="153"/>
      <c r="J13" s="153"/>
      <c r="K13" s="154"/>
      <c r="L13" s="155" t="s">
        <v>21</v>
      </c>
      <c r="M13" s="156"/>
      <c r="N13" s="156"/>
      <c r="O13" s="157"/>
      <c r="P13" s="158" t="s">
        <v>22</v>
      </c>
      <c r="Q13" s="159"/>
      <c r="R13" s="159"/>
      <c r="S13" s="160"/>
      <c r="T13" s="159" t="s">
        <v>34</v>
      </c>
      <c r="U13" s="159"/>
      <c r="V13" s="160"/>
      <c r="W13" s="166" t="s">
        <v>40</v>
      </c>
    </row>
    <row r="14" spans="2:23" ht="143.25" customHeight="1" thickBot="1" x14ac:dyDescent="0.3">
      <c r="B14" s="169"/>
      <c r="C14" s="187"/>
      <c r="D14" s="50" t="s">
        <v>4</v>
      </c>
      <c r="E14" s="50" t="s">
        <v>5</v>
      </c>
      <c r="F14" s="51" t="s">
        <v>6</v>
      </c>
      <c r="G14" s="210"/>
      <c r="H14" s="17" t="s">
        <v>7</v>
      </c>
      <c r="I14" s="18" t="s">
        <v>8</v>
      </c>
      <c r="J14" s="6" t="s">
        <v>9</v>
      </c>
      <c r="K14" s="19" t="s">
        <v>10</v>
      </c>
      <c r="L14" s="17" t="s">
        <v>7</v>
      </c>
      <c r="M14" s="18" t="s">
        <v>8</v>
      </c>
      <c r="N14" s="6" t="s">
        <v>9</v>
      </c>
      <c r="O14" s="19" t="s">
        <v>10</v>
      </c>
      <c r="P14" s="5" t="s">
        <v>7</v>
      </c>
      <c r="Q14" s="26" t="s">
        <v>8</v>
      </c>
      <c r="R14" s="7" t="s">
        <v>9</v>
      </c>
      <c r="S14" s="27" t="s">
        <v>10</v>
      </c>
      <c r="T14" s="26" t="s">
        <v>8</v>
      </c>
      <c r="U14" s="7" t="s">
        <v>9</v>
      </c>
      <c r="V14" s="27" t="s">
        <v>10</v>
      </c>
      <c r="W14" s="167"/>
    </row>
    <row r="15" spans="2:23" ht="165.75" customHeight="1" x14ac:dyDescent="0.25">
      <c r="B15" s="30" t="s">
        <v>11</v>
      </c>
      <c r="C15" s="31" t="s">
        <v>245</v>
      </c>
      <c r="D15" s="64" t="s">
        <v>12</v>
      </c>
      <c r="E15" s="21" t="s">
        <v>13</v>
      </c>
      <c r="F15" s="22" t="s">
        <v>19</v>
      </c>
      <c r="G15" s="211"/>
      <c r="H15" s="208">
        <v>54</v>
      </c>
      <c r="I15" s="189">
        <v>54</v>
      </c>
      <c r="J15" s="194">
        <v>54</v>
      </c>
      <c r="K15" s="193">
        <v>54</v>
      </c>
      <c r="L15" s="192">
        <v>47</v>
      </c>
      <c r="M15" s="190">
        <v>47</v>
      </c>
      <c r="N15" s="200"/>
      <c r="O15" s="201"/>
      <c r="P15" s="198">
        <f>IFERROR(L15/H15,"NO APLICA")</f>
        <v>0.87037037037037035</v>
      </c>
      <c r="Q15" s="199">
        <f t="shared" ref="Q15" si="0">IFERROR((M15/I15),"100%")</f>
        <v>0.87037037037037035</v>
      </c>
      <c r="R15" s="203"/>
      <c r="S15" s="204"/>
      <c r="T15" s="202">
        <f>IFERROR(((L15+M15)/(H15+I15)),"100%")</f>
        <v>0.87037037037037035</v>
      </c>
      <c r="U15" s="203"/>
      <c r="V15" s="204"/>
      <c r="W15" s="66" t="s">
        <v>31</v>
      </c>
    </row>
    <row r="16" spans="2:23" ht="23.45" hidden="1" customHeight="1" x14ac:dyDescent="0.25">
      <c r="B16" s="182"/>
      <c r="C16" s="183"/>
      <c r="D16" s="183"/>
      <c r="E16" s="183"/>
      <c r="F16" s="183"/>
      <c r="G16" s="206"/>
      <c r="H16" s="207"/>
      <c r="I16" s="107"/>
      <c r="J16" s="107"/>
      <c r="K16" s="108"/>
      <c r="L16" s="106"/>
      <c r="M16" s="107"/>
      <c r="N16" s="107"/>
      <c r="O16" s="109"/>
      <c r="P16" s="110" t="str">
        <f t="shared" ref="P16:S31" si="1">IFERROR((L16/H16),"100%")</f>
        <v>100%</v>
      </c>
      <c r="Q16" s="105" t="str">
        <f t="shared" si="1"/>
        <v>100%</v>
      </c>
      <c r="R16" s="105" t="str">
        <f t="shared" si="1"/>
        <v>100%</v>
      </c>
      <c r="S16" s="71" t="str">
        <f t="shared" si="1"/>
        <v>100%</v>
      </c>
      <c r="T16" s="202" t="str">
        <f t="shared" ref="T16:T65" si="2">IFERROR(((L16+M16)/(H16+I16)),"100%")</f>
        <v>100%</v>
      </c>
      <c r="U16" s="105" t="str">
        <f>IFERROR(((L16+M16+N16)/(H16+I16+J16)),"100%")</f>
        <v>100%</v>
      </c>
      <c r="V16" s="71" t="str">
        <f>IFERROR(((L16+M16+N16+O16)/(H16+I16+J16+K16)),"100%")</f>
        <v>100%</v>
      </c>
      <c r="W16" s="116"/>
    </row>
    <row r="17" spans="2:23" ht="149.1" customHeight="1" x14ac:dyDescent="0.25">
      <c r="B17" s="65" t="s">
        <v>42</v>
      </c>
      <c r="C17" s="8" t="s">
        <v>41</v>
      </c>
      <c r="D17" s="8" t="s">
        <v>43</v>
      </c>
      <c r="E17" s="9" t="s">
        <v>46</v>
      </c>
      <c r="F17" s="10" t="s">
        <v>45</v>
      </c>
      <c r="G17" s="212"/>
      <c r="H17" s="67">
        <v>31738</v>
      </c>
      <c r="I17" s="107"/>
      <c r="J17" s="107"/>
      <c r="K17" s="108"/>
      <c r="L17" s="67">
        <v>31738</v>
      </c>
      <c r="M17" s="107"/>
      <c r="N17" s="107"/>
      <c r="O17" s="109"/>
      <c r="P17" s="110">
        <f t="shared" si="1"/>
        <v>1</v>
      </c>
      <c r="Q17" s="111"/>
      <c r="R17" s="111"/>
      <c r="S17" s="112"/>
      <c r="T17" s="202">
        <f t="shared" si="2"/>
        <v>1</v>
      </c>
      <c r="U17" s="111"/>
      <c r="V17" s="112"/>
      <c r="W17" s="115" t="s">
        <v>244</v>
      </c>
    </row>
    <row r="18" spans="2:23" ht="93" customHeight="1" x14ac:dyDescent="0.25">
      <c r="B18" s="20" t="s">
        <v>48</v>
      </c>
      <c r="C18" s="12" t="s">
        <v>47</v>
      </c>
      <c r="D18" s="12" t="s">
        <v>49</v>
      </c>
      <c r="E18" s="13" t="s">
        <v>44</v>
      </c>
      <c r="F18" s="14" t="s">
        <v>50</v>
      </c>
      <c r="G18" s="213"/>
      <c r="H18" s="67">
        <v>127</v>
      </c>
      <c r="I18" s="197">
        <v>265</v>
      </c>
      <c r="J18" s="68"/>
      <c r="K18" s="69"/>
      <c r="L18" s="67">
        <v>224</v>
      </c>
      <c r="M18" s="197">
        <v>488</v>
      </c>
      <c r="N18" s="68"/>
      <c r="O18" s="70"/>
      <c r="P18" s="110">
        <f t="shared" si="1"/>
        <v>1.7637795275590551</v>
      </c>
      <c r="Q18" s="202">
        <f t="shared" si="1"/>
        <v>1.8415094339622642</v>
      </c>
      <c r="R18" s="111"/>
      <c r="S18" s="112"/>
      <c r="T18" s="202">
        <f t="shared" si="2"/>
        <v>1.8163265306122449</v>
      </c>
      <c r="U18" s="111"/>
      <c r="V18" s="112"/>
      <c r="W18" s="46" t="s">
        <v>226</v>
      </c>
    </row>
    <row r="19" spans="2:23" ht="101.1" customHeight="1" x14ac:dyDescent="0.25">
      <c r="B19" s="124" t="s">
        <v>51</v>
      </c>
      <c r="C19" s="129" t="s">
        <v>52</v>
      </c>
      <c r="D19" s="15" t="s">
        <v>53</v>
      </c>
      <c r="E19" s="16" t="s">
        <v>44</v>
      </c>
      <c r="F19" s="11" t="s">
        <v>54</v>
      </c>
      <c r="G19" s="214"/>
      <c r="H19" s="67">
        <v>56</v>
      </c>
      <c r="I19" s="197">
        <v>70</v>
      </c>
      <c r="J19" s="68"/>
      <c r="K19" s="69"/>
      <c r="L19" s="67">
        <v>56</v>
      </c>
      <c r="M19" s="197">
        <v>64</v>
      </c>
      <c r="N19" s="68"/>
      <c r="O19" s="70"/>
      <c r="P19" s="110">
        <f t="shared" si="1"/>
        <v>1</v>
      </c>
      <c r="Q19" s="202">
        <f t="shared" si="1"/>
        <v>0.91428571428571426</v>
      </c>
      <c r="R19" s="111"/>
      <c r="S19" s="112"/>
      <c r="T19" s="202">
        <f t="shared" si="2"/>
        <v>0.95238095238095233</v>
      </c>
      <c r="U19" s="111"/>
      <c r="V19" s="112"/>
      <c r="W19" s="46" t="s">
        <v>226</v>
      </c>
    </row>
    <row r="20" spans="2:23" ht="88.5" customHeight="1" x14ac:dyDescent="0.25">
      <c r="B20" s="125" t="s">
        <v>51</v>
      </c>
      <c r="C20" s="127" t="s">
        <v>55</v>
      </c>
      <c r="D20" s="117" t="s">
        <v>56</v>
      </c>
      <c r="E20" s="118" t="s">
        <v>44</v>
      </c>
      <c r="F20" s="119" t="s">
        <v>57</v>
      </c>
      <c r="G20" s="215"/>
      <c r="H20" s="120">
        <v>20</v>
      </c>
      <c r="I20" s="197">
        <v>15</v>
      </c>
      <c r="J20" s="121"/>
      <c r="K20" s="122"/>
      <c r="L20" s="120">
        <v>10</v>
      </c>
      <c r="M20" s="197">
        <v>53</v>
      </c>
      <c r="N20" s="121"/>
      <c r="O20" s="123"/>
      <c r="P20" s="110">
        <f t="shared" si="1"/>
        <v>0.5</v>
      </c>
      <c r="Q20" s="202">
        <f t="shared" si="1"/>
        <v>3.5333333333333332</v>
      </c>
      <c r="R20" s="111"/>
      <c r="S20" s="112"/>
      <c r="T20" s="202">
        <f t="shared" si="2"/>
        <v>1.8</v>
      </c>
      <c r="U20" s="111"/>
      <c r="V20" s="112"/>
      <c r="W20" s="46" t="s">
        <v>227</v>
      </c>
    </row>
    <row r="21" spans="2:23" ht="88.5" customHeight="1" x14ac:dyDescent="0.25">
      <c r="B21" s="125" t="s">
        <v>51</v>
      </c>
      <c r="C21" s="127" t="s">
        <v>58</v>
      </c>
      <c r="D21" s="117" t="s">
        <v>59</v>
      </c>
      <c r="E21" s="118" t="s">
        <v>44</v>
      </c>
      <c r="F21" s="119" t="s">
        <v>60</v>
      </c>
      <c r="G21" s="215"/>
      <c r="H21" s="120">
        <v>20</v>
      </c>
      <c r="I21" s="197">
        <v>20</v>
      </c>
      <c r="J21" s="121"/>
      <c r="K21" s="122"/>
      <c r="L21" s="120">
        <v>9</v>
      </c>
      <c r="M21" s="197">
        <v>77</v>
      </c>
      <c r="N21" s="121"/>
      <c r="O21" s="123"/>
      <c r="P21" s="110">
        <f t="shared" si="1"/>
        <v>0.45</v>
      </c>
      <c r="Q21" s="202">
        <f t="shared" si="1"/>
        <v>3.85</v>
      </c>
      <c r="R21" s="111"/>
      <c r="S21" s="112"/>
      <c r="T21" s="202">
        <f t="shared" si="2"/>
        <v>2.15</v>
      </c>
      <c r="U21" s="111"/>
      <c r="V21" s="112"/>
      <c r="W21" s="46" t="s">
        <v>227</v>
      </c>
    </row>
    <row r="22" spans="2:23" ht="104.1" customHeight="1" x14ac:dyDescent="0.25">
      <c r="B22" s="125" t="s">
        <v>51</v>
      </c>
      <c r="C22" s="127" t="s">
        <v>61</v>
      </c>
      <c r="D22" s="117" t="s">
        <v>62</v>
      </c>
      <c r="E22" s="118" t="s">
        <v>44</v>
      </c>
      <c r="F22" s="119" t="s">
        <v>63</v>
      </c>
      <c r="G22" s="215"/>
      <c r="H22" s="120">
        <v>20</v>
      </c>
      <c r="I22" s="197">
        <v>25</v>
      </c>
      <c r="J22" s="121"/>
      <c r="K22" s="122"/>
      <c r="L22" s="120">
        <v>3</v>
      </c>
      <c r="M22" s="197">
        <v>16</v>
      </c>
      <c r="N22" s="121"/>
      <c r="O22" s="123"/>
      <c r="P22" s="110">
        <f t="shared" si="1"/>
        <v>0.15</v>
      </c>
      <c r="Q22" s="202">
        <f t="shared" si="1"/>
        <v>0.64</v>
      </c>
      <c r="R22" s="111"/>
      <c r="S22" s="112"/>
      <c r="T22" s="202">
        <f t="shared" si="2"/>
        <v>0.42222222222222222</v>
      </c>
      <c r="U22" s="111"/>
      <c r="V22" s="112"/>
      <c r="W22" s="46" t="s">
        <v>227</v>
      </c>
    </row>
    <row r="23" spans="2:23" ht="88.5" customHeight="1" x14ac:dyDescent="0.25">
      <c r="B23" s="125" t="s">
        <v>51</v>
      </c>
      <c r="C23" s="127" t="s">
        <v>64</v>
      </c>
      <c r="D23" s="117" t="s">
        <v>65</v>
      </c>
      <c r="E23" s="118" t="s">
        <v>44</v>
      </c>
      <c r="F23" s="119" t="s">
        <v>66</v>
      </c>
      <c r="G23" s="215"/>
      <c r="H23" s="120">
        <v>60</v>
      </c>
      <c r="I23" s="197">
        <v>130</v>
      </c>
      <c r="J23" s="121"/>
      <c r="K23" s="122"/>
      <c r="L23" s="120">
        <v>143</v>
      </c>
      <c r="M23" s="197">
        <v>273</v>
      </c>
      <c r="N23" s="121"/>
      <c r="O23" s="123"/>
      <c r="P23" s="110">
        <f>IFERROR((L23/H23),"100%")</f>
        <v>2.3833333333333333</v>
      </c>
      <c r="Q23" s="202">
        <f>IFERROR((M23/I23),"100%")</f>
        <v>2.1</v>
      </c>
      <c r="R23" s="111"/>
      <c r="S23" s="112"/>
      <c r="T23" s="202">
        <f>IFERROR(((L23+M23)/(H23+I23)),"100%")</f>
        <v>2.1894736842105265</v>
      </c>
      <c r="U23" s="111"/>
      <c r="V23" s="112"/>
      <c r="W23" s="46" t="s">
        <v>228</v>
      </c>
    </row>
    <row r="24" spans="2:23" ht="88.5" customHeight="1" x14ac:dyDescent="0.25">
      <c r="B24" s="125" t="s">
        <v>51</v>
      </c>
      <c r="C24" s="127" t="s">
        <v>67</v>
      </c>
      <c r="D24" s="117" t="s">
        <v>68</v>
      </c>
      <c r="E24" s="118" t="s">
        <v>44</v>
      </c>
      <c r="F24" s="119" t="s">
        <v>69</v>
      </c>
      <c r="G24" s="215"/>
      <c r="H24" s="120"/>
      <c r="I24" s="197">
        <v>0</v>
      </c>
      <c r="J24" s="121"/>
      <c r="K24" s="122"/>
      <c r="L24" s="120"/>
      <c r="M24" s="197">
        <v>0</v>
      </c>
      <c r="N24" s="121"/>
      <c r="O24" s="123"/>
      <c r="P24" s="110" t="str">
        <f t="shared" si="1"/>
        <v>100%</v>
      </c>
      <c r="Q24" s="202" t="str">
        <f t="shared" si="1"/>
        <v>100%</v>
      </c>
      <c r="R24" s="111"/>
      <c r="S24" s="112"/>
      <c r="T24" s="202" t="str">
        <f>IFERROR(((L24+M24)/(H24+I24)),"100%")</f>
        <v>100%</v>
      </c>
      <c r="U24" s="111"/>
      <c r="V24" s="112"/>
      <c r="W24" s="46" t="s">
        <v>39</v>
      </c>
    </row>
    <row r="25" spans="2:23" ht="88.5" customHeight="1" x14ac:dyDescent="0.25">
      <c r="B25" s="125" t="s">
        <v>51</v>
      </c>
      <c r="C25" s="127" t="s">
        <v>70</v>
      </c>
      <c r="D25" s="117" t="s">
        <v>71</v>
      </c>
      <c r="E25" s="118" t="s">
        <v>44</v>
      </c>
      <c r="F25" s="119" t="s">
        <v>69</v>
      </c>
      <c r="G25" s="215"/>
      <c r="H25" s="120">
        <v>5</v>
      </c>
      <c r="I25" s="197">
        <v>5</v>
      </c>
      <c r="J25" s="121"/>
      <c r="K25" s="122"/>
      <c r="L25" s="120">
        <v>3</v>
      </c>
      <c r="M25" s="197">
        <v>5</v>
      </c>
      <c r="N25" s="121"/>
      <c r="O25" s="123"/>
      <c r="P25" s="110">
        <f t="shared" si="1"/>
        <v>0.6</v>
      </c>
      <c r="Q25" s="202">
        <f t="shared" si="1"/>
        <v>1</v>
      </c>
      <c r="R25" s="111"/>
      <c r="S25" s="112"/>
      <c r="T25" s="202">
        <f t="shared" si="2"/>
        <v>0.8</v>
      </c>
      <c r="U25" s="111"/>
      <c r="V25" s="112"/>
      <c r="W25" s="46" t="s">
        <v>243</v>
      </c>
    </row>
    <row r="26" spans="2:23" ht="88.5" customHeight="1" x14ac:dyDescent="0.25">
      <c r="B26" s="20" t="s">
        <v>72</v>
      </c>
      <c r="C26" s="12" t="s">
        <v>73</v>
      </c>
      <c r="D26" s="12" t="s">
        <v>74</v>
      </c>
      <c r="E26" s="13" t="s">
        <v>44</v>
      </c>
      <c r="F26" s="14" t="s">
        <v>75</v>
      </c>
      <c r="G26" s="216"/>
      <c r="H26" s="120">
        <v>70</v>
      </c>
      <c r="I26" s="197">
        <v>150</v>
      </c>
      <c r="J26" s="121"/>
      <c r="K26" s="122"/>
      <c r="L26" s="120">
        <v>64</v>
      </c>
      <c r="M26" s="197">
        <v>46</v>
      </c>
      <c r="N26" s="121"/>
      <c r="O26" s="123"/>
      <c r="P26" s="110">
        <f t="shared" si="1"/>
        <v>0.91428571428571426</v>
      </c>
      <c r="Q26" s="202">
        <f t="shared" si="1"/>
        <v>0.30666666666666664</v>
      </c>
      <c r="R26" s="111"/>
      <c r="S26" s="112"/>
      <c r="T26" s="202">
        <f t="shared" si="2"/>
        <v>0.5</v>
      </c>
      <c r="U26" s="111"/>
      <c r="V26" s="112"/>
      <c r="W26" s="46" t="s">
        <v>227</v>
      </c>
    </row>
    <row r="27" spans="2:23" ht="103.5" customHeight="1" x14ac:dyDescent="0.25">
      <c r="B27" s="125" t="s">
        <v>51</v>
      </c>
      <c r="C27" s="127" t="s">
        <v>76</v>
      </c>
      <c r="D27" s="117" t="s">
        <v>77</v>
      </c>
      <c r="E27" s="118" t="s">
        <v>44</v>
      </c>
      <c r="F27" s="119" t="s">
        <v>78</v>
      </c>
      <c r="G27" s="215"/>
      <c r="H27" s="120">
        <v>10</v>
      </c>
      <c r="I27" s="197">
        <v>20</v>
      </c>
      <c r="J27" s="121"/>
      <c r="K27" s="122"/>
      <c r="L27" s="120"/>
      <c r="M27" s="197">
        <v>2</v>
      </c>
      <c r="N27" s="121"/>
      <c r="O27" s="123"/>
      <c r="P27" s="110">
        <f t="shared" si="1"/>
        <v>0</v>
      </c>
      <c r="Q27" s="202">
        <f t="shared" si="1"/>
        <v>0.1</v>
      </c>
      <c r="R27" s="111"/>
      <c r="S27" s="112"/>
      <c r="T27" s="202">
        <f t="shared" si="2"/>
        <v>6.6666666666666666E-2</v>
      </c>
      <c r="U27" s="111"/>
      <c r="V27" s="112"/>
      <c r="W27" s="46" t="s">
        <v>227</v>
      </c>
    </row>
    <row r="28" spans="2:23" ht="88.5" customHeight="1" x14ac:dyDescent="0.25">
      <c r="B28" s="125" t="s">
        <v>51</v>
      </c>
      <c r="C28" s="127" t="s">
        <v>79</v>
      </c>
      <c r="D28" s="117" t="s">
        <v>80</v>
      </c>
      <c r="E28" s="118" t="s">
        <v>44</v>
      </c>
      <c r="F28" s="119" t="s">
        <v>81</v>
      </c>
      <c r="G28" s="215"/>
      <c r="H28" s="120">
        <v>10</v>
      </c>
      <c r="I28" s="197">
        <v>30</v>
      </c>
      <c r="J28" s="121"/>
      <c r="K28" s="122"/>
      <c r="L28" s="120">
        <v>4</v>
      </c>
      <c r="M28" s="197">
        <v>4</v>
      </c>
      <c r="N28" s="121"/>
      <c r="O28" s="123"/>
      <c r="P28" s="110">
        <f t="shared" si="1"/>
        <v>0.4</v>
      </c>
      <c r="Q28" s="202">
        <f t="shared" si="1"/>
        <v>0.13333333333333333</v>
      </c>
      <c r="R28" s="111"/>
      <c r="S28" s="112"/>
      <c r="T28" s="202">
        <f t="shared" si="2"/>
        <v>0.2</v>
      </c>
      <c r="U28" s="111"/>
      <c r="V28" s="112"/>
      <c r="W28" s="46" t="s">
        <v>227</v>
      </c>
    </row>
    <row r="29" spans="2:23" ht="88.5" customHeight="1" x14ac:dyDescent="0.25">
      <c r="B29" s="125" t="s">
        <v>51</v>
      </c>
      <c r="C29" s="127" t="s">
        <v>82</v>
      </c>
      <c r="D29" s="117" t="s">
        <v>83</v>
      </c>
      <c r="E29" s="118" t="s">
        <v>44</v>
      </c>
      <c r="F29" s="119" t="s">
        <v>84</v>
      </c>
      <c r="G29" s="215"/>
      <c r="H29" s="120">
        <v>50</v>
      </c>
      <c r="I29" s="197">
        <v>100</v>
      </c>
      <c r="J29" s="121"/>
      <c r="K29" s="122"/>
      <c r="L29" s="120">
        <v>64</v>
      </c>
      <c r="M29" s="197">
        <v>40</v>
      </c>
      <c r="N29" s="121"/>
      <c r="O29" s="123"/>
      <c r="P29" s="110">
        <f t="shared" si="1"/>
        <v>1.28</v>
      </c>
      <c r="Q29" s="202">
        <f t="shared" si="1"/>
        <v>0.4</v>
      </c>
      <c r="R29" s="111"/>
      <c r="S29" s="112"/>
      <c r="T29" s="202">
        <f t="shared" si="2"/>
        <v>0.69333333333333336</v>
      </c>
      <c r="U29" s="111"/>
      <c r="V29" s="112"/>
      <c r="W29" s="46" t="s">
        <v>227</v>
      </c>
    </row>
    <row r="30" spans="2:23" ht="88.5" customHeight="1" x14ac:dyDescent="0.25">
      <c r="B30" s="20" t="s">
        <v>85</v>
      </c>
      <c r="C30" s="12" t="s">
        <v>73</v>
      </c>
      <c r="D30" s="12" t="s">
        <v>86</v>
      </c>
      <c r="E30" s="13" t="s">
        <v>44</v>
      </c>
      <c r="F30" s="14" t="s">
        <v>87</v>
      </c>
      <c r="G30" s="216"/>
      <c r="H30" s="120">
        <v>760</v>
      </c>
      <c r="I30" s="197">
        <v>1290</v>
      </c>
      <c r="J30" s="121"/>
      <c r="K30" s="122"/>
      <c r="L30" s="120">
        <v>1842</v>
      </c>
      <c r="M30" s="197">
        <v>1690</v>
      </c>
      <c r="N30" s="121"/>
      <c r="O30" s="123"/>
      <c r="P30" s="110">
        <f t="shared" si="1"/>
        <v>2.4236842105263157</v>
      </c>
      <c r="Q30" s="202">
        <f t="shared" si="1"/>
        <v>1.3100775193798451</v>
      </c>
      <c r="R30" s="111"/>
      <c r="S30" s="112"/>
      <c r="T30" s="202">
        <f t="shared" si="2"/>
        <v>1.7229268292682927</v>
      </c>
      <c r="U30" s="111"/>
      <c r="V30" s="112"/>
      <c r="W30" s="46" t="s">
        <v>225</v>
      </c>
    </row>
    <row r="31" spans="2:23" ht="88.5" customHeight="1" x14ac:dyDescent="0.25">
      <c r="B31" s="125" t="s">
        <v>51</v>
      </c>
      <c r="C31" s="127" t="s">
        <v>88</v>
      </c>
      <c r="D31" s="117" t="s">
        <v>89</v>
      </c>
      <c r="E31" s="118" t="s">
        <v>44</v>
      </c>
      <c r="F31" s="119" t="s">
        <v>90</v>
      </c>
      <c r="G31" s="215"/>
      <c r="H31" s="120">
        <v>350</v>
      </c>
      <c r="I31" s="197">
        <v>600</v>
      </c>
      <c r="J31" s="121"/>
      <c r="K31" s="122"/>
      <c r="L31" s="120">
        <v>740</v>
      </c>
      <c r="M31" s="197">
        <v>897</v>
      </c>
      <c r="N31" s="121"/>
      <c r="O31" s="123"/>
      <c r="P31" s="110">
        <f t="shared" si="1"/>
        <v>2.1142857142857143</v>
      </c>
      <c r="Q31" s="202">
        <f t="shared" si="1"/>
        <v>1.4950000000000001</v>
      </c>
      <c r="R31" s="111"/>
      <c r="S31" s="112"/>
      <c r="T31" s="202">
        <f t="shared" si="2"/>
        <v>1.723157894736842</v>
      </c>
      <c r="U31" s="111"/>
      <c r="V31" s="112"/>
      <c r="W31" s="46" t="s">
        <v>226</v>
      </c>
    </row>
    <row r="32" spans="2:23" ht="88.5" customHeight="1" x14ac:dyDescent="0.25">
      <c r="B32" s="125" t="s">
        <v>51</v>
      </c>
      <c r="C32" s="127" t="s">
        <v>91</v>
      </c>
      <c r="D32" s="117" t="s">
        <v>92</v>
      </c>
      <c r="E32" s="118" t="s">
        <v>44</v>
      </c>
      <c r="F32" s="119" t="s">
        <v>93</v>
      </c>
      <c r="G32" s="215"/>
      <c r="H32" s="120">
        <v>826</v>
      </c>
      <c r="I32" s="197">
        <v>450</v>
      </c>
      <c r="J32" s="121"/>
      <c r="K32" s="122"/>
      <c r="L32" s="120">
        <v>826</v>
      </c>
      <c r="M32" s="197">
        <v>648</v>
      </c>
      <c r="N32" s="121"/>
      <c r="O32" s="123"/>
      <c r="P32" s="110">
        <f t="shared" ref="P32:Q66" si="3">IFERROR((L32/H32),"100%")</f>
        <v>1</v>
      </c>
      <c r="Q32" s="202">
        <f t="shared" ref="Q32:Q54" si="4">IFERROR((M32/I32),"100%")</f>
        <v>1.44</v>
      </c>
      <c r="R32" s="111"/>
      <c r="S32" s="112"/>
      <c r="T32" s="202">
        <f t="shared" si="2"/>
        <v>1.1551724137931034</v>
      </c>
      <c r="U32" s="111"/>
      <c r="V32" s="112"/>
      <c r="W32" s="46" t="s">
        <v>242</v>
      </c>
    </row>
    <row r="33" spans="2:23" ht="88.5" customHeight="1" x14ac:dyDescent="0.25">
      <c r="B33" s="125" t="s">
        <v>51</v>
      </c>
      <c r="C33" s="127" t="s">
        <v>94</v>
      </c>
      <c r="D33" s="117" t="s">
        <v>95</v>
      </c>
      <c r="E33" s="118" t="s">
        <v>44</v>
      </c>
      <c r="F33" s="119" t="s">
        <v>96</v>
      </c>
      <c r="G33" s="215"/>
      <c r="H33" s="120">
        <v>200</v>
      </c>
      <c r="I33" s="197">
        <v>200</v>
      </c>
      <c r="J33" s="121"/>
      <c r="K33" s="122"/>
      <c r="L33" s="120">
        <v>238</v>
      </c>
      <c r="M33" s="197">
        <v>108</v>
      </c>
      <c r="N33" s="121"/>
      <c r="O33" s="123"/>
      <c r="P33" s="110">
        <f t="shared" si="3"/>
        <v>1.19</v>
      </c>
      <c r="Q33" s="202">
        <f t="shared" si="4"/>
        <v>0.54</v>
      </c>
      <c r="R33" s="111"/>
      <c r="S33" s="112"/>
      <c r="T33" s="202">
        <f t="shared" si="2"/>
        <v>0.86499999999999999</v>
      </c>
      <c r="U33" s="111"/>
      <c r="V33" s="112"/>
      <c r="W33" s="46" t="s">
        <v>229</v>
      </c>
    </row>
    <row r="34" spans="2:23" ht="88.5" customHeight="1" x14ac:dyDescent="0.25">
      <c r="B34" s="125" t="s">
        <v>51</v>
      </c>
      <c r="C34" s="127" t="s">
        <v>97</v>
      </c>
      <c r="D34" s="117" t="s">
        <v>98</v>
      </c>
      <c r="E34" s="118" t="s">
        <v>44</v>
      </c>
      <c r="F34" s="119" t="s">
        <v>99</v>
      </c>
      <c r="G34" s="215"/>
      <c r="H34" s="120">
        <v>10</v>
      </c>
      <c r="I34" s="197">
        <v>40</v>
      </c>
      <c r="J34" s="121"/>
      <c r="K34" s="122"/>
      <c r="L34" s="120">
        <v>38</v>
      </c>
      <c r="M34" s="197">
        <v>37</v>
      </c>
      <c r="N34" s="121"/>
      <c r="O34" s="123"/>
      <c r="P34" s="110">
        <f t="shared" si="3"/>
        <v>3.8</v>
      </c>
      <c r="Q34" s="202">
        <f t="shared" si="4"/>
        <v>0.92500000000000004</v>
      </c>
      <c r="R34" s="111"/>
      <c r="S34" s="112"/>
      <c r="T34" s="202">
        <f t="shared" si="2"/>
        <v>1.5</v>
      </c>
      <c r="U34" s="111"/>
      <c r="V34" s="112"/>
      <c r="W34" s="46" t="s">
        <v>230</v>
      </c>
    </row>
    <row r="35" spans="2:23" ht="88.5" customHeight="1" x14ac:dyDescent="0.25">
      <c r="B35" s="20" t="s">
        <v>100</v>
      </c>
      <c r="C35" s="12" t="s">
        <v>101</v>
      </c>
      <c r="D35" s="12" t="s">
        <v>86</v>
      </c>
      <c r="E35" s="13" t="s">
        <v>44</v>
      </c>
      <c r="F35" s="14" t="s">
        <v>102</v>
      </c>
      <c r="G35" s="216"/>
      <c r="H35" s="120">
        <v>46</v>
      </c>
      <c r="I35" s="197">
        <v>171</v>
      </c>
      <c r="J35" s="121"/>
      <c r="K35" s="122"/>
      <c r="L35" s="120">
        <v>156</v>
      </c>
      <c r="M35" s="197">
        <v>149</v>
      </c>
      <c r="N35" s="121"/>
      <c r="O35" s="123"/>
      <c r="P35" s="110">
        <f t="shared" si="3"/>
        <v>3.3913043478260869</v>
      </c>
      <c r="Q35" s="202">
        <f t="shared" si="4"/>
        <v>0.87134502923976609</v>
      </c>
      <c r="R35" s="111"/>
      <c r="S35" s="112"/>
      <c r="T35" s="202">
        <f t="shared" si="2"/>
        <v>1.4055299539170507</v>
      </c>
      <c r="U35" s="111"/>
      <c r="V35" s="112"/>
      <c r="W35" s="46" t="s">
        <v>241</v>
      </c>
    </row>
    <row r="36" spans="2:23" ht="88.5" customHeight="1" x14ac:dyDescent="0.25">
      <c r="B36" s="125" t="s">
        <v>51</v>
      </c>
      <c r="C36" s="127" t="s">
        <v>103</v>
      </c>
      <c r="D36" s="117" t="s">
        <v>104</v>
      </c>
      <c r="E36" s="118" t="s">
        <v>44</v>
      </c>
      <c r="F36" s="119" t="s">
        <v>105</v>
      </c>
      <c r="G36" s="215"/>
      <c r="H36" s="120">
        <v>6</v>
      </c>
      <c r="I36" s="197">
        <v>6</v>
      </c>
      <c r="J36" s="121"/>
      <c r="K36" s="122"/>
      <c r="L36" s="120">
        <v>6</v>
      </c>
      <c r="M36" s="197">
        <v>6</v>
      </c>
      <c r="N36" s="121"/>
      <c r="O36" s="123"/>
      <c r="P36" s="110">
        <f t="shared" si="3"/>
        <v>1</v>
      </c>
      <c r="Q36" s="202">
        <f t="shared" si="4"/>
        <v>1</v>
      </c>
      <c r="R36" s="111"/>
      <c r="S36" s="112"/>
      <c r="T36" s="202">
        <f t="shared" si="2"/>
        <v>1</v>
      </c>
      <c r="U36" s="111"/>
      <c r="V36" s="112"/>
      <c r="W36" s="46" t="s">
        <v>39</v>
      </c>
    </row>
    <row r="37" spans="2:23" ht="88.5" customHeight="1" x14ac:dyDescent="0.25">
      <c r="B37" s="125" t="s">
        <v>51</v>
      </c>
      <c r="C37" s="127" t="s">
        <v>106</v>
      </c>
      <c r="D37" s="117" t="s">
        <v>107</v>
      </c>
      <c r="E37" s="118" t="s">
        <v>44</v>
      </c>
      <c r="F37" s="119" t="s">
        <v>108</v>
      </c>
      <c r="G37" s="215"/>
      <c r="H37" s="120">
        <v>25</v>
      </c>
      <c r="I37" s="197">
        <v>150</v>
      </c>
      <c r="J37" s="121"/>
      <c r="K37" s="122"/>
      <c r="L37" s="120">
        <v>142</v>
      </c>
      <c r="M37" s="197">
        <v>122</v>
      </c>
      <c r="N37" s="121"/>
      <c r="O37" s="123"/>
      <c r="P37" s="110">
        <f t="shared" si="3"/>
        <v>5.68</v>
      </c>
      <c r="Q37" s="202">
        <f t="shared" si="4"/>
        <v>0.81333333333333335</v>
      </c>
      <c r="R37" s="111"/>
      <c r="S37" s="112"/>
      <c r="T37" s="202">
        <f t="shared" si="2"/>
        <v>1.5085714285714287</v>
      </c>
      <c r="U37" s="111"/>
      <c r="V37" s="112"/>
      <c r="W37" s="46" t="s">
        <v>240</v>
      </c>
    </row>
    <row r="38" spans="2:23" ht="88.5" customHeight="1" x14ac:dyDescent="0.25">
      <c r="B38" s="125" t="s">
        <v>51</v>
      </c>
      <c r="C38" s="127" t="s">
        <v>109</v>
      </c>
      <c r="D38" s="117" t="s">
        <v>110</v>
      </c>
      <c r="E38" s="118" t="s">
        <v>44</v>
      </c>
      <c r="F38" s="119" t="s">
        <v>111</v>
      </c>
      <c r="G38" s="215"/>
      <c r="H38" s="120">
        <v>15</v>
      </c>
      <c r="I38" s="197">
        <v>15</v>
      </c>
      <c r="J38" s="121"/>
      <c r="K38" s="122"/>
      <c r="L38" s="120">
        <v>8</v>
      </c>
      <c r="M38" s="197">
        <v>21</v>
      </c>
      <c r="N38" s="121"/>
      <c r="O38" s="123"/>
      <c r="P38" s="110">
        <f t="shared" si="3"/>
        <v>0.53333333333333333</v>
      </c>
      <c r="Q38" s="202">
        <f t="shared" si="4"/>
        <v>1.4</v>
      </c>
      <c r="R38" s="111"/>
      <c r="S38" s="112"/>
      <c r="T38" s="202">
        <f t="shared" si="2"/>
        <v>0.96666666666666667</v>
      </c>
      <c r="U38" s="111"/>
      <c r="V38" s="112"/>
      <c r="W38" s="46" t="s">
        <v>239</v>
      </c>
    </row>
    <row r="39" spans="2:23" ht="104.45" customHeight="1" x14ac:dyDescent="0.25">
      <c r="B39" s="20" t="s">
        <v>112</v>
      </c>
      <c r="C39" s="12" t="s">
        <v>113</v>
      </c>
      <c r="D39" s="12" t="s">
        <v>114</v>
      </c>
      <c r="E39" s="13" t="s">
        <v>44</v>
      </c>
      <c r="F39" s="14" t="s">
        <v>115</v>
      </c>
      <c r="G39" s="216"/>
      <c r="H39" s="120">
        <v>6</v>
      </c>
      <c r="I39" s="197">
        <v>10</v>
      </c>
      <c r="J39" s="121"/>
      <c r="K39" s="122"/>
      <c r="L39" s="120">
        <v>10</v>
      </c>
      <c r="M39" s="197">
        <v>11</v>
      </c>
      <c r="N39" s="121"/>
      <c r="O39" s="123"/>
      <c r="P39" s="110">
        <f t="shared" si="3"/>
        <v>1.6666666666666667</v>
      </c>
      <c r="Q39" s="202">
        <f t="shared" si="4"/>
        <v>1.1000000000000001</v>
      </c>
      <c r="R39" s="111"/>
      <c r="S39" s="112"/>
      <c r="T39" s="202">
        <f t="shared" si="2"/>
        <v>1.3125</v>
      </c>
      <c r="U39" s="111"/>
      <c r="V39" s="112"/>
      <c r="W39" s="46" t="s">
        <v>231</v>
      </c>
    </row>
    <row r="40" spans="2:23" ht="88.5" customHeight="1" x14ac:dyDescent="0.25">
      <c r="B40" s="125" t="s">
        <v>51</v>
      </c>
      <c r="C40" s="127" t="s">
        <v>116</v>
      </c>
      <c r="D40" s="117" t="s">
        <v>117</v>
      </c>
      <c r="E40" s="118" t="s">
        <v>44</v>
      </c>
      <c r="F40" s="119" t="s">
        <v>118</v>
      </c>
      <c r="G40" s="215"/>
      <c r="H40" s="120">
        <v>2</v>
      </c>
      <c r="I40" s="197">
        <v>3</v>
      </c>
      <c r="J40" s="121"/>
      <c r="K40" s="122"/>
      <c r="L40" s="120">
        <v>3</v>
      </c>
      <c r="M40" s="197">
        <v>2</v>
      </c>
      <c r="N40" s="121"/>
      <c r="O40" s="123"/>
      <c r="P40" s="110">
        <f t="shared" si="3"/>
        <v>1.5</v>
      </c>
      <c r="Q40" s="202">
        <f t="shared" si="4"/>
        <v>0.66666666666666663</v>
      </c>
      <c r="R40" s="111"/>
      <c r="S40" s="112"/>
      <c r="T40" s="202">
        <f t="shared" si="2"/>
        <v>1</v>
      </c>
      <c r="U40" s="111"/>
      <c r="V40" s="112"/>
      <c r="W40" s="46" t="s">
        <v>238</v>
      </c>
    </row>
    <row r="41" spans="2:23" ht="88.5" customHeight="1" x14ac:dyDescent="0.25">
      <c r="B41" s="125" t="s">
        <v>51</v>
      </c>
      <c r="C41" s="127" t="s">
        <v>119</v>
      </c>
      <c r="D41" s="117" t="s">
        <v>120</v>
      </c>
      <c r="E41" s="118" t="s">
        <v>44</v>
      </c>
      <c r="F41" s="119" t="s">
        <v>121</v>
      </c>
      <c r="G41" s="215"/>
      <c r="H41" s="120"/>
      <c r="I41" s="197">
        <v>0</v>
      </c>
      <c r="J41" s="121"/>
      <c r="K41" s="122"/>
      <c r="L41" s="120"/>
      <c r="M41" s="197">
        <v>1</v>
      </c>
      <c r="N41" s="121"/>
      <c r="O41" s="123"/>
      <c r="P41" s="110" t="str">
        <f t="shared" si="3"/>
        <v>100%</v>
      </c>
      <c r="Q41" s="202" t="str">
        <f t="shared" si="4"/>
        <v>100%</v>
      </c>
      <c r="R41" s="111"/>
      <c r="S41" s="112"/>
      <c r="T41" s="202" t="str">
        <f t="shared" si="2"/>
        <v>100%</v>
      </c>
      <c r="U41" s="111"/>
      <c r="V41" s="112"/>
      <c r="W41" s="46" t="s">
        <v>39</v>
      </c>
    </row>
    <row r="42" spans="2:23" ht="88.5" customHeight="1" x14ac:dyDescent="0.25">
      <c r="B42" s="125" t="s">
        <v>51</v>
      </c>
      <c r="C42" s="127" t="s">
        <v>122</v>
      </c>
      <c r="D42" s="117" t="s">
        <v>123</v>
      </c>
      <c r="E42" s="118" t="s">
        <v>44</v>
      </c>
      <c r="F42" s="119" t="s">
        <v>124</v>
      </c>
      <c r="G42" s="215"/>
      <c r="H42" s="120"/>
      <c r="I42" s="197">
        <v>1</v>
      </c>
      <c r="J42" s="121"/>
      <c r="K42" s="122"/>
      <c r="L42" s="120"/>
      <c r="M42" s="197">
        <v>0</v>
      </c>
      <c r="N42" s="121"/>
      <c r="O42" s="123"/>
      <c r="P42" s="110" t="str">
        <f t="shared" si="3"/>
        <v>100%</v>
      </c>
      <c r="Q42" s="202">
        <f t="shared" si="4"/>
        <v>0</v>
      </c>
      <c r="R42" s="111"/>
      <c r="S42" s="112"/>
      <c r="T42" s="202">
        <f t="shared" si="2"/>
        <v>0</v>
      </c>
      <c r="U42" s="111"/>
      <c r="V42" s="112"/>
      <c r="W42" s="46" t="s">
        <v>39</v>
      </c>
    </row>
    <row r="43" spans="2:23" ht="88.5" customHeight="1" x14ac:dyDescent="0.25">
      <c r="B43" s="125" t="s">
        <v>51</v>
      </c>
      <c r="C43" s="127" t="s">
        <v>125</v>
      </c>
      <c r="D43" s="117" t="s">
        <v>126</v>
      </c>
      <c r="E43" s="118" t="s">
        <v>44</v>
      </c>
      <c r="F43" s="119" t="s">
        <v>127</v>
      </c>
      <c r="G43" s="215"/>
      <c r="H43" s="120">
        <v>4</v>
      </c>
      <c r="I43" s="197">
        <v>6</v>
      </c>
      <c r="J43" s="121"/>
      <c r="K43" s="122"/>
      <c r="L43" s="120">
        <v>7</v>
      </c>
      <c r="M43" s="197">
        <v>8</v>
      </c>
      <c r="N43" s="121"/>
      <c r="O43" s="123"/>
      <c r="P43" s="110">
        <f t="shared" si="3"/>
        <v>1.75</v>
      </c>
      <c r="Q43" s="202">
        <f t="shared" si="4"/>
        <v>1.3333333333333333</v>
      </c>
      <c r="R43" s="111"/>
      <c r="S43" s="112"/>
      <c r="T43" s="202">
        <f t="shared" si="2"/>
        <v>1.5</v>
      </c>
      <c r="U43" s="111"/>
      <c r="V43" s="112"/>
      <c r="W43" s="46" t="s">
        <v>232</v>
      </c>
    </row>
    <row r="44" spans="2:23" ht="88.5" customHeight="1" x14ac:dyDescent="0.25">
      <c r="B44" s="20" t="s">
        <v>128</v>
      </c>
      <c r="C44" s="12" t="s">
        <v>129</v>
      </c>
      <c r="D44" s="12" t="s">
        <v>130</v>
      </c>
      <c r="E44" s="13" t="s">
        <v>44</v>
      </c>
      <c r="F44" s="14" t="s">
        <v>131</v>
      </c>
      <c r="G44" s="216"/>
      <c r="H44" s="120">
        <v>21</v>
      </c>
      <c r="I44" s="197">
        <v>29</v>
      </c>
      <c r="J44" s="121"/>
      <c r="K44" s="122"/>
      <c r="L44" s="120">
        <v>32</v>
      </c>
      <c r="M44" s="197">
        <v>72</v>
      </c>
      <c r="N44" s="121"/>
      <c r="O44" s="123"/>
      <c r="P44" s="110">
        <f t="shared" si="3"/>
        <v>1.5238095238095237</v>
      </c>
      <c r="Q44" s="202">
        <f t="shared" si="4"/>
        <v>2.4827586206896552</v>
      </c>
      <c r="R44" s="111"/>
      <c r="S44" s="112"/>
      <c r="T44" s="202">
        <f t="shared" si="2"/>
        <v>2.08</v>
      </c>
      <c r="U44" s="111"/>
      <c r="V44" s="112"/>
      <c r="W44" s="46" t="s">
        <v>39</v>
      </c>
    </row>
    <row r="45" spans="2:23" ht="88.5" customHeight="1" x14ac:dyDescent="0.25">
      <c r="B45" s="125" t="s">
        <v>51</v>
      </c>
      <c r="C45" s="127" t="s">
        <v>132</v>
      </c>
      <c r="D45" s="117" t="s">
        <v>133</v>
      </c>
      <c r="E45" s="118" t="s">
        <v>44</v>
      </c>
      <c r="F45" s="119" t="s">
        <v>134</v>
      </c>
      <c r="G45" s="215"/>
      <c r="H45" s="120">
        <v>2</v>
      </c>
      <c r="I45" s="197">
        <v>2</v>
      </c>
      <c r="J45" s="121"/>
      <c r="K45" s="122"/>
      <c r="L45" s="120">
        <v>1</v>
      </c>
      <c r="M45" s="197">
        <v>0</v>
      </c>
      <c r="N45" s="121"/>
      <c r="O45" s="123"/>
      <c r="P45" s="110">
        <f t="shared" si="3"/>
        <v>0.5</v>
      </c>
      <c r="Q45" s="202">
        <f t="shared" si="4"/>
        <v>0</v>
      </c>
      <c r="R45" s="111"/>
      <c r="S45" s="112"/>
      <c r="T45" s="202">
        <f t="shared" si="2"/>
        <v>0.25</v>
      </c>
      <c r="U45" s="111"/>
      <c r="V45" s="112"/>
      <c r="W45" s="46" t="s">
        <v>233</v>
      </c>
    </row>
    <row r="46" spans="2:23" ht="88.5" customHeight="1" x14ac:dyDescent="0.25">
      <c r="B46" s="125" t="s">
        <v>51</v>
      </c>
      <c r="C46" s="127" t="s">
        <v>135</v>
      </c>
      <c r="D46" s="117" t="s">
        <v>136</v>
      </c>
      <c r="E46" s="118" t="s">
        <v>44</v>
      </c>
      <c r="F46" s="119" t="s">
        <v>137</v>
      </c>
      <c r="G46" s="215"/>
      <c r="H46" s="120">
        <v>5</v>
      </c>
      <c r="I46" s="197">
        <v>5</v>
      </c>
      <c r="J46" s="121"/>
      <c r="K46" s="122"/>
      <c r="L46" s="120"/>
      <c r="M46" s="197">
        <v>6</v>
      </c>
      <c r="N46" s="121"/>
      <c r="O46" s="123"/>
      <c r="P46" s="110">
        <f t="shared" si="3"/>
        <v>0</v>
      </c>
      <c r="Q46" s="202">
        <f t="shared" si="4"/>
        <v>1.2</v>
      </c>
      <c r="R46" s="111"/>
      <c r="S46" s="112"/>
      <c r="T46" s="202">
        <f t="shared" si="2"/>
        <v>0.6</v>
      </c>
      <c r="U46" s="111"/>
      <c r="V46" s="112"/>
      <c r="W46" s="46" t="s">
        <v>233</v>
      </c>
    </row>
    <row r="47" spans="2:23" ht="88.5" customHeight="1" x14ac:dyDescent="0.25">
      <c r="B47" s="125" t="s">
        <v>51</v>
      </c>
      <c r="C47" s="127" t="s">
        <v>138</v>
      </c>
      <c r="D47" s="117" t="s">
        <v>139</v>
      </c>
      <c r="E47" s="118" t="s">
        <v>44</v>
      </c>
      <c r="F47" s="119" t="s">
        <v>140</v>
      </c>
      <c r="G47" s="215"/>
      <c r="H47" s="120">
        <v>2</v>
      </c>
      <c r="I47" s="197">
        <v>3</v>
      </c>
      <c r="J47" s="121"/>
      <c r="K47" s="122"/>
      <c r="L47" s="120">
        <v>1</v>
      </c>
      <c r="M47" s="197">
        <v>12</v>
      </c>
      <c r="N47" s="121"/>
      <c r="O47" s="123"/>
      <c r="P47" s="110">
        <f t="shared" si="3"/>
        <v>0.5</v>
      </c>
      <c r="Q47" s="202">
        <f t="shared" si="4"/>
        <v>4</v>
      </c>
      <c r="R47" s="111"/>
      <c r="S47" s="112"/>
      <c r="T47" s="202">
        <f t="shared" si="2"/>
        <v>2.6</v>
      </c>
      <c r="U47" s="111"/>
      <c r="V47" s="112"/>
      <c r="W47" s="46" t="s">
        <v>233</v>
      </c>
    </row>
    <row r="48" spans="2:23" ht="88.5" customHeight="1" x14ac:dyDescent="0.25">
      <c r="B48" s="125" t="s">
        <v>51</v>
      </c>
      <c r="C48" s="127" t="s">
        <v>141</v>
      </c>
      <c r="D48" s="117" t="s">
        <v>142</v>
      </c>
      <c r="E48" s="118" t="s">
        <v>44</v>
      </c>
      <c r="F48" s="119" t="s">
        <v>143</v>
      </c>
      <c r="G48" s="215"/>
      <c r="H48" s="120">
        <v>2</v>
      </c>
      <c r="I48" s="197">
        <v>2</v>
      </c>
      <c r="J48" s="121"/>
      <c r="K48" s="122"/>
      <c r="L48" s="120">
        <v>1</v>
      </c>
      <c r="M48" s="197">
        <v>2</v>
      </c>
      <c r="N48" s="121"/>
      <c r="O48" s="123"/>
      <c r="P48" s="110">
        <f t="shared" si="3"/>
        <v>0.5</v>
      </c>
      <c r="Q48" s="202">
        <f t="shared" si="4"/>
        <v>1</v>
      </c>
      <c r="R48" s="111"/>
      <c r="S48" s="112"/>
      <c r="T48" s="202">
        <f t="shared" si="2"/>
        <v>0.75</v>
      </c>
      <c r="U48" s="111"/>
      <c r="V48" s="112"/>
      <c r="W48" s="46" t="s">
        <v>233</v>
      </c>
    </row>
    <row r="49" spans="2:23" ht="88.5" customHeight="1" x14ac:dyDescent="0.25">
      <c r="B49" s="125" t="s">
        <v>51</v>
      </c>
      <c r="C49" s="127" t="s">
        <v>144</v>
      </c>
      <c r="D49" s="117" t="s">
        <v>145</v>
      </c>
      <c r="E49" s="118" t="s">
        <v>44</v>
      </c>
      <c r="F49" s="119" t="s">
        <v>146</v>
      </c>
      <c r="G49" s="215"/>
      <c r="H49" s="120">
        <v>7</v>
      </c>
      <c r="I49" s="197">
        <v>8</v>
      </c>
      <c r="J49" s="121"/>
      <c r="K49" s="122"/>
      <c r="L49" s="120">
        <v>17</v>
      </c>
      <c r="M49" s="197">
        <v>27</v>
      </c>
      <c r="N49" s="121"/>
      <c r="O49" s="123"/>
      <c r="P49" s="110">
        <f t="shared" si="3"/>
        <v>2.4285714285714284</v>
      </c>
      <c r="Q49" s="202">
        <f t="shared" si="4"/>
        <v>3.375</v>
      </c>
      <c r="R49" s="111"/>
      <c r="S49" s="112"/>
      <c r="T49" s="202">
        <f t="shared" si="2"/>
        <v>2.9333333333333331</v>
      </c>
      <c r="U49" s="111"/>
      <c r="V49" s="112"/>
      <c r="W49" s="46" t="s">
        <v>234</v>
      </c>
    </row>
    <row r="50" spans="2:23" ht="88.5" customHeight="1" x14ac:dyDescent="0.25">
      <c r="B50" s="125" t="s">
        <v>51</v>
      </c>
      <c r="C50" s="127" t="s">
        <v>147</v>
      </c>
      <c r="D50" s="117" t="s">
        <v>148</v>
      </c>
      <c r="E50" s="118" t="s">
        <v>44</v>
      </c>
      <c r="F50" s="119" t="s">
        <v>149</v>
      </c>
      <c r="G50" s="215"/>
      <c r="H50" s="120">
        <v>12</v>
      </c>
      <c r="I50" s="197">
        <v>9</v>
      </c>
      <c r="J50" s="121"/>
      <c r="K50" s="122"/>
      <c r="L50" s="120">
        <v>12</v>
      </c>
      <c r="M50" s="197">
        <v>25</v>
      </c>
      <c r="N50" s="121"/>
      <c r="O50" s="123"/>
      <c r="P50" s="110">
        <f t="shared" si="3"/>
        <v>1</v>
      </c>
      <c r="Q50" s="202">
        <f t="shared" si="4"/>
        <v>2.7777777777777777</v>
      </c>
      <c r="R50" s="111"/>
      <c r="S50" s="112"/>
      <c r="T50" s="202">
        <f t="shared" si="2"/>
        <v>1.7619047619047619</v>
      </c>
      <c r="U50" s="111"/>
      <c r="V50" s="112"/>
      <c r="W50" s="46" t="s">
        <v>237</v>
      </c>
    </row>
    <row r="51" spans="2:23" ht="88.5" customHeight="1" x14ac:dyDescent="0.25">
      <c r="B51" s="20" t="s">
        <v>150</v>
      </c>
      <c r="C51" s="12" t="s">
        <v>151</v>
      </c>
      <c r="D51" s="12" t="s">
        <v>152</v>
      </c>
      <c r="E51" s="13" t="s">
        <v>44</v>
      </c>
      <c r="F51" s="14" t="s">
        <v>131</v>
      </c>
      <c r="G51" s="216"/>
      <c r="H51" s="120">
        <v>2825</v>
      </c>
      <c r="I51" s="197">
        <v>2825</v>
      </c>
      <c r="J51" s="121"/>
      <c r="K51" s="122"/>
      <c r="L51" s="120">
        <v>4363</v>
      </c>
      <c r="M51" s="197">
        <v>4310</v>
      </c>
      <c r="N51" s="121"/>
      <c r="O51" s="123"/>
      <c r="P51" s="110">
        <f t="shared" si="3"/>
        <v>1.5444247787610619</v>
      </c>
      <c r="Q51" s="202">
        <f t="shared" si="4"/>
        <v>1.5256637168141594</v>
      </c>
      <c r="R51" s="111"/>
      <c r="S51" s="112"/>
      <c r="T51" s="202">
        <f t="shared" si="2"/>
        <v>1.5350442477876107</v>
      </c>
      <c r="U51" s="111"/>
      <c r="V51" s="112"/>
      <c r="W51" s="46" t="s">
        <v>237</v>
      </c>
    </row>
    <row r="52" spans="2:23" ht="88.5" customHeight="1" x14ac:dyDescent="0.25">
      <c r="B52" s="125" t="s">
        <v>51</v>
      </c>
      <c r="C52" s="127" t="s">
        <v>153</v>
      </c>
      <c r="D52" s="117" t="s">
        <v>160</v>
      </c>
      <c r="E52" s="118" t="s">
        <v>44</v>
      </c>
      <c r="F52" s="119" t="s">
        <v>154</v>
      </c>
      <c r="G52" s="215"/>
      <c r="H52" s="120">
        <v>75</v>
      </c>
      <c r="I52" s="197">
        <v>75</v>
      </c>
      <c r="J52" s="121"/>
      <c r="K52" s="122"/>
      <c r="L52" s="120">
        <v>53</v>
      </c>
      <c r="M52" s="197">
        <v>50</v>
      </c>
      <c r="N52" s="121"/>
      <c r="O52" s="123"/>
      <c r="P52" s="110">
        <f t="shared" si="3"/>
        <v>0.70666666666666667</v>
      </c>
      <c r="Q52" s="202">
        <f t="shared" si="4"/>
        <v>0.66666666666666663</v>
      </c>
      <c r="R52" s="111"/>
      <c r="S52" s="112"/>
      <c r="T52" s="202">
        <f t="shared" si="2"/>
        <v>0.68666666666666665</v>
      </c>
      <c r="U52" s="111"/>
      <c r="V52" s="112"/>
      <c r="W52" s="46" t="s">
        <v>233</v>
      </c>
    </row>
    <row r="53" spans="2:23" ht="88.5" customHeight="1" x14ac:dyDescent="0.25">
      <c r="B53" s="125" t="s">
        <v>51</v>
      </c>
      <c r="C53" s="127" t="s">
        <v>155</v>
      </c>
      <c r="D53" s="117" t="s">
        <v>156</v>
      </c>
      <c r="E53" s="118" t="s">
        <v>44</v>
      </c>
      <c r="F53" s="119" t="s">
        <v>157</v>
      </c>
      <c r="G53" s="215"/>
      <c r="H53" s="120">
        <v>250</v>
      </c>
      <c r="I53" s="197">
        <v>250</v>
      </c>
      <c r="J53" s="121"/>
      <c r="K53" s="122"/>
      <c r="L53" s="120">
        <v>546</v>
      </c>
      <c r="M53" s="197">
        <v>445</v>
      </c>
      <c r="N53" s="121"/>
      <c r="O53" s="123"/>
      <c r="P53" s="110">
        <f t="shared" si="3"/>
        <v>2.1840000000000002</v>
      </c>
      <c r="Q53" s="202">
        <f t="shared" si="4"/>
        <v>1.78</v>
      </c>
      <c r="R53" s="111"/>
      <c r="S53" s="112"/>
      <c r="T53" s="202">
        <f t="shared" si="2"/>
        <v>1.982</v>
      </c>
      <c r="U53" s="111"/>
      <c r="V53" s="112"/>
      <c r="W53" s="46" t="s">
        <v>236</v>
      </c>
    </row>
    <row r="54" spans="2:23" ht="104.45" customHeight="1" x14ac:dyDescent="0.25">
      <c r="B54" s="125" t="s">
        <v>51</v>
      </c>
      <c r="C54" s="127" t="s">
        <v>158</v>
      </c>
      <c r="D54" s="117" t="s">
        <v>159</v>
      </c>
      <c r="E54" s="118" t="s">
        <v>44</v>
      </c>
      <c r="F54" s="119" t="s">
        <v>161</v>
      </c>
      <c r="G54" s="215"/>
      <c r="H54" s="120">
        <v>2500</v>
      </c>
      <c r="I54" s="197">
        <v>2500</v>
      </c>
      <c r="J54" s="121"/>
      <c r="K54" s="122"/>
      <c r="L54" s="120">
        <v>3764</v>
      </c>
      <c r="M54" s="197">
        <v>3815</v>
      </c>
      <c r="N54" s="121"/>
      <c r="O54" s="123"/>
      <c r="P54" s="110">
        <f t="shared" si="3"/>
        <v>1.5056</v>
      </c>
      <c r="Q54" s="202">
        <f t="shared" si="4"/>
        <v>1.526</v>
      </c>
      <c r="R54" s="111"/>
      <c r="S54" s="112"/>
      <c r="T54" s="202">
        <f t="shared" si="2"/>
        <v>1.5158</v>
      </c>
      <c r="U54" s="111"/>
      <c r="V54" s="112"/>
      <c r="W54" s="46" t="s">
        <v>235</v>
      </c>
    </row>
    <row r="55" spans="2:23" ht="103.5" customHeight="1" x14ac:dyDescent="0.25">
      <c r="B55" s="20" t="s">
        <v>162</v>
      </c>
      <c r="C55" s="142" t="s">
        <v>163</v>
      </c>
      <c r="D55" s="12" t="s">
        <v>164</v>
      </c>
      <c r="E55" s="13" t="s">
        <v>44</v>
      </c>
      <c r="F55" s="14" t="s">
        <v>165</v>
      </c>
      <c r="G55" s="216"/>
      <c r="H55" s="120">
        <v>170</v>
      </c>
      <c r="I55" s="121">
        <v>172</v>
      </c>
      <c r="J55" s="121"/>
      <c r="K55" s="122"/>
      <c r="L55" s="120">
        <v>180</v>
      </c>
      <c r="M55" s="121">
        <v>179</v>
      </c>
      <c r="N55" s="121"/>
      <c r="O55" s="123"/>
      <c r="P55" s="110">
        <f t="shared" si="3"/>
        <v>1.0588235294117647</v>
      </c>
      <c r="Q55" s="110">
        <f t="shared" si="3"/>
        <v>1.0406976744186047</v>
      </c>
      <c r="R55" s="111"/>
      <c r="S55" s="112"/>
      <c r="T55" s="202">
        <f t="shared" si="2"/>
        <v>1.0497076023391814</v>
      </c>
      <c r="U55" s="111"/>
      <c r="V55" s="112"/>
      <c r="W55" s="46" t="s">
        <v>218</v>
      </c>
    </row>
    <row r="56" spans="2:23" ht="88.5" customHeight="1" x14ac:dyDescent="0.25">
      <c r="B56" s="125" t="s">
        <v>51</v>
      </c>
      <c r="C56" s="127" t="s">
        <v>166</v>
      </c>
      <c r="D56" s="117" t="s">
        <v>167</v>
      </c>
      <c r="E56" s="118" t="s">
        <v>44</v>
      </c>
      <c r="F56" s="119" t="s">
        <v>168</v>
      </c>
      <c r="G56" s="215"/>
      <c r="H56" s="120">
        <v>4860</v>
      </c>
      <c r="I56" s="121">
        <v>4864</v>
      </c>
      <c r="J56" s="121"/>
      <c r="K56" s="122"/>
      <c r="L56" s="120">
        <v>4780</v>
      </c>
      <c r="M56" s="121">
        <v>3922</v>
      </c>
      <c r="N56" s="121"/>
      <c r="O56" s="123"/>
      <c r="P56" s="110">
        <f t="shared" si="3"/>
        <v>0.98353909465020573</v>
      </c>
      <c r="Q56" s="110">
        <f t="shared" si="3"/>
        <v>0.80633223684210531</v>
      </c>
      <c r="R56" s="111"/>
      <c r="S56" s="112"/>
      <c r="T56" s="202">
        <f t="shared" si="2"/>
        <v>0.89489921842863018</v>
      </c>
      <c r="U56" s="111"/>
      <c r="V56" s="112"/>
      <c r="W56" s="46" t="s">
        <v>219</v>
      </c>
    </row>
    <row r="57" spans="2:23" ht="107.1" customHeight="1" x14ac:dyDescent="0.25">
      <c r="B57" s="20" t="s">
        <v>169</v>
      </c>
      <c r="C57" s="12" t="s">
        <v>170</v>
      </c>
      <c r="D57" s="12" t="s">
        <v>171</v>
      </c>
      <c r="E57" s="13" t="s">
        <v>44</v>
      </c>
      <c r="F57" s="14" t="s">
        <v>172</v>
      </c>
      <c r="G57" s="216"/>
      <c r="H57" s="120">
        <v>7009</v>
      </c>
      <c r="I57" s="121">
        <v>3129</v>
      </c>
      <c r="J57" s="121"/>
      <c r="K57" s="122"/>
      <c r="L57" s="120">
        <v>7009</v>
      </c>
      <c r="M57" s="121">
        <v>2118</v>
      </c>
      <c r="N57" s="121"/>
      <c r="O57" s="123"/>
      <c r="P57" s="110">
        <f t="shared" si="3"/>
        <v>1</v>
      </c>
      <c r="Q57" s="110">
        <f t="shared" si="3"/>
        <v>0.67689357622243529</v>
      </c>
      <c r="R57" s="111"/>
      <c r="S57" s="112"/>
      <c r="T57" s="202">
        <f t="shared" si="2"/>
        <v>0.90027618859735647</v>
      </c>
      <c r="U57" s="111"/>
      <c r="V57" s="112"/>
      <c r="W57" s="46" t="s">
        <v>220</v>
      </c>
    </row>
    <row r="58" spans="2:23" ht="101.1" customHeight="1" x14ac:dyDescent="0.25">
      <c r="B58" s="125" t="s">
        <v>51</v>
      </c>
      <c r="C58" s="127" t="s">
        <v>173</v>
      </c>
      <c r="D58" s="117" t="s">
        <v>174</v>
      </c>
      <c r="E58" s="118" t="s">
        <v>44</v>
      </c>
      <c r="F58" s="119" t="s">
        <v>175</v>
      </c>
      <c r="G58" s="215"/>
      <c r="H58" s="120">
        <v>8300</v>
      </c>
      <c r="I58" s="121">
        <v>1981</v>
      </c>
      <c r="J58" s="121"/>
      <c r="K58" s="122"/>
      <c r="L58" s="120">
        <v>8300</v>
      </c>
      <c r="M58" s="121">
        <v>1142</v>
      </c>
      <c r="N58" s="121"/>
      <c r="O58" s="123"/>
      <c r="P58" s="110">
        <f t="shared" si="3"/>
        <v>1</v>
      </c>
      <c r="Q58" s="110">
        <f t="shared" si="3"/>
        <v>0.57647652700656238</v>
      </c>
      <c r="R58" s="111"/>
      <c r="S58" s="112"/>
      <c r="T58" s="202">
        <f t="shared" si="2"/>
        <v>0.91839315241708008</v>
      </c>
      <c r="U58" s="111"/>
      <c r="V58" s="112"/>
      <c r="W58" s="46" t="s">
        <v>221</v>
      </c>
    </row>
    <row r="59" spans="2:23" ht="105.95" customHeight="1" x14ac:dyDescent="0.25">
      <c r="B59" s="125" t="s">
        <v>51</v>
      </c>
      <c r="C59" s="127" t="s">
        <v>176</v>
      </c>
      <c r="D59" s="117" t="s">
        <v>177</v>
      </c>
      <c r="E59" s="118" t="s">
        <v>44</v>
      </c>
      <c r="F59" s="119" t="s">
        <v>178</v>
      </c>
      <c r="G59" s="215"/>
      <c r="H59" s="120">
        <v>1148</v>
      </c>
      <c r="I59" s="121">
        <v>1149</v>
      </c>
      <c r="J59" s="121"/>
      <c r="K59" s="122"/>
      <c r="L59" s="120">
        <v>1304</v>
      </c>
      <c r="M59" s="121">
        <v>1518</v>
      </c>
      <c r="N59" s="121"/>
      <c r="O59" s="123"/>
      <c r="P59" s="110">
        <f t="shared" si="3"/>
        <v>1.1358885017421603</v>
      </c>
      <c r="Q59" s="110">
        <f t="shared" si="3"/>
        <v>1.3211488250652741</v>
      </c>
      <c r="R59" s="111"/>
      <c r="S59" s="112"/>
      <c r="T59" s="202">
        <f t="shared" si="2"/>
        <v>1.2285589899869396</v>
      </c>
      <c r="U59" s="111"/>
      <c r="V59" s="112"/>
      <c r="W59" s="46" t="s">
        <v>222</v>
      </c>
    </row>
    <row r="60" spans="2:23" ht="88.5" customHeight="1" x14ac:dyDescent="0.25">
      <c r="B60" s="20" t="s">
        <v>179</v>
      </c>
      <c r="C60" s="12" t="s">
        <v>180</v>
      </c>
      <c r="D60" s="12" t="s">
        <v>181</v>
      </c>
      <c r="E60" s="13" t="s">
        <v>44</v>
      </c>
      <c r="F60" s="14" t="s">
        <v>182</v>
      </c>
      <c r="G60" s="216"/>
      <c r="H60" s="120">
        <v>304</v>
      </c>
      <c r="I60" s="121">
        <v>304</v>
      </c>
      <c r="J60" s="121"/>
      <c r="K60" s="122"/>
      <c r="L60" s="120">
        <v>374</v>
      </c>
      <c r="M60" s="121">
        <v>443</v>
      </c>
      <c r="N60" s="121"/>
      <c r="O60" s="123"/>
      <c r="P60" s="110">
        <f t="shared" si="3"/>
        <v>1.2302631578947369</v>
      </c>
      <c r="Q60" s="110">
        <f t="shared" si="3"/>
        <v>1.4572368421052631</v>
      </c>
      <c r="R60" s="111"/>
      <c r="S60" s="112"/>
      <c r="T60" s="202">
        <f t="shared" si="2"/>
        <v>1.34375</v>
      </c>
      <c r="U60" s="111"/>
      <c r="V60" s="112"/>
      <c r="W60" s="46" t="s">
        <v>223</v>
      </c>
    </row>
    <row r="61" spans="2:23" ht="101.1" customHeight="1" x14ac:dyDescent="0.25">
      <c r="B61" s="125" t="s">
        <v>51</v>
      </c>
      <c r="C61" s="127" t="s">
        <v>183</v>
      </c>
      <c r="D61" s="117" t="s">
        <v>184</v>
      </c>
      <c r="E61" s="118" t="s">
        <v>44</v>
      </c>
      <c r="F61" s="119" t="s">
        <v>175</v>
      </c>
      <c r="G61" s="215"/>
      <c r="H61" s="120">
        <v>56</v>
      </c>
      <c r="I61" s="121">
        <v>56</v>
      </c>
      <c r="J61" s="121"/>
      <c r="K61" s="122"/>
      <c r="L61" s="120">
        <v>64</v>
      </c>
      <c r="M61" s="121">
        <v>900</v>
      </c>
      <c r="N61" s="121"/>
      <c r="O61" s="123"/>
      <c r="P61" s="110">
        <f t="shared" si="3"/>
        <v>1.1428571428571428</v>
      </c>
      <c r="Q61" s="110">
        <f t="shared" si="3"/>
        <v>16.071428571428573</v>
      </c>
      <c r="R61" s="111"/>
      <c r="S61" s="112"/>
      <c r="T61" s="202">
        <f t="shared" si="2"/>
        <v>8.6071428571428577</v>
      </c>
      <c r="U61" s="111"/>
      <c r="V61" s="112"/>
      <c r="W61" s="46" t="s">
        <v>246</v>
      </c>
    </row>
    <row r="62" spans="2:23" ht="88.5" customHeight="1" x14ac:dyDescent="0.25">
      <c r="B62" s="20" t="s">
        <v>185</v>
      </c>
      <c r="C62" s="12" t="s">
        <v>186</v>
      </c>
      <c r="D62" s="12" t="s">
        <v>187</v>
      </c>
      <c r="E62" s="13" t="s">
        <v>44</v>
      </c>
      <c r="F62" s="14" t="s">
        <v>188</v>
      </c>
      <c r="G62" s="216"/>
      <c r="H62" s="120">
        <v>800</v>
      </c>
      <c r="I62" s="121">
        <v>800</v>
      </c>
      <c r="J62" s="121"/>
      <c r="K62" s="122"/>
      <c r="L62" s="120">
        <v>835</v>
      </c>
      <c r="M62" s="121">
        <v>885</v>
      </c>
      <c r="N62" s="121"/>
      <c r="O62" s="123"/>
      <c r="P62" s="110">
        <f t="shared" si="3"/>
        <v>1.04375</v>
      </c>
      <c r="Q62" s="110">
        <f t="shared" si="3"/>
        <v>1.10625</v>
      </c>
      <c r="R62" s="111"/>
      <c r="S62" s="112"/>
      <c r="T62" s="202">
        <f t="shared" si="2"/>
        <v>1.075</v>
      </c>
      <c r="U62" s="111"/>
      <c r="V62" s="112"/>
      <c r="W62" s="46" t="s">
        <v>224</v>
      </c>
    </row>
    <row r="63" spans="2:23" ht="105.6" customHeight="1" x14ac:dyDescent="0.25">
      <c r="B63" s="125" t="s">
        <v>51</v>
      </c>
      <c r="C63" s="127" t="s">
        <v>189</v>
      </c>
      <c r="D63" s="117" t="s">
        <v>190</v>
      </c>
      <c r="E63" s="118" t="s">
        <v>44</v>
      </c>
      <c r="F63" s="119" t="s">
        <v>191</v>
      </c>
      <c r="G63" s="215"/>
      <c r="H63" s="120">
        <v>450</v>
      </c>
      <c r="I63" s="121">
        <v>450</v>
      </c>
      <c r="J63" s="121"/>
      <c r="K63" s="122"/>
      <c r="L63" s="120">
        <v>470</v>
      </c>
      <c r="M63" s="121">
        <v>1124</v>
      </c>
      <c r="N63" s="121"/>
      <c r="O63" s="123"/>
      <c r="P63" s="110">
        <f t="shared" si="3"/>
        <v>1.0444444444444445</v>
      </c>
      <c r="Q63" s="110">
        <f t="shared" si="3"/>
        <v>2.4977777777777779</v>
      </c>
      <c r="R63" s="111"/>
      <c r="S63" s="112"/>
      <c r="T63" s="202">
        <f t="shared" si="2"/>
        <v>1.7711111111111111</v>
      </c>
      <c r="U63" s="111"/>
      <c r="V63" s="112"/>
      <c r="W63" s="46" t="s">
        <v>250</v>
      </c>
    </row>
    <row r="64" spans="2:23" ht="102.6" customHeight="1" x14ac:dyDescent="0.25">
      <c r="B64" s="20" t="s">
        <v>192</v>
      </c>
      <c r="C64" s="12" t="s">
        <v>193</v>
      </c>
      <c r="D64" s="12" t="s">
        <v>194</v>
      </c>
      <c r="E64" s="13" t="s">
        <v>44</v>
      </c>
      <c r="F64" s="14" t="s">
        <v>195</v>
      </c>
      <c r="G64" s="216"/>
      <c r="H64" s="120">
        <v>365</v>
      </c>
      <c r="I64" s="121">
        <v>367</v>
      </c>
      <c r="J64" s="121"/>
      <c r="K64" s="122"/>
      <c r="L64" s="120">
        <v>617</v>
      </c>
      <c r="M64" s="121">
        <v>476</v>
      </c>
      <c r="N64" s="121"/>
      <c r="O64" s="123"/>
      <c r="P64" s="110">
        <f t="shared" si="3"/>
        <v>1.6904109589041096</v>
      </c>
      <c r="Q64" s="110">
        <f t="shared" si="3"/>
        <v>1.2970027247956404</v>
      </c>
      <c r="R64" s="111"/>
      <c r="S64" s="112"/>
      <c r="T64" s="202">
        <f t="shared" si="2"/>
        <v>1.4931693989071038</v>
      </c>
      <c r="U64" s="111"/>
      <c r="V64" s="112"/>
      <c r="W64" s="46" t="s">
        <v>249</v>
      </c>
    </row>
    <row r="65" spans="2:23" ht="103.5" customHeight="1" x14ac:dyDescent="0.25">
      <c r="B65" s="125" t="s">
        <v>51</v>
      </c>
      <c r="C65" s="127" t="s">
        <v>196</v>
      </c>
      <c r="D65" s="117" t="s">
        <v>197</v>
      </c>
      <c r="E65" s="118" t="s">
        <v>44</v>
      </c>
      <c r="F65" s="119" t="s">
        <v>198</v>
      </c>
      <c r="G65" s="215"/>
      <c r="H65" s="120">
        <v>292</v>
      </c>
      <c r="I65" s="121">
        <v>291</v>
      </c>
      <c r="J65" s="121"/>
      <c r="K65" s="122"/>
      <c r="L65" s="120">
        <v>243</v>
      </c>
      <c r="M65" s="121">
        <v>299</v>
      </c>
      <c r="N65" s="121"/>
      <c r="O65" s="123"/>
      <c r="P65" s="110">
        <f t="shared" si="3"/>
        <v>0.8321917808219178</v>
      </c>
      <c r="Q65" s="110">
        <f t="shared" si="3"/>
        <v>1.0274914089347078</v>
      </c>
      <c r="R65" s="111"/>
      <c r="S65" s="112"/>
      <c r="T65" s="202">
        <f t="shared" si="2"/>
        <v>0.92967409948542024</v>
      </c>
      <c r="U65" s="111"/>
      <c r="V65" s="112"/>
      <c r="W65" s="46" t="s">
        <v>247</v>
      </c>
    </row>
    <row r="66" spans="2:23" ht="88.5" customHeight="1" thickBot="1" x14ac:dyDescent="0.3">
      <c r="B66" s="126" t="s">
        <v>51</v>
      </c>
      <c r="C66" s="128" t="s">
        <v>199</v>
      </c>
      <c r="D66" s="28" t="s">
        <v>200</v>
      </c>
      <c r="E66" s="29" t="s">
        <v>44</v>
      </c>
      <c r="F66" s="77" t="s">
        <v>201</v>
      </c>
      <c r="G66" s="217"/>
      <c r="H66" s="73">
        <v>190</v>
      </c>
      <c r="I66" s="74">
        <v>75</v>
      </c>
      <c r="J66" s="74"/>
      <c r="K66" s="75"/>
      <c r="L66" s="73">
        <v>193</v>
      </c>
      <c r="M66" s="74">
        <v>177</v>
      </c>
      <c r="N66" s="74"/>
      <c r="O66" s="76"/>
      <c r="P66" s="110">
        <f t="shared" si="3"/>
        <v>1.0157894736842106</v>
      </c>
      <c r="Q66" s="110">
        <f t="shared" si="3"/>
        <v>2.36</v>
      </c>
      <c r="R66" s="111"/>
      <c r="S66" s="112"/>
      <c r="T66" s="202">
        <f>IFERROR(((L66+M66)/(H66+I66)),"100%")</f>
        <v>1.3962264150943395</v>
      </c>
      <c r="U66" s="111"/>
      <c r="V66" s="112"/>
      <c r="W66" s="46" t="s">
        <v>248</v>
      </c>
    </row>
    <row r="67" spans="2:23" ht="18.75" x14ac:dyDescent="0.25">
      <c r="P67" s="113">
        <f t="shared" ref="P67:V67" si="5">AVERAGE(P19:P66)</f>
        <v>1.3177316400550343</v>
      </c>
      <c r="Q67" s="113">
        <f t="shared" si="5"/>
        <v>1.6618473451329825</v>
      </c>
      <c r="R67" s="113" t="e">
        <f t="shared" si="5"/>
        <v>#DIV/0!</v>
      </c>
      <c r="S67" s="113" t="e">
        <f t="shared" si="5"/>
        <v>#DIV/0!</v>
      </c>
      <c r="T67" s="113">
        <f>AVERAGE(T19:T66)</f>
        <v>1.3855708714993362</v>
      </c>
      <c r="U67" s="113" t="e">
        <f t="shared" si="5"/>
        <v>#DIV/0!</v>
      </c>
      <c r="V67" s="113" t="e">
        <f t="shared" si="5"/>
        <v>#DIV/0!</v>
      </c>
    </row>
    <row r="71" spans="2:23" ht="62.1" customHeight="1" x14ac:dyDescent="0.25">
      <c r="C71" s="144" t="s">
        <v>203</v>
      </c>
      <c r="D71" s="145"/>
      <c r="J71" s="143" t="s">
        <v>33</v>
      </c>
      <c r="K71" s="143"/>
      <c r="L71" s="143"/>
      <c r="M71" s="143"/>
      <c r="N71" s="143"/>
      <c r="O71" s="143"/>
      <c r="V71" s="144" t="s">
        <v>202</v>
      </c>
      <c r="W71" s="145"/>
    </row>
    <row r="76" spans="2:23" ht="15.75" thickBot="1" x14ac:dyDescent="0.3">
      <c r="P76" s="1"/>
      <c r="Q76" s="1"/>
      <c r="R76" s="1"/>
      <c r="S76" s="1"/>
      <c r="T76" s="1"/>
      <c r="U76" s="1"/>
      <c r="V76" s="1"/>
    </row>
    <row r="77" spans="2:23" ht="15" customHeight="1" thickBot="1" x14ac:dyDescent="0.3">
      <c r="D77" s="170" t="s">
        <v>23</v>
      </c>
      <c r="E77" s="171"/>
      <c r="F77" s="171"/>
      <c r="G77" s="171"/>
      <c r="H77" s="171"/>
      <c r="I77" s="171"/>
      <c r="J77" s="171"/>
      <c r="K77" s="171"/>
      <c r="L77" s="171"/>
      <c r="M77" s="171"/>
      <c r="N77" s="171"/>
      <c r="O77" s="171"/>
      <c r="P77" s="171"/>
      <c r="Q77" s="171"/>
      <c r="R77" s="171"/>
      <c r="S77" s="171"/>
      <c r="T77" s="171"/>
      <c r="U77" s="171"/>
      <c r="V77" s="171"/>
      <c r="W77" s="172"/>
    </row>
    <row r="78" spans="2:23" ht="15" customHeight="1" thickBot="1" x14ac:dyDescent="0.3">
      <c r="D78" s="173" t="s">
        <v>24</v>
      </c>
      <c r="E78" s="173" t="s">
        <v>14</v>
      </c>
      <c r="F78" s="170" t="s">
        <v>15</v>
      </c>
      <c r="G78" s="171"/>
      <c r="H78" s="171"/>
      <c r="I78" s="171"/>
      <c r="J78" s="172"/>
      <c r="K78" s="175" t="s">
        <v>16</v>
      </c>
      <c r="L78" s="176"/>
      <c r="M78" s="176"/>
      <c r="N78" s="177"/>
      <c r="O78" s="178" t="s">
        <v>17</v>
      </c>
      <c r="P78" s="176"/>
      <c r="Q78" s="176"/>
      <c r="R78" s="177"/>
      <c r="S78" s="178" t="s">
        <v>18</v>
      </c>
      <c r="T78" s="176"/>
      <c r="U78" s="176"/>
      <c r="V78" s="179"/>
      <c r="W78" s="180" t="s">
        <v>25</v>
      </c>
    </row>
    <row r="79" spans="2:23" ht="29.25" thickBot="1" x14ac:dyDescent="0.3">
      <c r="D79" s="174"/>
      <c r="E79" s="174"/>
      <c r="F79" s="47" t="s">
        <v>26</v>
      </c>
      <c r="G79" s="196"/>
      <c r="H79" s="48" t="s">
        <v>27</v>
      </c>
      <c r="I79" s="49" t="s">
        <v>28</v>
      </c>
      <c r="J79" s="48" t="s">
        <v>29</v>
      </c>
      <c r="K79" s="47" t="s">
        <v>26</v>
      </c>
      <c r="L79" s="48" t="s">
        <v>27</v>
      </c>
      <c r="M79" s="49" t="s">
        <v>28</v>
      </c>
      <c r="N79" s="48" t="s">
        <v>29</v>
      </c>
      <c r="O79" s="47" t="s">
        <v>26</v>
      </c>
      <c r="P79" s="48" t="s">
        <v>27</v>
      </c>
      <c r="Q79" s="49" t="s">
        <v>28</v>
      </c>
      <c r="R79" s="48" t="s">
        <v>29</v>
      </c>
      <c r="S79" s="47" t="s">
        <v>26</v>
      </c>
      <c r="T79" s="48" t="s">
        <v>27</v>
      </c>
      <c r="U79" s="49" t="s">
        <v>28</v>
      </c>
      <c r="V79" s="48" t="s">
        <v>29</v>
      </c>
      <c r="W79" s="181"/>
    </row>
    <row r="80" spans="2:23" ht="15.75" thickBot="1" x14ac:dyDescent="0.3">
      <c r="D80" s="184"/>
      <c r="E80" s="185"/>
      <c r="F80" s="106"/>
      <c r="G80" s="205"/>
      <c r="H80" s="107"/>
      <c r="I80" s="107"/>
      <c r="J80" s="108"/>
      <c r="K80" s="106"/>
      <c r="L80" s="107"/>
      <c r="M80" s="107"/>
      <c r="N80" s="109"/>
      <c r="O80" s="110" t="str">
        <f>IFERROR((K80/F80),"100%")</f>
        <v>100%</v>
      </c>
      <c r="P80" s="105" t="str">
        <f t="shared" ref="P80:R80" si="6">IFERROR((L80/H80),"100%")</f>
        <v>100%</v>
      </c>
      <c r="Q80" s="105" t="str">
        <f t="shared" si="6"/>
        <v>100%</v>
      </c>
      <c r="R80" s="71" t="str">
        <f t="shared" si="6"/>
        <v>100%</v>
      </c>
      <c r="S80" s="110" t="str">
        <f>IFERROR(((K80)/(F80)),"100%")</f>
        <v>100%</v>
      </c>
      <c r="T80" s="110" t="str">
        <f>IFERROR(((L80+M80)/(H80+I80)),"100%")</f>
        <v>100%</v>
      </c>
      <c r="U80" s="105" t="str">
        <f>IFERROR(((L80+M80+N80)/(H80+I80+J80)),"100%")</f>
        <v>100%</v>
      </c>
      <c r="V80" s="71" t="str">
        <f>IFERROR(((L80+M80+N80+O80)/(H80+I80+J80+K80)),"100%")</f>
        <v>100%</v>
      </c>
      <c r="W80" s="114"/>
    </row>
    <row r="81" spans="2:23" ht="25.5" customHeight="1" x14ac:dyDescent="0.25">
      <c r="B81" s="164"/>
      <c r="C81" s="165"/>
      <c r="D81" s="34"/>
      <c r="E81" s="35">
        <v>400</v>
      </c>
      <c r="F81" s="78">
        <v>100</v>
      </c>
      <c r="G81" s="218"/>
      <c r="H81" s="79">
        <v>100</v>
      </c>
      <c r="I81" s="79">
        <v>100</v>
      </c>
      <c r="J81" s="80">
        <v>100</v>
      </c>
      <c r="K81" s="78">
        <v>90</v>
      </c>
      <c r="L81" s="81"/>
      <c r="M81" s="81"/>
      <c r="N81" s="82"/>
      <c r="O81" s="71">
        <f t="shared" ref="O81:O95" si="7">IFERROR(K81/F81,"100"%)</f>
        <v>0.9</v>
      </c>
      <c r="P81" s="83"/>
      <c r="Q81" s="83"/>
      <c r="R81" s="84"/>
      <c r="S81" s="72">
        <f>IFERROR(K81/E81,"100%")</f>
        <v>0.22500000000000001</v>
      </c>
      <c r="T81" s="83"/>
      <c r="U81" s="83"/>
      <c r="V81" s="84"/>
      <c r="W81" s="39"/>
    </row>
    <row r="82" spans="2:23" x14ac:dyDescent="0.25">
      <c r="D82" s="40"/>
      <c r="E82" s="41">
        <v>1500</v>
      </c>
      <c r="F82" s="139">
        <v>500</v>
      </c>
      <c r="G82" s="219"/>
      <c r="H82" s="86">
        <v>250</v>
      </c>
      <c r="I82" s="86">
        <v>550</v>
      </c>
      <c r="J82" s="87">
        <v>200</v>
      </c>
      <c r="K82" s="85">
        <v>450</v>
      </c>
      <c r="L82" s="88"/>
      <c r="M82" s="88"/>
      <c r="N82" s="89"/>
      <c r="O82" s="71">
        <f t="shared" si="7"/>
        <v>0.9</v>
      </c>
      <c r="P82" s="90"/>
      <c r="Q82" s="90"/>
      <c r="R82" s="91"/>
      <c r="S82" s="72">
        <f>IFERROR(K82/E82,"100%")</f>
        <v>0.3</v>
      </c>
      <c r="T82" s="90"/>
      <c r="U82" s="90"/>
      <c r="V82" s="91"/>
      <c r="W82" s="42"/>
    </row>
    <row r="83" spans="2:23" ht="45" x14ac:dyDescent="0.25">
      <c r="D83" s="141" t="s">
        <v>206</v>
      </c>
      <c r="E83" s="130">
        <v>200000</v>
      </c>
      <c r="F83" s="140">
        <v>25500</v>
      </c>
      <c r="G83" s="220"/>
      <c r="H83" s="132"/>
      <c r="I83" s="132"/>
      <c r="J83" s="133"/>
      <c r="K83" s="131"/>
      <c r="L83" s="134"/>
      <c r="M83" s="134"/>
      <c r="N83" s="135"/>
      <c r="O83" s="71">
        <f t="shared" si="7"/>
        <v>0</v>
      </c>
      <c r="P83" s="136"/>
      <c r="Q83" s="136"/>
      <c r="R83" s="137"/>
      <c r="S83" s="72">
        <f t="shared" ref="S83:S95" si="8">IFERROR(K83/E83,"100%")</f>
        <v>0</v>
      </c>
      <c r="T83" s="136"/>
      <c r="U83" s="136"/>
      <c r="V83" s="137"/>
      <c r="W83" s="138"/>
    </row>
    <row r="84" spans="2:23" ht="30" x14ac:dyDescent="0.25">
      <c r="D84" s="141" t="s">
        <v>207</v>
      </c>
      <c r="E84" s="130">
        <v>800000</v>
      </c>
      <c r="F84" s="131"/>
      <c r="G84" s="221"/>
      <c r="H84" s="132"/>
      <c r="I84" s="132"/>
      <c r="J84" s="133"/>
      <c r="K84" s="131"/>
      <c r="L84" s="134"/>
      <c r="M84" s="134"/>
      <c r="N84" s="135"/>
      <c r="O84" s="71">
        <f t="shared" si="7"/>
        <v>1</v>
      </c>
      <c r="P84" s="136"/>
      <c r="Q84" s="136"/>
      <c r="R84" s="137"/>
      <c r="S84" s="72">
        <f t="shared" si="8"/>
        <v>0</v>
      </c>
      <c r="T84" s="136"/>
      <c r="U84" s="136"/>
      <c r="V84" s="137"/>
      <c r="W84" s="138"/>
    </row>
    <row r="85" spans="2:23" ht="45" x14ac:dyDescent="0.25">
      <c r="D85" s="141" t="s">
        <v>208</v>
      </c>
      <c r="E85" s="130">
        <v>200000</v>
      </c>
      <c r="F85" s="131"/>
      <c r="G85" s="221"/>
      <c r="H85" s="132"/>
      <c r="I85" s="132"/>
      <c r="J85" s="133"/>
      <c r="K85" s="131"/>
      <c r="L85" s="134"/>
      <c r="M85" s="134"/>
      <c r="N85" s="135"/>
      <c r="O85" s="71">
        <f t="shared" si="7"/>
        <v>1</v>
      </c>
      <c r="P85" s="136"/>
      <c r="Q85" s="136"/>
      <c r="R85" s="137"/>
      <c r="S85" s="72">
        <f t="shared" si="8"/>
        <v>0</v>
      </c>
      <c r="T85" s="136"/>
      <c r="U85" s="136"/>
      <c r="V85" s="137"/>
      <c r="W85" s="138"/>
    </row>
    <row r="86" spans="2:23" ht="30" x14ac:dyDescent="0.25">
      <c r="D86" s="141" t="s">
        <v>209</v>
      </c>
      <c r="E86" s="130">
        <v>250000</v>
      </c>
      <c r="F86" s="131"/>
      <c r="G86" s="221"/>
      <c r="H86" s="132"/>
      <c r="I86" s="132"/>
      <c r="J86" s="133"/>
      <c r="K86" s="131"/>
      <c r="L86" s="134"/>
      <c r="M86" s="134"/>
      <c r="N86" s="135"/>
      <c r="O86" s="71">
        <f t="shared" si="7"/>
        <v>1</v>
      </c>
      <c r="P86" s="136"/>
      <c r="Q86" s="136"/>
      <c r="R86" s="137"/>
      <c r="S86" s="72">
        <f t="shared" si="8"/>
        <v>0</v>
      </c>
      <c r="T86" s="136"/>
      <c r="U86" s="136"/>
      <c r="V86" s="137"/>
      <c r="W86" s="138"/>
    </row>
    <row r="87" spans="2:23" ht="45" x14ac:dyDescent="0.25">
      <c r="D87" s="141" t="s">
        <v>210</v>
      </c>
      <c r="E87" s="130">
        <v>200000</v>
      </c>
      <c r="F87" s="131"/>
      <c r="G87" s="221"/>
      <c r="H87" s="132"/>
      <c r="I87" s="132"/>
      <c r="J87" s="133"/>
      <c r="K87" s="131"/>
      <c r="L87" s="134"/>
      <c r="M87" s="134"/>
      <c r="N87" s="135"/>
      <c r="O87" s="71">
        <f t="shared" si="7"/>
        <v>1</v>
      </c>
      <c r="P87" s="136"/>
      <c r="Q87" s="136"/>
      <c r="R87" s="137"/>
      <c r="S87" s="72">
        <f t="shared" si="8"/>
        <v>0</v>
      </c>
      <c r="T87" s="136"/>
      <c r="U87" s="136"/>
      <c r="V87" s="137"/>
      <c r="W87" s="138"/>
    </row>
    <row r="88" spans="2:23" ht="30" x14ac:dyDescent="0.25">
      <c r="D88" s="141" t="s">
        <v>211</v>
      </c>
      <c r="E88" s="130">
        <v>200000</v>
      </c>
      <c r="F88" s="131"/>
      <c r="G88" s="221"/>
      <c r="H88" s="132"/>
      <c r="I88" s="132"/>
      <c r="J88" s="133"/>
      <c r="K88" s="131"/>
      <c r="L88" s="134"/>
      <c r="M88" s="134"/>
      <c r="N88" s="135"/>
      <c r="O88" s="71">
        <f t="shared" si="7"/>
        <v>1</v>
      </c>
      <c r="P88" s="136"/>
      <c r="Q88" s="136"/>
      <c r="R88" s="137"/>
      <c r="S88" s="72">
        <f t="shared" si="8"/>
        <v>0</v>
      </c>
      <c r="T88" s="136"/>
      <c r="U88" s="136"/>
      <c r="V88" s="137"/>
      <c r="W88" s="138"/>
    </row>
    <row r="89" spans="2:23" ht="30" x14ac:dyDescent="0.25">
      <c r="D89" s="141" t="s">
        <v>211</v>
      </c>
      <c r="E89" s="130">
        <v>200000</v>
      </c>
      <c r="F89" s="131"/>
      <c r="G89" s="221"/>
      <c r="H89" s="132"/>
      <c r="I89" s="132"/>
      <c r="J89" s="133"/>
      <c r="K89" s="131"/>
      <c r="L89" s="134"/>
      <c r="M89" s="134"/>
      <c r="N89" s="135"/>
      <c r="O89" s="71">
        <f t="shared" si="7"/>
        <v>1</v>
      </c>
      <c r="P89" s="136"/>
      <c r="Q89" s="136"/>
      <c r="R89" s="137"/>
      <c r="S89" s="72">
        <f t="shared" si="8"/>
        <v>0</v>
      </c>
      <c r="T89" s="136"/>
      <c r="U89" s="136"/>
      <c r="V89" s="137"/>
      <c r="W89" s="138"/>
    </row>
    <row r="90" spans="2:23" ht="30" x14ac:dyDescent="0.25">
      <c r="D90" s="141" t="s">
        <v>212</v>
      </c>
      <c r="E90" s="130">
        <v>200000</v>
      </c>
      <c r="F90" s="131"/>
      <c r="G90" s="221"/>
      <c r="H90" s="132"/>
      <c r="I90" s="132"/>
      <c r="J90" s="133"/>
      <c r="K90" s="131"/>
      <c r="L90" s="134"/>
      <c r="M90" s="134"/>
      <c r="N90" s="135"/>
      <c r="O90" s="71">
        <f t="shared" si="7"/>
        <v>1</v>
      </c>
      <c r="P90" s="136"/>
      <c r="Q90" s="136"/>
      <c r="R90" s="137"/>
      <c r="S90" s="72">
        <f t="shared" si="8"/>
        <v>0</v>
      </c>
      <c r="T90" s="136"/>
      <c r="U90" s="136"/>
      <c r="V90" s="137"/>
      <c r="W90" s="138"/>
    </row>
    <row r="91" spans="2:23" ht="45" x14ac:dyDescent="0.25">
      <c r="D91" s="141" t="s">
        <v>213</v>
      </c>
      <c r="E91" s="130">
        <v>5100000</v>
      </c>
      <c r="F91" s="131"/>
      <c r="G91" s="221"/>
      <c r="H91" s="132"/>
      <c r="I91" s="132"/>
      <c r="J91" s="133"/>
      <c r="K91" s="131"/>
      <c r="L91" s="134"/>
      <c r="M91" s="134"/>
      <c r="N91" s="135"/>
      <c r="O91" s="71">
        <f t="shared" si="7"/>
        <v>1</v>
      </c>
      <c r="P91" s="136"/>
      <c r="Q91" s="136"/>
      <c r="R91" s="137"/>
      <c r="S91" s="72">
        <f t="shared" si="8"/>
        <v>0</v>
      </c>
      <c r="T91" s="136"/>
      <c r="U91" s="136"/>
      <c r="V91" s="137"/>
      <c r="W91" s="138"/>
    </row>
    <row r="92" spans="2:23" ht="45" x14ac:dyDescent="0.25">
      <c r="D92" s="141" t="s">
        <v>214</v>
      </c>
      <c r="E92" s="130">
        <v>3500000</v>
      </c>
      <c r="F92" s="131">
        <v>798084</v>
      </c>
      <c r="G92" s="221"/>
      <c r="H92" s="132"/>
      <c r="I92" s="132"/>
      <c r="J92" s="133"/>
      <c r="K92" s="131"/>
      <c r="L92" s="134"/>
      <c r="M92" s="134"/>
      <c r="N92" s="135"/>
      <c r="O92" s="71">
        <f t="shared" si="7"/>
        <v>0</v>
      </c>
      <c r="P92" s="136"/>
      <c r="Q92" s="136"/>
      <c r="R92" s="137"/>
      <c r="S92" s="72">
        <f t="shared" si="8"/>
        <v>0</v>
      </c>
      <c r="T92" s="136"/>
      <c r="U92" s="136"/>
      <c r="V92" s="137"/>
      <c r="W92" s="138"/>
    </row>
    <row r="93" spans="2:23" ht="45" x14ac:dyDescent="0.25">
      <c r="D93" s="141" t="s">
        <v>215</v>
      </c>
      <c r="E93" s="130">
        <v>200000</v>
      </c>
      <c r="F93" s="131"/>
      <c r="G93" s="221"/>
      <c r="H93" s="132"/>
      <c r="I93" s="132"/>
      <c r="J93" s="133"/>
      <c r="K93" s="131"/>
      <c r="L93" s="134"/>
      <c r="M93" s="134"/>
      <c r="N93" s="135"/>
      <c r="O93" s="71">
        <f t="shared" si="7"/>
        <v>1</v>
      </c>
      <c r="P93" s="136"/>
      <c r="Q93" s="136"/>
      <c r="R93" s="137"/>
      <c r="S93" s="72">
        <f t="shared" si="8"/>
        <v>0</v>
      </c>
      <c r="T93" s="136"/>
      <c r="U93" s="136"/>
      <c r="V93" s="137"/>
      <c r="W93" s="138"/>
    </row>
    <row r="94" spans="2:23" ht="30" x14ac:dyDescent="0.25">
      <c r="D94" s="141" t="s">
        <v>216</v>
      </c>
      <c r="E94" s="130">
        <v>200000</v>
      </c>
      <c r="F94" s="131">
        <v>25500</v>
      </c>
      <c r="G94" s="221"/>
      <c r="H94" s="132"/>
      <c r="I94" s="132"/>
      <c r="J94" s="133"/>
      <c r="K94" s="131"/>
      <c r="L94" s="134"/>
      <c r="M94" s="134"/>
      <c r="N94" s="135"/>
      <c r="O94" s="71">
        <f t="shared" si="7"/>
        <v>0</v>
      </c>
      <c r="P94" s="136"/>
      <c r="Q94" s="136"/>
      <c r="R94" s="137"/>
      <c r="S94" s="72">
        <f t="shared" si="8"/>
        <v>0</v>
      </c>
      <c r="T94" s="136"/>
      <c r="U94" s="136"/>
      <c r="V94" s="137"/>
      <c r="W94" s="138"/>
    </row>
    <row r="95" spans="2:23" ht="30" x14ac:dyDescent="0.25">
      <c r="D95" s="141" t="s">
        <v>217</v>
      </c>
      <c r="E95" s="130">
        <v>200000</v>
      </c>
      <c r="F95" s="131"/>
      <c r="G95" s="221"/>
      <c r="H95" s="132"/>
      <c r="I95" s="132"/>
      <c r="J95" s="133"/>
      <c r="K95" s="131"/>
      <c r="L95" s="134"/>
      <c r="M95" s="134"/>
      <c r="N95" s="135"/>
      <c r="O95" s="71">
        <f t="shared" si="7"/>
        <v>1</v>
      </c>
      <c r="P95" s="136"/>
      <c r="Q95" s="136"/>
      <c r="R95" s="137"/>
      <c r="S95" s="72">
        <f t="shared" si="8"/>
        <v>0</v>
      </c>
      <c r="T95" s="136"/>
      <c r="U95" s="136"/>
      <c r="V95" s="137"/>
      <c r="W95" s="138"/>
    </row>
    <row r="96" spans="2:23" ht="15.75" thickBot="1" x14ac:dyDescent="0.3">
      <c r="D96" s="43"/>
      <c r="E96" s="44"/>
      <c r="F96" s="92"/>
      <c r="G96" s="222"/>
      <c r="H96" s="93"/>
      <c r="I96" s="93"/>
      <c r="J96" s="94"/>
      <c r="K96" s="92"/>
      <c r="L96" s="95"/>
      <c r="M96" s="95"/>
      <c r="N96" s="96"/>
      <c r="O96" s="97"/>
      <c r="P96" s="98"/>
      <c r="Q96" s="98"/>
      <c r="R96" s="99"/>
      <c r="S96" s="100"/>
      <c r="T96" s="98"/>
      <c r="U96" s="98"/>
      <c r="V96" s="99"/>
      <c r="W96" s="45"/>
    </row>
  </sheetData>
  <mergeCells count="27">
    <mergeCell ref="B81:C81"/>
    <mergeCell ref="T13:V13"/>
    <mergeCell ref="W13:W14"/>
    <mergeCell ref="B13:B14"/>
    <mergeCell ref="D77:W77"/>
    <mergeCell ref="D78:D79"/>
    <mergeCell ref="E78:E79"/>
    <mergeCell ref="F78:J78"/>
    <mergeCell ref="K78:N78"/>
    <mergeCell ref="O78:R78"/>
    <mergeCell ref="S78:V78"/>
    <mergeCell ref="W78:W79"/>
    <mergeCell ref="B16:F16"/>
    <mergeCell ref="D80:E80"/>
    <mergeCell ref="C13:C14"/>
    <mergeCell ref="C71:D71"/>
    <mergeCell ref="J71:O71"/>
    <mergeCell ref="V71:W71"/>
    <mergeCell ref="E4:S4"/>
    <mergeCell ref="E5:S5"/>
    <mergeCell ref="D13:F13"/>
    <mergeCell ref="H13:K13"/>
    <mergeCell ref="L13:O13"/>
    <mergeCell ref="P13:S13"/>
    <mergeCell ref="E6:S6"/>
    <mergeCell ref="E7:S7"/>
    <mergeCell ref="H12:V12"/>
  </mergeCells>
  <conditionalFormatting sqref="F80:J96 H16:K17 H55:K66 H18:H54 J18:K54">
    <cfRule type="containsBlanks" dxfId="88" priority="36">
      <formula>LEN(TRIM(F16))=0</formula>
    </cfRule>
  </conditionalFormatting>
  <conditionalFormatting sqref="K80:N96 L16:S17 L55:S66 L18:L54 N18:S54 U16:V66">
    <cfRule type="containsBlanks" dxfId="87" priority="37">
      <formula>LEN(TRIM(K16))=0</formula>
    </cfRule>
  </conditionalFormatting>
  <conditionalFormatting sqref="O81:O95 U16:V66">
    <cfRule type="cellIs" dxfId="86" priority="95" stopIfTrue="1" operator="equal">
      <formula>"100%"</formula>
    </cfRule>
    <cfRule type="cellIs" dxfId="85" priority="96" stopIfTrue="1" operator="lessThan">
      <formula>0.5</formula>
    </cfRule>
    <cfRule type="cellIs" dxfId="84" priority="97" stopIfTrue="1" operator="between">
      <formula>0.5</formula>
      <formula>0.7</formula>
    </cfRule>
    <cfRule type="cellIs" dxfId="83" priority="98" stopIfTrue="1" operator="between">
      <formula>0.7</formula>
      <formula>1.2</formula>
    </cfRule>
    <cfRule type="cellIs" dxfId="82" priority="99" stopIfTrue="1" operator="greaterThanOrEqual">
      <formula>1.2</formula>
    </cfRule>
    <cfRule type="containsBlanks" dxfId="81" priority="100" stopIfTrue="1">
      <formula>LEN(TRIM(O16))=0</formula>
    </cfRule>
  </conditionalFormatting>
  <conditionalFormatting sqref="O80:V80">
    <cfRule type="cellIs" dxfId="80" priority="24" stopIfTrue="1" operator="equal">
      <formula>"100%"</formula>
    </cfRule>
    <cfRule type="cellIs" dxfId="79" priority="25" stopIfTrue="1" operator="lessThan">
      <formula>0.5</formula>
    </cfRule>
    <cfRule type="cellIs" dxfId="78" priority="26" stopIfTrue="1" operator="between">
      <formula>0.5</formula>
      <formula>0.7</formula>
    </cfRule>
    <cfRule type="cellIs" dxfId="77" priority="27" stopIfTrue="1" operator="between">
      <formula>0.7</formula>
      <formula>1.2</formula>
    </cfRule>
    <cfRule type="cellIs" dxfId="76" priority="28" stopIfTrue="1" operator="greaterThanOrEqual">
      <formula>1.2</formula>
    </cfRule>
    <cfRule type="containsBlanks" dxfId="75" priority="29" stopIfTrue="1">
      <formula>LEN(TRIM(O80))=0</formula>
    </cfRule>
  </conditionalFormatting>
  <conditionalFormatting sqref="O96:V96 P81:R95 T81:V95">
    <cfRule type="containsBlanks" dxfId="74" priority="88">
      <formula>LEN(TRIM(O81))=0</formula>
    </cfRule>
  </conditionalFormatting>
  <conditionalFormatting sqref="P16:S16 P17:P66 Q18:Q66">
    <cfRule type="cellIs" dxfId="66" priority="59" stopIfTrue="1" operator="equal">
      <formula>"100%"</formula>
    </cfRule>
    <cfRule type="cellIs" dxfId="65" priority="60" stopIfTrue="1" operator="lessThan">
      <formula>0.5</formula>
    </cfRule>
    <cfRule type="cellIs" dxfId="64" priority="61" stopIfTrue="1" operator="between">
      <formula>0.5</formula>
      <formula>0.7</formula>
    </cfRule>
    <cfRule type="cellIs" dxfId="63" priority="62" stopIfTrue="1" operator="between">
      <formula>0.7</formula>
      <formula>1.2</formula>
    </cfRule>
    <cfRule type="cellIs" dxfId="62" priority="63" stopIfTrue="1" operator="greaterThanOrEqual">
      <formula>1.2</formula>
    </cfRule>
    <cfRule type="containsBlanks" dxfId="61" priority="64" stopIfTrue="1">
      <formula>LEN(TRIM(P16))=0</formula>
    </cfRule>
  </conditionalFormatting>
  <conditionalFormatting sqref="S81:S95">
    <cfRule type="cellIs" dxfId="60" priority="89" stopIfTrue="1" operator="equal">
      <formula>"100%"</formula>
    </cfRule>
    <cfRule type="cellIs" dxfId="59" priority="90" stopIfTrue="1" operator="lessThan">
      <formula>0.5</formula>
    </cfRule>
    <cfRule type="cellIs" dxfId="58" priority="91" stopIfTrue="1" operator="between">
      <formula>0.5</formula>
      <formula>0.7</formula>
    </cfRule>
    <cfRule type="cellIs" dxfId="57" priority="92" stopIfTrue="1" operator="between">
      <formula>0.7</formula>
      <formula>1.2</formula>
    </cfRule>
    <cfRule type="cellIs" dxfId="56" priority="93" stopIfTrue="1" operator="greaterThanOrEqual">
      <formula>1.2</formula>
    </cfRule>
    <cfRule type="containsBlanks" dxfId="55" priority="94" stopIfTrue="1">
      <formula>LEN(TRIM(S81))=0</formula>
    </cfRule>
  </conditionalFormatting>
  <conditionalFormatting sqref="S80:V80">
    <cfRule type="containsBlanks" dxfId="54" priority="23">
      <formula>LEN(TRIM(S80))=0</formula>
    </cfRule>
  </conditionalFormatting>
  <conditionalFormatting sqref="M18:M54">
    <cfRule type="containsBlanks" dxfId="46" priority="22">
      <formula>LEN(TRIM(M18))=0</formula>
    </cfRule>
  </conditionalFormatting>
  <conditionalFormatting sqref="I18:I54">
    <cfRule type="containsBlanks" dxfId="45" priority="21">
      <formula>LEN(TRIM(I18))=0</formula>
    </cfRule>
  </conditionalFormatting>
  <conditionalFormatting sqref="M15:P15">
    <cfRule type="containsBlanks" dxfId="24" priority="1">
      <formula>LEN(TRIM(M15))=0</formula>
    </cfRule>
  </conditionalFormatting>
  <conditionalFormatting sqref="P15">
    <cfRule type="cellIs" dxfId="23" priority="2" stopIfTrue="1" operator="equal">
      <formula>"100%"</formula>
    </cfRule>
    <cfRule type="cellIs" dxfId="22" priority="3" stopIfTrue="1" operator="lessThan">
      <formula>0.5</formula>
    </cfRule>
    <cfRule type="cellIs" dxfId="21" priority="4" stopIfTrue="1" operator="between">
      <formula>0.5</formula>
      <formula>0.7</formula>
    </cfRule>
    <cfRule type="cellIs" dxfId="20" priority="5" stopIfTrue="1" operator="between">
      <formula>0.7</formula>
      <formula>1.2</formula>
    </cfRule>
    <cfRule type="cellIs" dxfId="19" priority="6" stopIfTrue="1" operator="greaterThanOrEqual">
      <formula>1.2</formula>
    </cfRule>
    <cfRule type="containsBlanks" dxfId="18" priority="7" stopIfTrue="1">
      <formula>LEN(TRIM(P15))=0</formula>
    </cfRule>
  </conditionalFormatting>
  <conditionalFormatting sqref="Q15">
    <cfRule type="cellIs" dxfId="17" priority="15" stopIfTrue="1" operator="equal">
      <formula>"100%"</formula>
    </cfRule>
    <cfRule type="cellIs" dxfId="16" priority="16" stopIfTrue="1" operator="lessThan">
      <formula>0.5</formula>
    </cfRule>
    <cfRule type="cellIs" dxfId="15" priority="17" stopIfTrue="1" operator="between">
      <formula>0.5</formula>
      <formula>0.7</formula>
    </cfRule>
    <cfRule type="cellIs" dxfId="14" priority="18" stopIfTrue="1" operator="between">
      <formula>0.7</formula>
      <formula>1.2</formula>
    </cfRule>
    <cfRule type="cellIs" dxfId="13" priority="19" stopIfTrue="1" operator="greaterThanOrEqual">
      <formula>1.2</formula>
    </cfRule>
    <cfRule type="containsBlanks" dxfId="12" priority="20" stopIfTrue="1">
      <formula>LEN(TRIM(Q15))=0</formula>
    </cfRule>
  </conditionalFormatting>
  <conditionalFormatting sqref="T15:V15 T16:T66">
    <cfRule type="containsBlanks" dxfId="11" priority="8">
      <formula>LEN(TRIM(T15))=0</formula>
    </cfRule>
    <cfRule type="cellIs" dxfId="10" priority="9" stopIfTrue="1" operator="equal">
      <formula>"100%"</formula>
    </cfRule>
    <cfRule type="cellIs" dxfId="9" priority="10" stopIfTrue="1" operator="lessThan">
      <formula>0.5</formula>
    </cfRule>
    <cfRule type="cellIs" dxfId="8" priority="11" stopIfTrue="1" operator="between">
      <formula>0.5</formula>
      <formula>0.7</formula>
    </cfRule>
    <cfRule type="cellIs" dxfId="7" priority="12" stopIfTrue="1" operator="between">
      <formula>0.7</formula>
      <formula>1.2</formula>
    </cfRule>
    <cfRule type="cellIs" dxfId="6" priority="13" stopIfTrue="1" operator="greaterThanOrEqual">
      <formula>1.2</formula>
    </cfRule>
    <cfRule type="containsBlanks" dxfId="5" priority="14" stopIfTrue="1">
      <formula>LEN(TRIM(T15))=0</formula>
    </cfRule>
  </conditionalFormatting>
  <pageMargins left="0.7" right="0.7" top="0.75" bottom="0.75" header="0.3" footer="0.3"/>
  <pageSetup paperSize="5" scale="32" fitToHeight="0" orientation="landscape" r:id="rId1"/>
  <rowBreaks count="3" manualBreakCount="3">
    <brk id="25" max="21" man="1"/>
    <brk id="42" max="21" man="1"/>
    <brk id="56"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topLeftCell="A4" workbookViewId="0">
      <selection activeCell="B17" sqref="B17"/>
    </sheetView>
  </sheetViews>
  <sheetFormatPr baseColWidth="10" defaultRowHeight="15" x14ac:dyDescent="0.25"/>
  <cols>
    <col min="1" max="1" width="20.42578125" customWidth="1"/>
    <col min="2" max="2" width="34.5703125" customWidth="1"/>
  </cols>
  <sheetData>
    <row r="1" spans="1:2" x14ac:dyDescent="0.25">
      <c r="A1" s="101" t="s">
        <v>35</v>
      </c>
    </row>
    <row r="3" spans="1:2" ht="120" customHeight="1" x14ac:dyDescent="0.25">
      <c r="A3" s="188" t="s">
        <v>36</v>
      </c>
      <c r="B3" s="188"/>
    </row>
    <row r="5" spans="1:2" ht="45" x14ac:dyDescent="0.25">
      <c r="A5" s="102"/>
      <c r="B5" s="103" t="s">
        <v>37</v>
      </c>
    </row>
    <row r="6" spans="1:2" ht="60" x14ac:dyDescent="0.25">
      <c r="A6" s="104"/>
      <c r="B6" s="103" t="s">
        <v>38</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8"/>
  <sheetViews>
    <sheetView workbookViewId="0">
      <selection activeCell="B3" sqref="B3:T8"/>
    </sheetView>
  </sheetViews>
  <sheetFormatPr baseColWidth="10" defaultRowHeight="15" x14ac:dyDescent="0.25"/>
  <sheetData>
    <row r="2" spans="2:20" ht="15.75" thickBot="1" x14ac:dyDescent="0.3"/>
    <row r="3" spans="2:20" ht="15.75" thickBot="1" x14ac:dyDescent="0.3">
      <c r="B3" s="170" t="s">
        <v>23</v>
      </c>
      <c r="C3" s="171"/>
      <c r="D3" s="171"/>
      <c r="E3" s="171"/>
      <c r="F3" s="171"/>
      <c r="G3" s="171"/>
      <c r="H3" s="171"/>
      <c r="I3" s="171"/>
      <c r="J3" s="171"/>
      <c r="K3" s="171"/>
      <c r="L3" s="171"/>
      <c r="M3" s="171"/>
      <c r="N3" s="171"/>
      <c r="O3" s="171"/>
      <c r="P3" s="171"/>
      <c r="Q3" s="171"/>
      <c r="R3" s="171"/>
      <c r="S3" s="171"/>
      <c r="T3" s="172"/>
    </row>
    <row r="4" spans="2:20" ht="15.75" thickBot="1" x14ac:dyDescent="0.3">
      <c r="B4" s="173" t="s">
        <v>24</v>
      </c>
      <c r="C4" s="173" t="s">
        <v>14</v>
      </c>
      <c r="D4" s="170" t="s">
        <v>15</v>
      </c>
      <c r="E4" s="171"/>
      <c r="F4" s="171"/>
      <c r="G4" s="172"/>
      <c r="H4" s="175" t="s">
        <v>16</v>
      </c>
      <c r="I4" s="176"/>
      <c r="J4" s="176"/>
      <c r="K4" s="177"/>
      <c r="L4" s="178" t="s">
        <v>17</v>
      </c>
      <c r="M4" s="176"/>
      <c r="N4" s="176"/>
      <c r="O4" s="177"/>
      <c r="P4" s="178" t="s">
        <v>18</v>
      </c>
      <c r="Q4" s="176"/>
      <c r="R4" s="176"/>
      <c r="S4" s="179"/>
      <c r="T4" s="180" t="s">
        <v>25</v>
      </c>
    </row>
    <row r="5" spans="2:20" ht="29.25" thickBot="1" x14ac:dyDescent="0.3">
      <c r="B5" s="174"/>
      <c r="C5" s="174"/>
      <c r="D5" s="47" t="s">
        <v>26</v>
      </c>
      <c r="E5" s="48" t="s">
        <v>27</v>
      </c>
      <c r="F5" s="49" t="s">
        <v>28</v>
      </c>
      <c r="G5" s="48" t="s">
        <v>29</v>
      </c>
      <c r="H5" s="47" t="s">
        <v>26</v>
      </c>
      <c r="I5" s="48" t="s">
        <v>27</v>
      </c>
      <c r="J5" s="49" t="s">
        <v>28</v>
      </c>
      <c r="K5" s="48" t="s">
        <v>29</v>
      </c>
      <c r="L5" s="47" t="s">
        <v>26</v>
      </c>
      <c r="M5" s="48" t="s">
        <v>27</v>
      </c>
      <c r="N5" s="49" t="s">
        <v>28</v>
      </c>
      <c r="O5" s="48" t="s">
        <v>29</v>
      </c>
      <c r="P5" s="47" t="s">
        <v>26</v>
      </c>
      <c r="Q5" s="48" t="s">
        <v>27</v>
      </c>
      <c r="R5" s="49" t="s">
        <v>28</v>
      </c>
      <c r="S5" s="48" t="s">
        <v>29</v>
      </c>
      <c r="T5" s="181"/>
    </row>
    <row r="6" spans="2:20" x14ac:dyDescent="0.25">
      <c r="B6" s="34"/>
      <c r="C6" s="35">
        <f>SUM(D6:G256)</f>
        <v>0</v>
      </c>
      <c r="D6" s="52"/>
      <c r="E6" s="53"/>
      <c r="F6" s="54"/>
      <c r="G6" s="55"/>
      <c r="H6" s="52"/>
      <c r="I6" s="53"/>
      <c r="J6" s="54"/>
      <c r="K6" s="55"/>
      <c r="L6" s="36" t="str">
        <f t="shared" ref="L6:O8" si="0">IFERROR(H6/D6,"NO APLICA")</f>
        <v>NO APLICA</v>
      </c>
      <c r="M6" s="37" t="str">
        <f t="shared" si="0"/>
        <v>NO APLICA</v>
      </c>
      <c r="N6" s="37" t="str">
        <f t="shared" si="0"/>
        <v>NO APLICA</v>
      </c>
      <c r="O6" s="38" t="str">
        <f t="shared" si="0"/>
        <v>NO APLICA</v>
      </c>
      <c r="P6" s="36" t="str">
        <f t="shared" ref="P6:P8" si="1">IFERROR(H6/D6,"NO APLICA")</f>
        <v>NO APLICA</v>
      </c>
      <c r="Q6" s="37" t="str">
        <f t="shared" ref="Q6:Q8" si="2">IFERROR((H6+I6)/(D6+E6),"NO APLICA")</f>
        <v>NO APLICA</v>
      </c>
      <c r="R6" s="37" t="str">
        <f t="shared" ref="R6:R8" si="3">IFERROR((H6+I6+J6)/(D6+E6+F6),"NO APLICA")</f>
        <v>NO APLICA</v>
      </c>
      <c r="S6" s="38" t="str">
        <f t="shared" ref="S6:S8" si="4">IFERROR((H6+I6+J6+K6)/(D6+E6+F6+G6),"NO APLICA")</f>
        <v>NO APLICA</v>
      </c>
      <c r="T6" s="39"/>
    </row>
    <row r="7" spans="2:20" x14ac:dyDescent="0.25">
      <c r="B7" s="40"/>
      <c r="C7" s="41">
        <f>SUM(D7:G257)</f>
        <v>0</v>
      </c>
      <c r="D7" s="56"/>
      <c r="E7" s="57"/>
      <c r="F7" s="58"/>
      <c r="G7" s="59"/>
      <c r="H7" s="56"/>
      <c r="I7" s="57"/>
      <c r="J7" s="58"/>
      <c r="K7" s="59"/>
      <c r="L7" s="2" t="str">
        <f t="shared" si="0"/>
        <v>NO APLICA</v>
      </c>
      <c r="M7" s="3" t="str">
        <f t="shared" si="0"/>
        <v>NO APLICA</v>
      </c>
      <c r="N7" s="3" t="str">
        <f t="shared" si="0"/>
        <v>NO APLICA</v>
      </c>
      <c r="O7" s="4" t="str">
        <f t="shared" si="0"/>
        <v>NO APLICA</v>
      </c>
      <c r="P7" s="2" t="str">
        <f t="shared" si="1"/>
        <v>NO APLICA</v>
      </c>
      <c r="Q7" s="3" t="str">
        <f t="shared" si="2"/>
        <v>NO APLICA</v>
      </c>
      <c r="R7" s="3" t="str">
        <f t="shared" si="3"/>
        <v>NO APLICA</v>
      </c>
      <c r="S7" s="4" t="str">
        <f t="shared" si="4"/>
        <v>NO APLICA</v>
      </c>
      <c r="T7" s="42"/>
    </row>
    <row r="8" spans="2:20" ht="15.75" thickBot="1" x14ac:dyDescent="0.3">
      <c r="B8" s="43"/>
      <c r="C8" s="44">
        <f>SUM(D8:G258)</f>
        <v>0</v>
      </c>
      <c r="D8" s="60"/>
      <c r="E8" s="61"/>
      <c r="F8" s="62"/>
      <c r="G8" s="63"/>
      <c r="H8" s="60"/>
      <c r="I8" s="61"/>
      <c r="J8" s="62"/>
      <c r="K8" s="63"/>
      <c r="L8" s="23" t="str">
        <f t="shared" si="0"/>
        <v>NO APLICA</v>
      </c>
      <c r="M8" s="24" t="str">
        <f t="shared" si="0"/>
        <v>NO APLICA</v>
      </c>
      <c r="N8" s="24" t="str">
        <f t="shared" si="0"/>
        <v>NO APLICA</v>
      </c>
      <c r="O8" s="25" t="str">
        <f t="shared" si="0"/>
        <v>NO APLICA</v>
      </c>
      <c r="P8" s="23" t="str">
        <f t="shared" si="1"/>
        <v>NO APLICA</v>
      </c>
      <c r="Q8" s="24" t="str">
        <f t="shared" si="2"/>
        <v>NO APLICA</v>
      </c>
      <c r="R8" s="24" t="str">
        <f t="shared" si="3"/>
        <v>NO APLICA</v>
      </c>
      <c r="S8" s="25" t="str">
        <f t="shared" si="4"/>
        <v>NO APLICA</v>
      </c>
      <c r="T8" s="45"/>
    </row>
  </sheetData>
  <mergeCells count="8">
    <mergeCell ref="B3:T3"/>
    <mergeCell ref="B4:B5"/>
    <mergeCell ref="C4:C5"/>
    <mergeCell ref="D4:G4"/>
    <mergeCell ref="H4:K4"/>
    <mergeCell ref="L4:O4"/>
    <mergeCell ref="P4:S4"/>
    <mergeCell ref="T4:T5"/>
  </mergeCells>
  <conditionalFormatting sqref="L6:S8">
    <cfRule type="cellIs" dxfId="4" priority="1" operator="equal">
      <formula>"NO APLICA"</formula>
    </cfRule>
    <cfRule type="cellIs" dxfId="3" priority="2" operator="between">
      <formula>0.7</formula>
      <formula>1.2</formula>
    </cfRule>
    <cfRule type="cellIs" dxfId="2" priority="3" operator="between">
      <formula>0.5</formula>
      <formula>0.7</formula>
    </cfRule>
    <cfRule type="cellIs" dxfId="1" priority="4" operator="lessThan">
      <formula>0.5</formula>
    </cfRule>
    <cfRule type="cellIs" dxfId="0" priority="5"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SEGUIMIENTO EJE 3</vt:lpstr>
      <vt:lpstr>Instrucciones</vt:lpstr>
      <vt:lpstr>Hoja1</vt:lpstr>
      <vt:lpstr>'SEGUIMIENTO EJE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Propietario</cp:lastModifiedBy>
  <cp:revision/>
  <cp:lastPrinted>2023-04-27T17:35:55Z</cp:lastPrinted>
  <dcterms:created xsi:type="dcterms:W3CDTF">2021-02-22T21:43:21Z</dcterms:created>
  <dcterms:modified xsi:type="dcterms:W3CDTF">2023-07-12T15:27:47Z</dcterms:modified>
  <cp:category/>
  <cp:contentStatus/>
</cp:coreProperties>
</file>