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C (2)\Desktop\IMCA 2023\PLANEACIÓN\2DO TRIMESTRE IMCA\1.-Formato de Seguimiento IMCA 2Tr23\"/>
    </mc:Choice>
  </mc:AlternateContent>
  <xr:revisionPtr revIDLastSave="0" documentId="13_ncr:1_{31549EA7-06EB-4C22-82C3-F4109571139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7" i="1" l="1"/>
  <c r="Q17" i="1"/>
  <c r="S25" i="1" l="1"/>
  <c r="T15" i="1"/>
  <c r="R14" i="1"/>
  <c r="S36" i="1" l="1"/>
  <c r="O36" i="1"/>
  <c r="P13" i="1" l="1"/>
  <c r="Q13" i="1"/>
  <c r="Q16" i="1"/>
  <c r="Q18" i="1"/>
  <c r="Q19" i="1"/>
  <c r="Q20" i="1"/>
  <c r="Q21" i="1"/>
  <c r="Q22" i="1"/>
  <c r="Q23" i="1"/>
  <c r="Q24" i="1"/>
  <c r="Q15" i="1"/>
  <c r="P14" i="1"/>
  <c r="P16" i="1"/>
  <c r="P17" i="1"/>
  <c r="P18" i="1"/>
  <c r="P19" i="1"/>
  <c r="P20" i="1"/>
  <c r="P21" i="1"/>
  <c r="P22" i="1"/>
  <c r="P23" i="1"/>
  <c r="P24" i="1"/>
  <c r="P15" i="1"/>
  <c r="Q25" i="1" l="1"/>
  <c r="Q14" i="1"/>
  <c r="T24" i="1"/>
  <c r="T23" i="1"/>
  <c r="T22" i="1"/>
  <c r="T21" i="1"/>
  <c r="T20" i="1"/>
  <c r="T19" i="1"/>
  <c r="T18" i="1"/>
  <c r="T16" i="1"/>
  <c r="S14" i="1"/>
  <c r="T25" i="1" l="1"/>
  <c r="P25" i="1"/>
  <c r="T14" i="1" l="1"/>
  <c r="T13" i="1" l="1"/>
  <c r="V25" i="1" l="1"/>
  <c r="U25" i="1"/>
  <c r="R25" i="1"/>
  <c r="V14" i="1"/>
  <c r="U14" i="1"/>
</calcChain>
</file>

<file path=xl/sharedStrings.xml><?xml version="1.0" encoding="utf-8"?>
<sst xmlns="http://schemas.openxmlformats.org/spreadsheetml/2006/main" count="132" uniqueCount="90">
  <si>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</si>
  <si>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</si>
  <si>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</si>
  <si>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</si>
  <si>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</si>
  <si>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</si>
  <si>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</si>
  <si>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</si>
  <si>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</si>
  <si>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</si>
  <si>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</si>
  <si>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</si>
  <si>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</si>
  <si>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</si>
  <si>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</si>
  <si>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</si>
  <si>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</si>
  <si>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</si>
  <si>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</si>
  <si>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</si>
  <si>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</si>
  <si>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. El avance en cumplimiento de metas trimestral refleja lo reportado respecto a lo programado, es decir 106.57%. 
</t>
    </r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El Instituto Nacional de Estadística y Geografía, INEGI, implementa y publica los resultados de la Encuesta Nacional de Victimización y Percepción sobre Seguridad Pública Anualmente. Ultimo dato 83.5% periodo marzo-abril 2022. </t>
    </r>
  </si>
  <si>
    <t>META PROGRAMADA 2023</t>
  </si>
  <si>
    <t>META REALIZADA 2023</t>
  </si>
  <si>
    <t>PORCENTAJE DE AVANCE TRIMESTRAL 2023</t>
  </si>
  <si>
    <t>PORCENTAJE DE AVANCE TRIMESTRAL ACUMULADO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</si>
  <si>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</si>
  <si>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</si>
  <si>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</si>
  <si>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</si>
  <si>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</si>
  <si>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</si>
  <si>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SEGUIMIENTO DE AVANCE EN CUMPLIMIENTO DE METAS Y OBJETIVOS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</si>
  <si>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</si>
  <si>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</si>
  <si>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</si>
  <si>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</si>
  <si>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</si>
  <si>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</si>
  <si>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</si>
  <si>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AVANCE EN CUMPLIMIENTO DE METAS TRIMESTRAL Y ANUAL ACUMULADO 2023</t>
  </si>
  <si>
    <t>ANUAL</t>
  </si>
  <si>
    <t>CLAVE Y NOMBRE DEL PPA: E-PPA 4.21 PROGRAMA DE PREVENCIÓN Y ATENCIÓN DE LAS ADICCIONES</t>
  </si>
  <si>
    <t>INSTITUTO MUNICIPAL CONTRA LAS ADICCIONES</t>
  </si>
  <si>
    <r>
      <rPr>
        <b/>
        <sz val="11"/>
        <color theme="1"/>
        <rFont val="Arial"/>
        <family val="2"/>
      </rPr>
      <t xml:space="preserve">4.21.1: </t>
    </r>
    <r>
      <rPr>
        <sz val="11"/>
        <color theme="1"/>
        <rFont val="Arial"/>
        <family val="2"/>
      </rPr>
      <t>Contribuir en la promoción de  acciones que combatan las causas que generan las violencias y la delincuencia contribuyendo a la paz y la justica mediante el conocimiento respecto a las causas, efectos y prevención  de las adicciones.</t>
    </r>
  </si>
  <si>
    <t>Propósito
(IMCA)</t>
  </si>
  <si>
    <t>Componente
(DIRECCIÓN DE POLÍTICAS PÚBLICAS Y DIFUSIÓN )</t>
  </si>
  <si>
    <t>Trimestral</t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</si>
  <si>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 Porcentaje
</t>
    </r>
    <r>
      <rPr>
        <b/>
        <sz val="11"/>
        <color theme="0"/>
        <rFont val="Arial"/>
        <family val="2"/>
      </rPr>
      <t>UNIDAD DE MEDIDA DE LA VARIABLE:</t>
    </r>
    <r>
      <rPr>
        <sz val="11"/>
        <color theme="0"/>
        <rFont val="Arial"/>
        <family val="2"/>
      </rPr>
      <t xml:space="preserve"> Personas</t>
    </r>
  </si>
  <si>
    <r>
      <rPr>
        <b/>
        <sz val="11"/>
        <color theme="0"/>
        <rFont val="Arial"/>
        <family val="2"/>
      </rPr>
      <t xml:space="preserve">4.21.1.1 </t>
    </r>
    <r>
      <rPr>
        <sz val="11"/>
        <color theme="0"/>
        <rFont val="Arial"/>
        <family val="2"/>
      </rPr>
      <t>La población del Municipio de Benito Juárez recibe atención y se informa respecto a las causas, efectos y prevención  de las adicciones.</t>
    </r>
  </si>
  <si>
    <r>
      <rPr>
        <b/>
        <sz val="11"/>
        <color theme="0"/>
        <rFont val="Arial"/>
        <family val="2"/>
      </rPr>
      <t>PPAA:</t>
    </r>
    <r>
      <rPr>
        <sz val="11"/>
        <color theme="0"/>
        <rFont val="Arial"/>
        <family val="2"/>
      </rPr>
      <t xml:space="preserve"> Porcentaje de personas  atendidas y sensibilizadas sobre las causas, efectos y  la prevención de las adicciones.</t>
    </r>
  </si>
  <si>
    <r>
      <rPr>
        <b/>
        <sz val="11"/>
        <rFont val="Arial"/>
        <family val="2"/>
      </rPr>
      <t>4.21.1.1.1</t>
    </r>
    <r>
      <rPr>
        <sz val="11"/>
        <rFont val="Arial"/>
        <family val="2"/>
      </rPr>
      <t xml:space="preserve"> Acciones encaminadas a incrementar el conocimiento social y la sensibilización sobre las causas, efectos y prevención de las adicciones realizadas.</t>
    </r>
  </si>
  <si>
    <r>
      <rPr>
        <b/>
        <sz val="11"/>
        <rFont val="Arial"/>
        <family val="2"/>
      </rPr>
      <t>PPSA:</t>
    </r>
    <r>
      <rPr>
        <sz val="11"/>
        <rFont val="Arial"/>
        <family val="2"/>
      </rPr>
      <t xml:space="preserve"> Porcentaje de personas sensibilizadas con las  actividades del IMCA.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</si>
  <si>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Personas</t>
    </r>
  </si>
  <si>
    <r>
      <rPr>
        <b/>
        <sz val="11"/>
        <rFont val="Arial"/>
        <family val="2"/>
      </rPr>
      <t>4.21.1.1.1.1</t>
    </r>
    <r>
      <rPr>
        <sz val="11"/>
        <rFont val="Arial"/>
        <family val="2"/>
      </rPr>
      <t xml:space="preserve"> Difusión de la Campaña digital sobre las causas, efectos y prevención de las adicciones.</t>
    </r>
  </si>
  <si>
    <r>
      <rPr>
        <b/>
        <sz val="11"/>
        <rFont val="Arial"/>
        <family val="2"/>
      </rPr>
      <t>PIRS:</t>
    </r>
    <r>
      <rPr>
        <sz val="11"/>
        <rFont val="Arial"/>
        <family val="2"/>
      </rPr>
      <t xml:space="preserve"> Porcentaje de impactos de la campaña en redes sociales.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</si>
  <si>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Impactos</t>
    </r>
  </si>
  <si>
    <r>
      <rPr>
        <b/>
        <sz val="11"/>
        <rFont val="Arial"/>
        <family val="2"/>
      </rPr>
      <t>4.21.1.1.1.2</t>
    </r>
    <r>
      <rPr>
        <sz val="11"/>
        <rFont val="Arial"/>
        <family val="2"/>
      </rPr>
      <t xml:space="preserve"> Fortalecimiento de la cultura de prevención de las adicciones.</t>
    </r>
  </si>
  <si>
    <r>
      <rPr>
        <b/>
        <sz val="11"/>
        <rFont val="Arial"/>
        <family val="2"/>
      </rPr>
      <t xml:space="preserve">PAPA: </t>
    </r>
    <r>
      <rPr>
        <sz val="11"/>
        <rFont val="Arial"/>
        <family val="2"/>
      </rPr>
      <t>Porcentaje de acciones para el fomento de la  cultura de prevención de adicciones.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</si>
  <si>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Acciones</t>
    </r>
  </si>
  <si>
    <t>Semestral</t>
  </si>
  <si>
    <r>
      <rPr>
        <b/>
        <sz val="11"/>
        <rFont val="Arial"/>
        <family val="2"/>
      </rPr>
      <t>4.21.1.1.1.3</t>
    </r>
    <r>
      <rPr>
        <sz val="11"/>
        <rFont val="Arial"/>
        <family val="2"/>
      </rPr>
      <t xml:space="preserve"> Otorgamiento de certificados a instituciones educativas por cumplir con los lineamientos de prevención y detección de adicciones establecidas por el IMCA.</t>
    </r>
  </si>
  <si>
    <r>
      <rPr>
        <b/>
        <sz val="11"/>
        <rFont val="Arial"/>
        <family val="2"/>
      </rPr>
      <t xml:space="preserve">PEC: </t>
    </r>
    <r>
      <rPr>
        <sz val="11"/>
        <rFont val="Arial"/>
        <family val="2"/>
      </rPr>
      <t>Porcentaje de escuelas certificadas como #YoNoSoyCómplice.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</si>
  <si>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Certificado</t>
    </r>
  </si>
  <si>
    <r>
      <rPr>
        <b/>
        <sz val="11"/>
        <rFont val="Arial"/>
        <family val="2"/>
      </rPr>
      <t>4.21.1.1.1.4</t>
    </r>
    <r>
      <rPr>
        <sz val="11"/>
        <rFont val="Arial"/>
        <family val="2"/>
      </rPr>
      <t xml:space="preserve"> Otorgamiento de Becas a personas principalmente con adicciones en situación vulnerable.</t>
    </r>
  </si>
  <si>
    <r>
      <rPr>
        <b/>
        <sz val="11"/>
        <rFont val="Arial"/>
        <family val="2"/>
      </rPr>
      <t>PBO:</t>
    </r>
    <r>
      <rPr>
        <sz val="11"/>
        <rFont val="Arial"/>
        <family val="2"/>
      </rPr>
      <t xml:space="preserve"> Porcentaje de becas otorgadas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</si>
  <si>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Becas</t>
    </r>
  </si>
  <si>
    <t>Componente
(DIRECCIÓN DE ACOMPAÑAMIENTO TERAPÉUTICO)</t>
  </si>
  <si>
    <r>
      <rPr>
        <b/>
        <sz val="11"/>
        <rFont val="Arial"/>
        <family val="2"/>
      </rPr>
      <t xml:space="preserve">4.21.1.1.2 </t>
    </r>
    <r>
      <rPr>
        <sz val="11"/>
        <rFont val="Arial"/>
        <family val="2"/>
      </rPr>
      <t>Atención dirigida y otorgada a la población sobre las adicciones.</t>
    </r>
  </si>
  <si>
    <r>
      <rPr>
        <b/>
        <sz val="11"/>
        <rFont val="Arial"/>
        <family val="2"/>
      </rPr>
      <t>PPA:</t>
    </r>
    <r>
      <rPr>
        <sz val="11"/>
        <rFont val="Arial"/>
        <family val="2"/>
      </rPr>
      <t xml:space="preserve"> Porcentaje de personas atendidas con adicciones.</t>
    </r>
  </si>
  <si>
    <r>
      <rPr>
        <b/>
        <sz val="11"/>
        <rFont val="Arial"/>
        <family val="2"/>
      </rPr>
      <t xml:space="preserve">4.21.1.1.2.1 </t>
    </r>
    <r>
      <rPr>
        <sz val="11"/>
        <rFont val="Arial"/>
        <family val="2"/>
      </rPr>
      <t xml:space="preserve"> Impresión diagnóstica a los usuarios para la detección de adicciones.</t>
    </r>
  </si>
  <si>
    <r>
      <rPr>
        <b/>
        <sz val="11"/>
        <rFont val="Arial"/>
        <family val="2"/>
      </rPr>
      <t>PPAID:</t>
    </r>
    <r>
      <rPr>
        <sz val="11"/>
        <rFont val="Arial"/>
        <family val="2"/>
      </rPr>
      <t xml:space="preserve"> Porcentaje de personas atendidas de primer contacto que reciben impresiones diagnósticas.</t>
    </r>
  </si>
  <si>
    <r>
      <rPr>
        <b/>
        <sz val="11"/>
        <rFont val="Arial"/>
        <family val="2"/>
      </rPr>
      <t>4.21.1.1.2.2</t>
    </r>
    <r>
      <rPr>
        <sz val="11"/>
        <rFont val="Arial"/>
        <family val="2"/>
      </rPr>
      <t xml:space="preserve"> Canalización de las personas con adicciones a las instituciones o agrupaciones correspondientes.</t>
    </r>
  </si>
  <si>
    <r>
      <rPr>
        <b/>
        <sz val="11"/>
        <rFont val="Arial"/>
        <family val="2"/>
      </rPr>
      <t>PPAC:</t>
    </r>
    <r>
      <rPr>
        <sz val="11"/>
        <rFont val="Arial"/>
        <family val="2"/>
      </rPr>
      <t xml:space="preserve"> Porcentaje de Personas con adicciones canalizadas.</t>
    </r>
  </si>
  <si>
    <r>
      <t xml:space="preserve">4.21.1.1.2.3 </t>
    </r>
    <r>
      <rPr>
        <sz val="11"/>
        <rFont val="Arial"/>
        <family val="2"/>
      </rPr>
      <t xml:space="preserve">Seguimiento a los usuarios en su programa de rehabilitación y reinserción social. </t>
    </r>
  </si>
  <si>
    <r>
      <rPr>
        <b/>
        <sz val="11"/>
        <rFont val="Arial"/>
        <family val="2"/>
      </rPr>
      <t xml:space="preserve">PUCS: </t>
    </r>
    <r>
      <rPr>
        <sz val="11"/>
        <rFont val="Arial"/>
        <family val="2"/>
      </rPr>
      <t>Porcentaje de usuarios canalizados con seguimiento.</t>
    </r>
  </si>
  <si>
    <t>ELABORÓ
Lic. Carla Guzmán López Gatell
Directora de Administración, Contabilidad y Finanzas
Instituto Municipal Contra las Adicciones</t>
  </si>
  <si>
    <t>AUTORIZÓ
Arq.Oscar Francisco Guzmán Zerecero
Director General
Instituto Municipal Contra las Adicciones</t>
  </si>
  <si>
    <t>Dirección General</t>
  </si>
  <si>
    <r>
      <t xml:space="preserve">Justificación Trimestral: </t>
    </r>
    <r>
      <rPr>
        <sz val="11"/>
        <color theme="1"/>
        <rFont val="Arial"/>
        <family val="2"/>
      </rPr>
      <t>Este indicador tiene como meta anual 110 acciones a realizar. En este trimestre se realizaron 87 acciones de las 27 programadas. El porcentaje alcanzado de 322.22 % se debe principalmente que se están  impartieron pláticas a más escuelas, así como la implementación del taller "La codependencia como origen de la violencia de genero", las actividades que se realizan en "Todos por la paz" y la presencia de los módulos de atención en eventos donde participa el IMCA.</t>
    </r>
  </si>
  <si>
    <r>
      <t xml:space="preserve">Justificación Trimestral: </t>
    </r>
    <r>
      <rPr>
        <sz val="11"/>
        <color theme="1"/>
        <rFont val="Arial"/>
        <family val="2"/>
      </rPr>
      <t>Este indicador tiene como meta anual 10 certificaciones. En este trimestre se reporto 0 certificaciones de 1 programado. El porcentaje alcanzado del 0% se debe principalmente a que la escuela aún se encuentra en proceso de certificación se estima que el avance sea reportado para el siguiente trimestre.</t>
    </r>
  </si>
  <si>
    <r>
      <t xml:space="preserve">Justificación Trimestral: </t>
    </r>
    <r>
      <rPr>
        <sz val="11"/>
        <color theme="1"/>
        <rFont val="Arial"/>
        <family val="2"/>
      </rPr>
      <t>Este indicador tiene como meta anual 278 impresiones diagnósticas . En este trimestre  se realizaron 210 impresiones diagnósticas de las 69 programadas. El porcentaje alcanzado de 304.35% se debe principalmente que el departamento de políticas públicas estuvo participando activamente en diversas escuelas, en centros de rehabilitación impartiendo pláticas así como se estuvo impartiendo talleres y esto dio como resultado que más personas de las que se tenían programadas soliciten atención psicológica al Instituto.</t>
    </r>
  </si>
  <si>
    <r>
      <t xml:space="preserve">Justificación Trimestral: </t>
    </r>
    <r>
      <rPr>
        <sz val="11"/>
        <color theme="1"/>
        <rFont val="Arial"/>
        <family val="2"/>
      </rPr>
      <t>Este indicador tiene como meta anual 220 canalizaciones. En este trimestre se realizaron 126 canalizaciones de las 55 programadas. El porcentaje alcanzado de 229.09% se debe principalmente que no todas las personas a las que se les realizó una impresión diagnóstica aceptaron ser canalizados para su atención y recuperación.</t>
    </r>
  </si>
  <si>
    <r>
      <t xml:space="preserve">Justificación Trimestral: </t>
    </r>
    <r>
      <rPr>
        <sz val="11"/>
        <color theme="1"/>
        <rFont val="Arial"/>
        <family val="2"/>
      </rPr>
      <t>Este indicador tiene como meta anual 450 seguimientos. En este trimestre se realizaron 246 seguimientos de los 112 programados. El porcentaje alcanzado del 219.64% se deriva de la constante atención y continuidad en el seguimiento de los usuarios por parte del personal del instituto.</t>
    </r>
  </si>
  <si>
    <r>
      <t xml:space="preserve">Justificación Trimestral: </t>
    </r>
    <r>
      <rPr>
        <sz val="11"/>
        <color theme="1"/>
        <rFont val="Arial"/>
        <family val="2"/>
      </rPr>
      <t>Este indicador tiene como meta trimestral de 5 becas. En este trimestre se otorgó 1 becas de las 5 programadas. El porcentaje alcanzado del  20.00% se debe que durante el trimestre se tuvo una baja participación por parte de la ciudadanía quienes son los que reportan a las personas en situación de calle con problemas de adicciones.</t>
    </r>
  </si>
  <si>
    <r>
      <t xml:space="preserve">Justificacion Trimestral:  </t>
    </r>
    <r>
      <rPr>
        <sz val="11"/>
        <color theme="0"/>
        <rFont val="Arial"/>
        <family val="2"/>
      </rPr>
      <t xml:space="preserve">Este indicador tiene como meta trimestral atender y sensibilizar a  65,991 personas. En este trimestre se realizaron 28,959 atenciones y sensibilizaciones a ciudadanos del municipio de Benito Juárez. El porcentaje alcanzado de 43.88% se debe principalmente a los bajos impactos que se realizaron a través de las redes sociales  motivo por el cual no se logro alcanzar la meta programada. </t>
    </r>
  </si>
  <si>
    <r>
      <t xml:space="preserve">Justificacion Trimestral: </t>
    </r>
    <r>
      <rPr>
        <sz val="11"/>
        <color theme="1"/>
        <rFont val="Arial"/>
        <family val="2"/>
      </rPr>
      <t>Este indicador tiene como meta trimestral 65,922 impactos en las redes sociales. En el trimestre se realizaron  28,749 sensibilizaciones a través de las redes sociales y de las diversas pláticas impartidas por el personal de Instituto. El porcentaje alcanzado de 43.61% principalmente se deriva a la baja  movilidad de las redes sociales y que se priorizaron diversas pláticas y eventos.</t>
    </r>
  </si>
  <si>
    <r>
      <t xml:space="preserve">Justificacion Trimestral: </t>
    </r>
    <r>
      <rPr>
        <sz val="11"/>
        <color theme="1"/>
        <rFont val="Arial"/>
        <family val="2"/>
      </rPr>
      <t>Este indicador tiene como meta trimestral 65,775 impactos en las redes sociales del IMCA. En el trimestre se realizaron 25,059 impactos en las redes sociales. El porcentaje alcanzado de 38.10 % se debe principalmente que el instituto a través de sus plataformas de redes sociales comparte material grafico de interés social con perspectiva de adicciones y considerando que durante el trimestre se priorizaron las platicas y atenciones no se logro alcanzar el porcentaje planeado en los impactos de las redes sociales</t>
    </r>
  </si>
  <si>
    <t xml:space="preserve">Durante el trimestre a reportar </t>
  </si>
  <si>
    <t>JUSTIFICACIÓN TRIMESTRAL Y ANUAL DE AVANCE DE RESULTADOS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</si>
</sst>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53">
    <xf numFmtId="0" fontId="0" fillId="0" borderId="0" xfId="0"/>
    <xf numFmtId="0" fontId="3" fillId="2" borderId="1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justify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10" fontId="14" fillId="3" borderId="20" xfId="2" applyNumberFormat="1" applyFont="1" applyFill="1" applyBorder="1" applyAlignment="1">
      <alignment horizontal="center" vertical="center" wrapText="1"/>
    </xf>
    <xf numFmtId="10" fontId="15" fillId="7" borderId="19" xfId="2" applyNumberFormat="1" applyFont="1" applyFill="1" applyBorder="1" applyAlignment="1">
      <alignment horizontal="center" vertical="center" wrapText="1"/>
    </xf>
    <xf numFmtId="10" fontId="15" fillId="3" borderId="19" xfId="2" applyNumberFormat="1" applyFont="1" applyFill="1" applyBorder="1" applyAlignment="1">
      <alignment horizontal="center" vertical="center" wrapText="1"/>
    </xf>
    <xf numFmtId="10" fontId="14" fillId="7" borderId="19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vertical="center" wrapText="1"/>
    </xf>
    <xf numFmtId="3" fontId="6" fillId="2" borderId="40" xfId="0" applyNumberFormat="1" applyFont="1" applyFill="1" applyBorder="1" applyAlignment="1">
      <alignment horizontal="center"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10" fontId="0" fillId="4" borderId="43" xfId="0" applyNumberFormat="1" applyFill="1" applyBorder="1" applyAlignment="1">
      <alignment horizontal="center" vertical="center" wrapText="1"/>
    </xf>
    <xf numFmtId="3" fontId="6" fillId="2" borderId="45" xfId="0" applyNumberFormat="1" applyFont="1" applyFill="1" applyBorder="1" applyAlignment="1">
      <alignment horizontal="center" vertical="center" wrapText="1"/>
    </xf>
    <xf numFmtId="3" fontId="6" fillId="2" borderId="4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44" xfId="0" applyNumberForma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10" fontId="0" fillId="4" borderId="17" xfId="0" applyNumberFormat="1" applyFill="1" applyBorder="1" applyAlignment="1">
      <alignment horizontal="center" vertical="center" wrapText="1"/>
    </xf>
    <xf numFmtId="3" fontId="6" fillId="10" borderId="40" xfId="0" applyNumberFormat="1" applyFont="1" applyFill="1" applyBorder="1" applyAlignment="1">
      <alignment horizontal="center" vertical="center" wrapText="1"/>
    </xf>
    <xf numFmtId="3" fontId="6" fillId="10" borderId="41" xfId="0" applyNumberFormat="1" applyFont="1" applyFill="1" applyBorder="1" applyAlignment="1">
      <alignment horizontal="center" vertical="center" wrapText="1"/>
    </xf>
    <xf numFmtId="3" fontId="6" fillId="10" borderId="42" xfId="0" applyNumberFormat="1" applyFont="1" applyFill="1" applyBorder="1" applyAlignment="1">
      <alignment horizontal="center" vertical="center" wrapText="1"/>
    </xf>
    <xf numFmtId="10" fontId="0" fillId="4" borderId="51" xfId="0" applyNumberForma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justify" vertical="center" wrapText="1"/>
    </xf>
    <xf numFmtId="0" fontId="8" fillId="6" borderId="47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top"/>
    </xf>
    <xf numFmtId="3" fontId="6" fillId="10" borderId="53" xfId="0" applyNumberFormat="1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4" fillId="7" borderId="57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left" vertical="center" wrapText="1"/>
    </xf>
    <xf numFmtId="0" fontId="9" fillId="6" borderId="59" xfId="0" applyFont="1" applyFill="1" applyBorder="1" applyAlignment="1">
      <alignment horizontal="left" vertical="center" wrapText="1"/>
    </xf>
    <xf numFmtId="0" fontId="7" fillId="7" borderId="59" xfId="0" applyFont="1" applyFill="1" applyBorder="1" applyAlignment="1">
      <alignment horizontal="left" vertical="center" wrapText="1"/>
    </xf>
    <xf numFmtId="0" fontId="7" fillId="3" borderId="59" xfId="0" applyFont="1" applyFill="1" applyBorder="1" applyAlignment="1">
      <alignment horizontal="left" vertical="center" wrapText="1"/>
    </xf>
    <xf numFmtId="0" fontId="7" fillId="3" borderId="60" xfId="0" applyFont="1" applyFill="1" applyBorder="1" applyAlignment="1">
      <alignment horizontal="left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0" fontId="3" fillId="10" borderId="61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5" fillId="7" borderId="63" xfId="2" applyNumberFormat="1" applyFont="1" applyFill="1" applyBorder="1" applyAlignment="1">
      <alignment horizontal="center" vertical="center" wrapText="1"/>
    </xf>
    <xf numFmtId="0" fontId="13" fillId="5" borderId="55" xfId="0" applyFont="1" applyFill="1" applyBorder="1" applyAlignment="1">
      <alignment horizontal="center" vertical="top" wrapText="1"/>
    </xf>
    <xf numFmtId="0" fontId="7" fillId="3" borderId="67" xfId="0" applyFont="1" applyFill="1" applyBorder="1" applyAlignment="1">
      <alignment horizontal="left" vertical="center" wrapText="1"/>
    </xf>
    <xf numFmtId="0" fontId="7" fillId="3" borderId="67" xfId="0" applyFont="1" applyFill="1" applyBorder="1" applyAlignment="1">
      <alignment horizontal="center" vertical="center" wrapText="1"/>
    </xf>
    <xf numFmtId="0" fontId="7" fillId="3" borderId="68" xfId="0" applyFont="1" applyFill="1" applyBorder="1" applyAlignment="1">
      <alignment horizontal="left" vertical="center" wrapText="1"/>
    </xf>
    <xf numFmtId="0" fontId="7" fillId="3" borderId="69" xfId="0" applyFont="1" applyFill="1" applyBorder="1" applyAlignment="1">
      <alignment horizontal="center" vertical="center" wrapText="1"/>
    </xf>
    <xf numFmtId="3" fontId="6" fillId="2" borderId="70" xfId="0" applyNumberFormat="1" applyFont="1" applyFill="1" applyBorder="1" applyAlignment="1">
      <alignment horizontal="center" vertical="center" wrapText="1"/>
    </xf>
    <xf numFmtId="3" fontId="6" fillId="2" borderId="71" xfId="0" applyNumberFormat="1" applyFont="1" applyFill="1" applyBorder="1" applyAlignment="1">
      <alignment horizontal="center" vertical="center" wrapText="1"/>
    </xf>
    <xf numFmtId="3" fontId="6" fillId="2" borderId="72" xfId="0" applyNumberFormat="1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left" vertical="center" wrapText="1"/>
    </xf>
    <xf numFmtId="3" fontId="9" fillId="6" borderId="62" xfId="0" applyNumberFormat="1" applyFont="1" applyFill="1" applyBorder="1" applyAlignment="1">
      <alignment horizontal="center" vertical="center" wrapText="1"/>
    </xf>
    <xf numFmtId="3" fontId="7" fillId="7" borderId="2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55" xfId="0" applyNumberFormat="1" applyFont="1" applyFill="1" applyBorder="1" applyAlignment="1">
      <alignment horizontal="center" vertical="center" wrapText="1"/>
    </xf>
    <xf numFmtId="44" fontId="6" fillId="2" borderId="75" xfId="1" applyFont="1" applyFill="1" applyBorder="1" applyAlignment="1">
      <alignment horizontal="center" vertical="center" wrapText="1"/>
    </xf>
    <xf numFmtId="44" fontId="6" fillId="2" borderId="76" xfId="1" applyFont="1" applyFill="1" applyBorder="1" applyAlignment="1">
      <alignment horizontal="center" vertical="center" wrapText="1"/>
    </xf>
    <xf numFmtId="10" fontId="0" fillId="4" borderId="77" xfId="0" applyNumberForma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3" fontId="6" fillId="2" borderId="64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4" fontId="6" fillId="2" borderId="74" xfId="1" applyNumberFormat="1" applyFont="1" applyFill="1" applyBorder="1" applyAlignment="1">
      <alignment horizontal="center" vertical="center" wrapText="1"/>
    </xf>
    <xf numFmtId="164" fontId="6" fillId="2" borderId="75" xfId="1" applyNumberFormat="1" applyFont="1" applyFill="1" applyBorder="1" applyAlignment="1">
      <alignment horizontal="center" vertical="center" wrapText="1"/>
    </xf>
    <xf numFmtId="164" fontId="6" fillId="2" borderId="76" xfId="1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10" fontId="0" fillId="4" borderId="78" xfId="0" applyNumberFormat="1" applyFill="1" applyBorder="1" applyAlignment="1">
      <alignment horizontal="center" vertical="center" wrapText="1"/>
    </xf>
    <xf numFmtId="0" fontId="4" fillId="7" borderId="79" xfId="0" applyFont="1" applyFill="1" applyBorder="1" applyAlignment="1">
      <alignment horizontal="center" vertical="center" wrapText="1"/>
    </xf>
    <xf numFmtId="10" fontId="15" fillId="7" borderId="80" xfId="2" applyNumberFormat="1" applyFont="1" applyFill="1" applyBorder="1" applyAlignment="1">
      <alignment horizontal="center" vertical="center" wrapText="1"/>
    </xf>
    <xf numFmtId="10" fontId="14" fillId="3" borderId="81" xfId="2" applyNumberFormat="1" applyFont="1" applyFill="1" applyBorder="1" applyAlignment="1">
      <alignment horizontal="center" vertical="center" wrapText="1"/>
    </xf>
    <xf numFmtId="3" fontId="6" fillId="10" borderId="82" xfId="0" applyNumberFormat="1" applyFont="1" applyFill="1" applyBorder="1" applyAlignment="1">
      <alignment horizontal="center" vertical="center" wrapText="1"/>
    </xf>
    <xf numFmtId="3" fontId="6" fillId="2" borderId="82" xfId="0" applyNumberFormat="1" applyFont="1" applyFill="1" applyBorder="1" applyAlignment="1">
      <alignment horizontal="center" vertical="center" wrapText="1"/>
    </xf>
    <xf numFmtId="3" fontId="6" fillId="2" borderId="83" xfId="0" applyNumberFormat="1" applyFont="1" applyFill="1" applyBorder="1" applyAlignment="1">
      <alignment horizontal="center" vertical="center" wrapText="1"/>
    </xf>
    <xf numFmtId="3" fontId="6" fillId="2" borderId="84" xfId="0" applyNumberFormat="1" applyFont="1" applyFill="1" applyBorder="1" applyAlignment="1">
      <alignment horizontal="center" vertical="center" wrapText="1"/>
    </xf>
    <xf numFmtId="3" fontId="6" fillId="10" borderId="45" xfId="0" applyNumberFormat="1" applyFont="1" applyFill="1" applyBorder="1" applyAlignment="1">
      <alignment horizontal="center" vertical="center" wrapText="1"/>
    </xf>
    <xf numFmtId="3" fontId="6" fillId="10" borderId="85" xfId="0" applyNumberFormat="1" applyFont="1" applyFill="1" applyBorder="1" applyAlignment="1">
      <alignment horizontal="center" vertical="center" wrapText="1"/>
    </xf>
    <xf numFmtId="10" fontId="18" fillId="11" borderId="57" xfId="0" applyNumberFormat="1" applyFont="1" applyFill="1" applyBorder="1" applyAlignment="1">
      <alignment horizontal="center" vertical="center"/>
    </xf>
    <xf numFmtId="10" fontId="0" fillId="4" borderId="86" xfId="0" applyNumberFormat="1" applyFill="1" applyBorder="1" applyAlignment="1">
      <alignment horizontal="center" vertical="center" wrapText="1"/>
    </xf>
    <xf numFmtId="10" fontId="0" fillId="4" borderId="87" xfId="0" applyNumberFormat="1" applyFill="1" applyBorder="1" applyAlignment="1">
      <alignment horizontal="center" vertical="center" wrapText="1"/>
    </xf>
    <xf numFmtId="0" fontId="8" fillId="10" borderId="47" xfId="0" applyFont="1" applyFill="1" applyBorder="1" applyAlignment="1">
      <alignment horizontal="left" vertical="center" wrapText="1"/>
    </xf>
    <xf numFmtId="0" fontId="3" fillId="3" borderId="89" xfId="0" applyFont="1" applyFill="1" applyBorder="1" applyAlignment="1">
      <alignment horizontal="center" vertical="center" wrapText="1"/>
    </xf>
    <xf numFmtId="0" fontId="3" fillId="3" borderId="90" xfId="0" applyFont="1" applyFill="1" applyBorder="1" applyAlignment="1">
      <alignment horizontal="center" vertical="center" wrapText="1"/>
    </xf>
    <xf numFmtId="10" fontId="0" fillId="4" borderId="91" xfId="0" applyNumberFormat="1" applyFill="1" applyBorder="1" applyAlignment="1">
      <alignment horizontal="center" vertical="center" wrapText="1"/>
    </xf>
    <xf numFmtId="0" fontId="13" fillId="5" borderId="65" xfId="0" applyFont="1" applyFill="1" applyBorder="1" applyAlignment="1">
      <alignment horizontal="center" vertical="top" wrapText="1"/>
    </xf>
    <xf numFmtId="0" fontId="13" fillId="5" borderId="66" xfId="0" applyFont="1" applyFill="1" applyBorder="1" applyAlignment="1">
      <alignment horizontal="center" vertical="top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88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6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39">
    <dxf>
      <font>
        <color rgb="FF9C5700"/>
      </font>
      <fill>
        <patternFill>
          <bgColor rgb="FFFFEB9C"/>
        </patternFill>
      </fill>
    </dxf>
    <dxf>
      <numFmt numFmtId="14" formatCode="0.00%"/>
      <fill>
        <patternFill>
          <bgColor rgb="FF00B05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FF0000"/>
        </patternFill>
      </fill>
    </dxf>
    <dxf>
      <numFmt numFmtId="14" formatCode="0.00%"/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numFmt numFmtId="14" formatCode="0.00%"/>
      <fill>
        <patternFill>
          <bgColor rgb="FFFF000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20052</xdr:rowOff>
    </xdr:from>
    <xdr:to>
      <xdr:col>2</xdr:col>
      <xdr:colOff>217200</xdr:colOff>
      <xdr:row>7</xdr:row>
      <xdr:rowOff>127158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26427"/>
          <a:ext cx="2534950" cy="2027981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7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21</xdr:col>
      <xdr:colOff>1243851</xdr:colOff>
      <xdr:row>0</xdr:row>
      <xdr:rowOff>89648</xdr:rowOff>
    </xdr:from>
    <xdr:to>
      <xdr:col>23</xdr:col>
      <xdr:colOff>92338</xdr:colOff>
      <xdr:row>6</xdr:row>
      <xdr:rowOff>94450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1921210-2254-47EA-AF3E-61CCCA9D29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0" t="26818" r="9579" b="25293"/>
        <a:stretch/>
      </xdr:blipFill>
      <xdr:spPr>
        <a:xfrm>
          <a:off x="30961851" y="89648"/>
          <a:ext cx="4541075" cy="1932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7"/>
  <sheetViews>
    <sheetView tabSelected="1" view="pageBreakPreview" zoomScale="25" zoomScaleNormal="55" zoomScaleSheetLayoutView="25" workbookViewId="0">
      <selection activeCell="P21" sqref="P21"/>
    </sheetView>
  </sheetViews>
  <sheetFormatPr baseColWidth="10" defaultColWidth="11.42578125" defaultRowHeight="15" x14ac:dyDescent="0.25"/>
  <cols>
    <col min="1" max="1" width="11.42578125" customWidth="1"/>
    <col min="2" max="2" width="28.140625" customWidth="1"/>
    <col min="3" max="3" width="29" customWidth="1"/>
    <col min="4" max="4" width="26.5703125" customWidth="1"/>
    <col min="5" max="5" width="27.28515625" customWidth="1"/>
    <col min="6" max="7" width="22" customWidth="1"/>
    <col min="8" max="15" width="20.140625" customWidth="1"/>
    <col min="16" max="22" width="19.7109375" customWidth="1"/>
    <col min="23" max="23" width="65.7109375" customWidth="1"/>
  </cols>
  <sheetData>
    <row r="1" spans="2:23" ht="15.75" thickBot="1" x14ac:dyDescent="0.3"/>
    <row r="2" spans="2:23" ht="30" customHeight="1" x14ac:dyDescent="0.25">
      <c r="E2" s="133" t="s">
        <v>32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5"/>
    </row>
    <row r="3" spans="2:23" ht="30" customHeight="1" x14ac:dyDescent="0.25">
      <c r="E3" s="136" t="s">
        <v>15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8"/>
    </row>
    <row r="4" spans="2:23" ht="30" customHeight="1" x14ac:dyDescent="0.25">
      <c r="E4" s="136" t="s">
        <v>42</v>
      </c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8"/>
    </row>
    <row r="5" spans="2:23" ht="30" customHeight="1" x14ac:dyDescent="0.25">
      <c r="E5" s="136" t="s">
        <v>43</v>
      </c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8"/>
    </row>
    <row r="6" spans="2:23" ht="15.75" customHeight="1" thickBot="1" x14ac:dyDescent="0.3"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6"/>
    </row>
    <row r="9" spans="2:23" ht="15.75" thickBot="1" x14ac:dyDescent="0.3"/>
    <row r="10" spans="2:23" ht="21" thickBot="1" x14ac:dyDescent="0.3">
      <c r="G10" s="149" t="s">
        <v>40</v>
      </c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1"/>
    </row>
    <row r="11" spans="2:23" ht="36" customHeight="1" thickBot="1" x14ac:dyDescent="0.3">
      <c r="B11" s="114" t="s">
        <v>0</v>
      </c>
      <c r="C11" s="114" t="s">
        <v>1</v>
      </c>
      <c r="D11" s="139" t="s">
        <v>2</v>
      </c>
      <c r="E11" s="140"/>
      <c r="F11" s="141"/>
      <c r="G11" s="146" t="s">
        <v>22</v>
      </c>
      <c r="H11" s="147"/>
      <c r="I11" s="147"/>
      <c r="J11" s="147"/>
      <c r="K11" s="148"/>
      <c r="L11" s="142" t="s">
        <v>23</v>
      </c>
      <c r="M11" s="142"/>
      <c r="N11" s="142"/>
      <c r="O11" s="143"/>
      <c r="P11" s="144" t="s">
        <v>24</v>
      </c>
      <c r="Q11" s="130"/>
      <c r="R11" s="130"/>
      <c r="S11" s="145"/>
      <c r="T11" s="130" t="s">
        <v>25</v>
      </c>
      <c r="U11" s="130"/>
      <c r="V11" s="130"/>
      <c r="W11" s="116" t="s">
        <v>89</v>
      </c>
    </row>
    <row r="12" spans="2:23" ht="144.75" thickBot="1" x14ac:dyDescent="0.3">
      <c r="B12" s="115"/>
      <c r="C12" s="115"/>
      <c r="D12" s="74" t="s">
        <v>3</v>
      </c>
      <c r="E12" s="74" t="s">
        <v>4</v>
      </c>
      <c r="F12" s="74" t="s">
        <v>5</v>
      </c>
      <c r="G12" s="72" t="s">
        <v>41</v>
      </c>
      <c r="H12" s="59" t="s">
        <v>6</v>
      </c>
      <c r="I12" s="60" t="s">
        <v>7</v>
      </c>
      <c r="J12" s="61" t="s">
        <v>8</v>
      </c>
      <c r="K12" s="98" t="s">
        <v>9</v>
      </c>
      <c r="L12" s="3" t="s">
        <v>6</v>
      </c>
      <c r="M12" s="4" t="s">
        <v>7</v>
      </c>
      <c r="N12" s="2" t="s">
        <v>8</v>
      </c>
      <c r="O12" s="5" t="s">
        <v>9</v>
      </c>
      <c r="P12" s="32" t="s">
        <v>6</v>
      </c>
      <c r="Q12" s="33" t="s">
        <v>7</v>
      </c>
      <c r="R12" s="34" t="s">
        <v>8</v>
      </c>
      <c r="S12" s="35" t="s">
        <v>9</v>
      </c>
      <c r="T12" s="111" t="s">
        <v>7</v>
      </c>
      <c r="U12" s="1" t="s">
        <v>8</v>
      </c>
      <c r="V12" s="112" t="s">
        <v>9</v>
      </c>
      <c r="W12" s="117"/>
    </row>
    <row r="13" spans="2:23" ht="213" customHeight="1" x14ac:dyDescent="0.25">
      <c r="B13" s="17" t="s">
        <v>17</v>
      </c>
      <c r="C13" s="18" t="s">
        <v>44</v>
      </c>
      <c r="D13" s="18" t="s">
        <v>16</v>
      </c>
      <c r="E13" s="19" t="s">
        <v>19</v>
      </c>
      <c r="F13" s="62" t="s">
        <v>20</v>
      </c>
      <c r="G13" s="73">
        <v>0.78339999999999999</v>
      </c>
      <c r="H13" s="26">
        <v>0.78339999999999999</v>
      </c>
      <c r="I13" s="27">
        <v>0.78339999999999999</v>
      </c>
      <c r="J13" s="28">
        <v>0.78339999999999999</v>
      </c>
      <c r="K13" s="99">
        <v>0.78339999999999999</v>
      </c>
      <c r="L13" s="100">
        <v>0.83499999999999996</v>
      </c>
      <c r="M13" s="29">
        <v>0.83499999999999996</v>
      </c>
      <c r="N13" s="50"/>
      <c r="O13" s="52"/>
      <c r="P13" s="39">
        <f>IFERROR(L13/H13,"NO APLICA")</f>
        <v>1.0658667347459791</v>
      </c>
      <c r="Q13" s="46">
        <f>IFERROR(M13/I13,"NO APLICA")</f>
        <v>1.0658667347459791</v>
      </c>
      <c r="R13" s="50"/>
      <c r="S13" s="52"/>
      <c r="T13" s="39">
        <f t="shared" ref="T13:T24" si="0">IFERROR(((L13+M13)/(H13+I13)),"100%")</f>
        <v>1.0658667347459791</v>
      </c>
      <c r="U13" s="50"/>
      <c r="V13" s="52"/>
      <c r="W13" s="54" t="s">
        <v>21</v>
      </c>
    </row>
    <row r="14" spans="2:23" ht="50.25" hidden="1" customHeight="1" x14ac:dyDescent="0.25">
      <c r="B14" s="131" t="s">
        <v>38</v>
      </c>
      <c r="C14" s="132"/>
      <c r="D14" s="132"/>
      <c r="E14" s="132"/>
      <c r="F14" s="132"/>
      <c r="G14" s="69"/>
      <c r="H14" s="58"/>
      <c r="I14" s="50"/>
      <c r="J14" s="50"/>
      <c r="K14" s="51"/>
      <c r="L14" s="101"/>
      <c r="M14" s="50"/>
      <c r="N14" s="50"/>
      <c r="O14" s="52"/>
      <c r="P14" s="53" t="str">
        <f>IFERROR((L14/H14),"100%")</f>
        <v>100%</v>
      </c>
      <c r="Q14" s="46" t="str">
        <f>IFERROR((M14/I14),"100%")</f>
        <v>100%</v>
      </c>
      <c r="R14" s="46" t="str">
        <f>IFERROR((N14/J14),"100%")</f>
        <v>100%</v>
      </c>
      <c r="S14" s="108" t="str">
        <f>IFERROR((O14/K14),"100%")</f>
        <v>100%</v>
      </c>
      <c r="T14" s="53" t="str">
        <f t="shared" si="0"/>
        <v>100%</v>
      </c>
      <c r="U14" s="46" t="str">
        <f>IFERROR(((L14+M14+N14)/(H14+I14+J14)),"100%")</f>
        <v>100%</v>
      </c>
      <c r="V14" s="108" t="str">
        <f>IFERROR(((L14+M14+N14+O14)/(H14+I14+J14+K14)),"100%")</f>
        <v>100%</v>
      </c>
      <c r="W14" s="110"/>
    </row>
    <row r="15" spans="2:23" ht="150" customHeight="1" x14ac:dyDescent="0.25">
      <c r="B15" s="20" t="s">
        <v>45</v>
      </c>
      <c r="C15" s="9" t="s">
        <v>49</v>
      </c>
      <c r="D15" s="9" t="s">
        <v>50</v>
      </c>
      <c r="E15" s="21" t="s">
        <v>47</v>
      </c>
      <c r="F15" s="63" t="s">
        <v>48</v>
      </c>
      <c r="G15" s="83">
        <v>263968</v>
      </c>
      <c r="H15" s="67">
        <v>65991</v>
      </c>
      <c r="I15" s="37">
        <v>65991</v>
      </c>
      <c r="J15" s="37">
        <v>65993</v>
      </c>
      <c r="K15" s="38">
        <v>65993</v>
      </c>
      <c r="L15" s="102">
        <v>24771</v>
      </c>
      <c r="M15" s="37">
        <v>28959</v>
      </c>
      <c r="N15" s="50"/>
      <c r="O15" s="52"/>
      <c r="P15" s="39">
        <f>IFERROR((L15/H15),"100%")</f>
        <v>0.37536936855025688</v>
      </c>
      <c r="Q15" s="97">
        <f>IFERROR((M15/I15),"100%")</f>
        <v>0.43883256807746512</v>
      </c>
      <c r="R15" s="50"/>
      <c r="S15" s="52"/>
      <c r="T15" s="53">
        <f>IFERROR(((L15+M15)/(H15+I15)),"100%")</f>
        <v>0.407100968313861</v>
      </c>
      <c r="U15" s="50"/>
      <c r="V15" s="52"/>
      <c r="W15" s="55" t="s">
        <v>85</v>
      </c>
    </row>
    <row r="16" spans="2:23" ht="150" customHeight="1" x14ac:dyDescent="0.25">
      <c r="B16" s="6" t="s">
        <v>46</v>
      </c>
      <c r="C16" s="7" t="s">
        <v>51</v>
      </c>
      <c r="D16" s="7" t="s">
        <v>52</v>
      </c>
      <c r="E16" s="8" t="s">
        <v>47</v>
      </c>
      <c r="F16" s="64" t="s">
        <v>53</v>
      </c>
      <c r="G16" s="84">
        <v>263690</v>
      </c>
      <c r="H16" s="67">
        <v>65922</v>
      </c>
      <c r="I16" s="37">
        <v>65922</v>
      </c>
      <c r="J16" s="37">
        <v>65923</v>
      </c>
      <c r="K16" s="38">
        <v>65923</v>
      </c>
      <c r="L16" s="102">
        <v>24611</v>
      </c>
      <c r="M16" s="37">
        <v>28749</v>
      </c>
      <c r="N16" s="50"/>
      <c r="O16" s="52"/>
      <c r="P16" s="39">
        <f t="shared" ref="P16:P24" si="1">IFERROR((L16/H16),"100%")</f>
        <v>0.37333515366645431</v>
      </c>
      <c r="Q16" s="97">
        <f t="shared" ref="Q16:Q24" si="2">IFERROR((M16/I16),"100%")</f>
        <v>0.43610630745426415</v>
      </c>
      <c r="R16" s="50"/>
      <c r="S16" s="52"/>
      <c r="T16" s="53">
        <f t="shared" si="0"/>
        <v>0.40472073056035923</v>
      </c>
      <c r="U16" s="50"/>
      <c r="V16" s="52"/>
      <c r="W16" s="47" t="s">
        <v>86</v>
      </c>
    </row>
    <row r="17" spans="2:23" ht="149.25" customHeight="1" x14ac:dyDescent="0.25">
      <c r="B17" s="10" t="s">
        <v>18</v>
      </c>
      <c r="C17" s="11" t="s">
        <v>54</v>
      </c>
      <c r="D17" s="11" t="s">
        <v>55</v>
      </c>
      <c r="E17" s="12" t="s">
        <v>47</v>
      </c>
      <c r="F17" s="65" t="s">
        <v>56</v>
      </c>
      <c r="G17" s="96">
        <v>263100</v>
      </c>
      <c r="H17" s="67">
        <v>65775</v>
      </c>
      <c r="I17" s="37">
        <v>65775</v>
      </c>
      <c r="J17" s="37">
        <v>65775</v>
      </c>
      <c r="K17" s="38">
        <v>65775</v>
      </c>
      <c r="L17" s="102">
        <v>21553</v>
      </c>
      <c r="M17" s="37">
        <v>25059</v>
      </c>
      <c r="N17" s="50"/>
      <c r="O17" s="52"/>
      <c r="P17" s="39">
        <f t="shared" si="1"/>
        <v>0.32767768909160017</v>
      </c>
      <c r="Q17" s="97">
        <f>IFERROR((M17/I17),"100%")</f>
        <v>0.38098061573546183</v>
      </c>
      <c r="R17" s="50"/>
      <c r="S17" s="52"/>
      <c r="T17" s="53">
        <f>IFERROR(((L17+M17)/(H17+I17)),"100%")</f>
        <v>0.35432915241353097</v>
      </c>
      <c r="U17" s="50"/>
      <c r="V17" s="52"/>
      <c r="W17" s="48" t="s">
        <v>87</v>
      </c>
    </row>
    <row r="18" spans="2:23" ht="149.25" customHeight="1" x14ac:dyDescent="0.25">
      <c r="B18" s="10" t="s">
        <v>18</v>
      </c>
      <c r="C18" s="75" t="s">
        <v>57</v>
      </c>
      <c r="D18" s="75" t="s">
        <v>58</v>
      </c>
      <c r="E18" s="76" t="s">
        <v>47</v>
      </c>
      <c r="F18" s="77" t="s">
        <v>59</v>
      </c>
      <c r="G18" s="78">
        <v>110</v>
      </c>
      <c r="H18" s="79">
        <v>27</v>
      </c>
      <c r="I18" s="80">
        <v>27</v>
      </c>
      <c r="J18" s="80">
        <v>28</v>
      </c>
      <c r="K18" s="81">
        <v>28</v>
      </c>
      <c r="L18" s="103">
        <v>71</v>
      </c>
      <c r="M18" s="80">
        <v>87</v>
      </c>
      <c r="N18" s="50"/>
      <c r="O18" s="52"/>
      <c r="P18" s="39">
        <f t="shared" si="1"/>
        <v>2.6296296296296298</v>
      </c>
      <c r="Q18" s="97">
        <f t="shared" si="2"/>
        <v>3.2222222222222223</v>
      </c>
      <c r="R18" s="50"/>
      <c r="S18" s="52"/>
      <c r="T18" s="53">
        <f t="shared" si="0"/>
        <v>2.925925925925926</v>
      </c>
      <c r="U18" s="50"/>
      <c r="V18" s="52"/>
      <c r="W18" s="82" t="s">
        <v>79</v>
      </c>
    </row>
    <row r="19" spans="2:23" ht="149.25" customHeight="1" x14ac:dyDescent="0.25">
      <c r="B19" s="10" t="s">
        <v>18</v>
      </c>
      <c r="C19" s="75" t="s">
        <v>61</v>
      </c>
      <c r="D19" s="75" t="s">
        <v>62</v>
      </c>
      <c r="E19" s="76" t="s">
        <v>60</v>
      </c>
      <c r="F19" s="77" t="s">
        <v>63</v>
      </c>
      <c r="G19" s="78">
        <v>10</v>
      </c>
      <c r="H19" s="79">
        <v>1</v>
      </c>
      <c r="I19" s="80">
        <v>2</v>
      </c>
      <c r="J19" s="80">
        <v>3</v>
      </c>
      <c r="K19" s="81">
        <v>4</v>
      </c>
      <c r="L19" s="103">
        <v>0</v>
      </c>
      <c r="M19" s="80">
        <v>0</v>
      </c>
      <c r="N19" s="50"/>
      <c r="O19" s="52"/>
      <c r="P19" s="39">
        <f t="shared" si="1"/>
        <v>0</v>
      </c>
      <c r="Q19" s="97">
        <f t="shared" si="2"/>
        <v>0</v>
      </c>
      <c r="R19" s="50"/>
      <c r="S19" s="52"/>
      <c r="T19" s="53">
        <f t="shared" si="0"/>
        <v>0</v>
      </c>
      <c r="U19" s="50"/>
      <c r="V19" s="52"/>
      <c r="W19" s="82" t="s">
        <v>80</v>
      </c>
    </row>
    <row r="20" spans="2:23" ht="150.75" customHeight="1" x14ac:dyDescent="0.25">
      <c r="B20" s="10" t="s">
        <v>18</v>
      </c>
      <c r="C20" s="75" t="s">
        <v>64</v>
      </c>
      <c r="D20" s="75" t="s">
        <v>65</v>
      </c>
      <c r="E20" s="76" t="s">
        <v>47</v>
      </c>
      <c r="F20" s="77" t="s">
        <v>66</v>
      </c>
      <c r="G20" s="78">
        <v>20</v>
      </c>
      <c r="H20" s="79">
        <v>5</v>
      </c>
      <c r="I20" s="80">
        <v>5</v>
      </c>
      <c r="J20" s="80">
        <v>5</v>
      </c>
      <c r="K20" s="81">
        <v>5</v>
      </c>
      <c r="L20" s="103">
        <v>3</v>
      </c>
      <c r="M20" s="80">
        <v>1</v>
      </c>
      <c r="N20" s="50"/>
      <c r="O20" s="52"/>
      <c r="P20" s="39">
        <f t="shared" si="1"/>
        <v>0.6</v>
      </c>
      <c r="Q20" s="97">
        <f t="shared" si="2"/>
        <v>0.2</v>
      </c>
      <c r="R20" s="50"/>
      <c r="S20" s="52"/>
      <c r="T20" s="53">
        <f t="shared" si="0"/>
        <v>0.4</v>
      </c>
      <c r="U20" s="50"/>
      <c r="V20" s="52"/>
      <c r="W20" s="82" t="s">
        <v>84</v>
      </c>
    </row>
    <row r="21" spans="2:23" ht="150.75" customHeight="1" x14ac:dyDescent="0.25">
      <c r="B21" s="6" t="s">
        <v>67</v>
      </c>
      <c r="C21" s="7" t="s">
        <v>68</v>
      </c>
      <c r="D21" s="7" t="s">
        <v>69</v>
      </c>
      <c r="E21" s="8" t="s">
        <v>47</v>
      </c>
      <c r="F21" s="64" t="s">
        <v>53</v>
      </c>
      <c r="G21" s="70">
        <v>278</v>
      </c>
      <c r="H21" s="67">
        <v>69</v>
      </c>
      <c r="I21" s="37">
        <v>69</v>
      </c>
      <c r="J21" s="37">
        <v>70</v>
      </c>
      <c r="K21" s="38">
        <v>70</v>
      </c>
      <c r="L21" s="102">
        <v>160</v>
      </c>
      <c r="M21" s="37">
        <v>210</v>
      </c>
      <c r="N21" s="50"/>
      <c r="O21" s="52"/>
      <c r="P21" s="39">
        <f t="shared" si="1"/>
        <v>2.318840579710145</v>
      </c>
      <c r="Q21" s="97">
        <f t="shared" si="2"/>
        <v>3.0434782608695654</v>
      </c>
      <c r="R21" s="50"/>
      <c r="S21" s="52"/>
      <c r="T21" s="53">
        <f t="shared" si="0"/>
        <v>2.681159420289855</v>
      </c>
      <c r="U21" s="50"/>
      <c r="V21" s="52"/>
      <c r="W21" s="47" t="s">
        <v>81</v>
      </c>
    </row>
    <row r="22" spans="2:23" ht="150.75" customHeight="1" x14ac:dyDescent="0.25">
      <c r="B22" s="10" t="s">
        <v>18</v>
      </c>
      <c r="C22" s="75" t="s">
        <v>70</v>
      </c>
      <c r="D22" s="75" t="s">
        <v>71</v>
      </c>
      <c r="E22" s="76" t="s">
        <v>47</v>
      </c>
      <c r="F22" s="77" t="s">
        <v>53</v>
      </c>
      <c r="G22" s="78">
        <v>278</v>
      </c>
      <c r="H22" s="79">
        <v>69</v>
      </c>
      <c r="I22" s="80">
        <v>69</v>
      </c>
      <c r="J22" s="80">
        <v>70</v>
      </c>
      <c r="K22" s="81">
        <v>70</v>
      </c>
      <c r="L22" s="103">
        <v>160</v>
      </c>
      <c r="M22" s="80">
        <v>210</v>
      </c>
      <c r="N22" s="50"/>
      <c r="O22" s="52"/>
      <c r="P22" s="39">
        <f t="shared" si="1"/>
        <v>2.318840579710145</v>
      </c>
      <c r="Q22" s="97">
        <f t="shared" si="2"/>
        <v>3.0434782608695654</v>
      </c>
      <c r="R22" s="50"/>
      <c r="S22" s="52"/>
      <c r="T22" s="53">
        <f t="shared" si="0"/>
        <v>2.681159420289855</v>
      </c>
      <c r="U22" s="50"/>
      <c r="V22" s="52"/>
      <c r="W22" s="82" t="s">
        <v>81</v>
      </c>
    </row>
    <row r="23" spans="2:23" ht="150.75" customHeight="1" x14ac:dyDescent="0.25">
      <c r="B23" s="10" t="s">
        <v>18</v>
      </c>
      <c r="C23" s="75" t="s">
        <v>72</v>
      </c>
      <c r="D23" s="75" t="s">
        <v>73</v>
      </c>
      <c r="E23" s="76" t="s">
        <v>47</v>
      </c>
      <c r="F23" s="77" t="s">
        <v>53</v>
      </c>
      <c r="G23" s="78">
        <v>220</v>
      </c>
      <c r="H23" s="79">
        <v>55</v>
      </c>
      <c r="I23" s="80">
        <v>55</v>
      </c>
      <c r="J23" s="80">
        <v>55</v>
      </c>
      <c r="K23" s="81">
        <v>55</v>
      </c>
      <c r="L23" s="103">
        <v>160</v>
      </c>
      <c r="M23" s="80">
        <v>126</v>
      </c>
      <c r="N23" s="50"/>
      <c r="O23" s="52"/>
      <c r="P23" s="39">
        <f t="shared" si="1"/>
        <v>2.9090909090909092</v>
      </c>
      <c r="Q23" s="97">
        <f t="shared" si="2"/>
        <v>2.290909090909091</v>
      </c>
      <c r="R23" s="50"/>
      <c r="S23" s="52"/>
      <c r="T23" s="53">
        <f t="shared" si="0"/>
        <v>2.6</v>
      </c>
      <c r="U23" s="50"/>
      <c r="V23" s="52"/>
      <c r="W23" s="82" t="s">
        <v>82</v>
      </c>
    </row>
    <row r="24" spans="2:23" ht="149.25" customHeight="1" thickBot="1" x14ac:dyDescent="0.3">
      <c r="B24" s="13" t="s">
        <v>18</v>
      </c>
      <c r="C24" s="14" t="s">
        <v>74</v>
      </c>
      <c r="D24" s="15" t="s">
        <v>75</v>
      </c>
      <c r="E24" s="16" t="s">
        <v>47</v>
      </c>
      <c r="F24" s="66" t="s">
        <v>53</v>
      </c>
      <c r="G24" s="71">
        <v>450</v>
      </c>
      <c r="H24" s="68">
        <v>112</v>
      </c>
      <c r="I24" s="40">
        <v>112</v>
      </c>
      <c r="J24" s="40">
        <v>113</v>
      </c>
      <c r="K24" s="41">
        <v>113</v>
      </c>
      <c r="L24" s="104">
        <v>121</v>
      </c>
      <c r="M24" s="40">
        <v>246</v>
      </c>
      <c r="N24" s="105"/>
      <c r="O24" s="106"/>
      <c r="P24" s="49">
        <f t="shared" si="1"/>
        <v>1.0803571428571428</v>
      </c>
      <c r="Q24" s="109">
        <f t="shared" si="2"/>
        <v>2.1964285714285716</v>
      </c>
      <c r="R24" s="105"/>
      <c r="S24" s="106"/>
      <c r="T24" s="113">
        <f t="shared" si="0"/>
        <v>1.6383928571428572</v>
      </c>
      <c r="U24" s="105"/>
      <c r="V24" s="106"/>
      <c r="W24" s="56" t="s">
        <v>83</v>
      </c>
    </row>
    <row r="25" spans="2:23" ht="28.5" customHeight="1" x14ac:dyDescent="0.25">
      <c r="P25" s="107">
        <f>AVERAGE(P17:P24)</f>
        <v>1.5230545662611963</v>
      </c>
      <c r="Q25" s="107">
        <f>AVERAGE(Q17,Q18,Q19,Q20,Q22,Q23,Q24)</f>
        <v>1.6191455373092729</v>
      </c>
      <c r="R25" s="107" t="e">
        <f t="shared" ref="R25" si="3">AVERAGE(R17:R24)</f>
        <v>#DIV/0!</v>
      </c>
      <c r="S25" s="107" t="e">
        <f>AVERAGE(S17:S24)</f>
        <v>#DIV/0!</v>
      </c>
      <c r="T25" s="107">
        <f>AVERAGE(T17,T18,T19,T20,T22,T23,T24)</f>
        <v>1.5142581936817385</v>
      </c>
      <c r="U25" s="107" t="e">
        <f t="shared" ref="U25:V25" si="4">AVERAGE(U17:U24)</f>
        <v>#DIV/0!</v>
      </c>
      <c r="V25" s="107" t="e">
        <f t="shared" si="4"/>
        <v>#DIV/0!</v>
      </c>
    </row>
    <row r="29" spans="2:23" ht="76.5" customHeight="1" x14ac:dyDescent="0.25">
      <c r="C29" s="120" t="s">
        <v>76</v>
      </c>
      <c r="D29" s="121"/>
      <c r="E29" s="121"/>
      <c r="F29" s="121"/>
      <c r="G29" s="57"/>
      <c r="L29" s="120" t="s">
        <v>33</v>
      </c>
      <c r="M29" s="121"/>
      <c r="N29" s="121"/>
      <c r="O29" s="121"/>
      <c r="P29" s="121"/>
      <c r="Q29" s="121"/>
      <c r="U29" s="120" t="s">
        <v>77</v>
      </c>
      <c r="V29" s="121"/>
      <c r="W29" s="121"/>
    </row>
    <row r="32" spans="2:23" ht="15.75" hidden="1" thickBot="1" x14ac:dyDescent="0.3"/>
    <row r="33" spans="5:23" ht="15.75" hidden="1" customHeight="1" thickBot="1" x14ac:dyDescent="0.3">
      <c r="E33" s="122" t="s">
        <v>26</v>
      </c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4"/>
    </row>
    <row r="34" spans="5:23" ht="27" hidden="1" customHeight="1" thickBot="1" x14ac:dyDescent="0.3">
      <c r="E34" s="125" t="s">
        <v>27</v>
      </c>
      <c r="F34" s="118" t="s">
        <v>10</v>
      </c>
      <c r="G34" s="127" t="s">
        <v>11</v>
      </c>
      <c r="H34" s="128"/>
      <c r="I34" s="128"/>
      <c r="J34" s="129"/>
      <c r="K34" s="127" t="s">
        <v>12</v>
      </c>
      <c r="L34" s="128"/>
      <c r="M34" s="128"/>
      <c r="N34" s="129"/>
      <c r="O34" s="127" t="s">
        <v>13</v>
      </c>
      <c r="P34" s="128"/>
      <c r="Q34" s="128"/>
      <c r="R34" s="129"/>
      <c r="S34" s="127" t="s">
        <v>14</v>
      </c>
      <c r="T34" s="128"/>
      <c r="U34" s="128"/>
      <c r="V34" s="129"/>
      <c r="W34" s="125" t="s">
        <v>39</v>
      </c>
    </row>
    <row r="35" spans="5:23" ht="34.5" hidden="1" customHeight="1" thickBot="1" x14ac:dyDescent="0.3">
      <c r="E35" s="126"/>
      <c r="F35" s="119"/>
      <c r="G35" s="22" t="s">
        <v>28</v>
      </c>
      <c r="H35" s="24" t="s">
        <v>29</v>
      </c>
      <c r="I35" s="23" t="s">
        <v>30</v>
      </c>
      <c r="J35" s="25" t="s">
        <v>31</v>
      </c>
      <c r="K35" s="22" t="s">
        <v>28</v>
      </c>
      <c r="L35" s="24" t="s">
        <v>29</v>
      </c>
      <c r="M35" s="23" t="s">
        <v>30</v>
      </c>
      <c r="N35" s="25" t="s">
        <v>31</v>
      </c>
      <c r="O35" s="22" t="s">
        <v>6</v>
      </c>
      <c r="P35" s="24" t="s">
        <v>7</v>
      </c>
      <c r="Q35" s="23" t="s">
        <v>8</v>
      </c>
      <c r="R35" s="25" t="s">
        <v>9</v>
      </c>
      <c r="S35" s="22" t="s">
        <v>6</v>
      </c>
      <c r="T35" s="24" t="s">
        <v>7</v>
      </c>
      <c r="U35" s="23" t="s">
        <v>8</v>
      </c>
      <c r="V35" s="25" t="s">
        <v>9</v>
      </c>
      <c r="W35" s="126"/>
    </row>
    <row r="36" spans="5:23" ht="35.25" hidden="1" customHeight="1" thickBot="1" x14ac:dyDescent="0.3">
      <c r="E36" s="85" t="s">
        <v>78</v>
      </c>
      <c r="F36" s="86">
        <v>6700000</v>
      </c>
      <c r="G36" s="93">
        <v>1800000</v>
      </c>
      <c r="H36" s="94">
        <v>1633332.01</v>
      </c>
      <c r="I36" s="94">
        <v>1633332.01</v>
      </c>
      <c r="J36" s="95">
        <v>1633335.98</v>
      </c>
      <c r="K36" s="93">
        <v>2113070.2999999998</v>
      </c>
      <c r="L36" s="87">
        <v>1420405.01</v>
      </c>
      <c r="M36" s="87"/>
      <c r="N36" s="88"/>
      <c r="O36" s="89">
        <f>IFERROR(K36/G36,"100"%)</f>
        <v>1.1739279444444444</v>
      </c>
      <c r="P36" s="90"/>
      <c r="Q36" s="90"/>
      <c r="R36" s="91"/>
      <c r="S36" s="49">
        <f>IFERROR((K36+L36)/F36,"100%")</f>
        <v>0.5273843746268656</v>
      </c>
      <c r="T36" s="90"/>
      <c r="U36" s="90"/>
      <c r="V36" s="91"/>
      <c r="W36" s="92" t="s">
        <v>88</v>
      </c>
    </row>
    <row r="37" spans="5:23" hidden="1" x14ac:dyDescent="0.25"/>
  </sheetData>
  <mergeCells count="25"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B11:B12"/>
    <mergeCell ref="C11:C12"/>
    <mergeCell ref="W11:W12"/>
    <mergeCell ref="F34:F35"/>
    <mergeCell ref="L29:Q29"/>
    <mergeCell ref="U29:W29"/>
    <mergeCell ref="C29:F29"/>
    <mergeCell ref="E33:W33"/>
    <mergeCell ref="E34:E35"/>
    <mergeCell ref="G34:J34"/>
    <mergeCell ref="K34:N34"/>
    <mergeCell ref="O34:R34"/>
    <mergeCell ref="S34:V34"/>
    <mergeCell ref="W34:W35"/>
    <mergeCell ref="T11:V11"/>
    <mergeCell ref="B14:F14"/>
  </mergeCells>
  <conditionalFormatting sqref="H14:K20 H22:K24">
    <cfRule type="containsBlanks" dxfId="38" priority="52">
      <formula>LEN(TRIM(H14))=0</formula>
    </cfRule>
  </conditionalFormatting>
  <conditionalFormatting sqref="L36:N36">
    <cfRule type="containsBlanks" dxfId="37" priority="44">
      <formula>LEN(TRIM(L36))=0</formula>
    </cfRule>
  </conditionalFormatting>
  <conditionalFormatting sqref="L14:O14">
    <cfRule type="containsBlanks" dxfId="36" priority="53">
      <formula>LEN(TRIM(L14))=0</formula>
    </cfRule>
  </conditionalFormatting>
  <conditionalFormatting sqref="O36">
    <cfRule type="cellIs" dxfId="35" priority="81" stopIfTrue="1" operator="equal">
      <formula>"100%"</formula>
    </cfRule>
    <cfRule type="cellIs" dxfId="34" priority="82" stopIfTrue="1" operator="lessThan">
      <formula>0.5</formula>
    </cfRule>
    <cfRule type="cellIs" dxfId="33" priority="83" stopIfTrue="1" operator="between">
      <formula>0.5</formula>
      <formula>0.7</formula>
    </cfRule>
    <cfRule type="cellIs" dxfId="32" priority="84" stopIfTrue="1" operator="between">
      <formula>0.7</formula>
      <formula>1.2</formula>
    </cfRule>
    <cfRule type="cellIs" dxfId="31" priority="85" stopIfTrue="1" operator="greaterThanOrEqual">
      <formula>1.2</formula>
    </cfRule>
    <cfRule type="containsBlanks" dxfId="30" priority="86" stopIfTrue="1">
      <formula>LEN(TRIM(O36))=0</formula>
    </cfRule>
  </conditionalFormatting>
  <conditionalFormatting sqref="P36:R36 T36:V36">
    <cfRule type="containsBlanks" dxfId="29" priority="74">
      <formula>LEN(TRIM(P36))=0</formula>
    </cfRule>
  </conditionalFormatting>
  <conditionalFormatting sqref="P13:Q13 T13">
    <cfRule type="cellIs" dxfId="28" priority="117" operator="equal">
      <formula>"NO APLICA"</formula>
    </cfRule>
    <cfRule type="cellIs" dxfId="27" priority="118" operator="lessThanOrEqual">
      <formula>100%</formula>
    </cfRule>
    <cfRule type="cellIs" dxfId="26" priority="119" operator="between">
      <formula>100%</formula>
      <formula>110%</formula>
    </cfRule>
    <cfRule type="cellIs" dxfId="25" priority="120" operator="greaterThanOrEqual">
      <formula>110%</formula>
    </cfRule>
  </conditionalFormatting>
  <conditionalFormatting sqref="P14:V14 P15:Q24 T15:T24">
    <cfRule type="containsBlanks" dxfId="24" priority="121" stopIfTrue="1">
      <formula>LEN(TRIM(P14))=0</formula>
    </cfRule>
  </conditionalFormatting>
  <conditionalFormatting sqref="S36">
    <cfRule type="cellIs" dxfId="23" priority="75" stopIfTrue="1" operator="equal">
      <formula>"100%"</formula>
    </cfRule>
    <cfRule type="cellIs" dxfId="22" priority="76" stopIfTrue="1" operator="lessThan">
      <formula>0.5</formula>
    </cfRule>
    <cfRule type="cellIs" dxfId="21" priority="77" stopIfTrue="1" operator="between">
      <formula>0.5</formula>
      <formula>0.7</formula>
    </cfRule>
    <cfRule type="cellIs" dxfId="20" priority="78" stopIfTrue="1" operator="between">
      <formula>0.7</formula>
      <formula>1.2</formula>
    </cfRule>
    <cfRule type="cellIs" dxfId="19" priority="79" stopIfTrue="1" operator="greaterThanOrEqual">
      <formula>1.2</formula>
    </cfRule>
    <cfRule type="containsBlanks" dxfId="18" priority="80" stopIfTrue="1">
      <formula>LEN(TRIM(S36))=0</formula>
    </cfRule>
  </conditionalFormatting>
  <conditionalFormatting sqref="H21:K21">
    <cfRule type="containsBlanks" dxfId="17" priority="22">
      <formula>LEN(TRIM(H21))=0</formula>
    </cfRule>
  </conditionalFormatting>
  <conditionalFormatting sqref="G36:J36">
    <cfRule type="containsBlanks" dxfId="16" priority="21">
      <formula>LEN(TRIM(G36))=0</formula>
    </cfRule>
  </conditionalFormatting>
  <conditionalFormatting sqref="K36">
    <cfRule type="containsBlanks" dxfId="15" priority="20">
      <formula>LEN(TRIM(K36))=0</formula>
    </cfRule>
  </conditionalFormatting>
  <conditionalFormatting sqref="Q15:Q24">
    <cfRule type="cellIs" dxfId="14" priority="15" stopIfTrue="1" operator="lessThan">
      <formula>0.5</formula>
    </cfRule>
    <cfRule type="cellIs" dxfId="13" priority="16" stopIfTrue="1" operator="between">
      <formula>0.5</formula>
      <formula>0.7</formula>
    </cfRule>
  </conditionalFormatting>
  <conditionalFormatting sqref="N13:O13">
    <cfRule type="containsBlanks" dxfId="12" priority="13">
      <formula>LEN(TRIM(N13))=0</formula>
    </cfRule>
  </conditionalFormatting>
  <conditionalFormatting sqref="R13:S13">
    <cfRule type="containsBlanks" dxfId="11" priority="12">
      <formula>LEN(TRIM(R13))=0</formula>
    </cfRule>
  </conditionalFormatting>
  <conditionalFormatting sqref="U13:V13">
    <cfRule type="containsBlanks" dxfId="10" priority="11">
      <formula>LEN(TRIM(U13))=0</formula>
    </cfRule>
  </conditionalFormatting>
  <conditionalFormatting sqref="P15:Q24 T15:T24">
    <cfRule type="cellIs" dxfId="9" priority="10" operator="between">
      <formula>0.7</formula>
      <formula>1</formula>
    </cfRule>
  </conditionalFormatting>
  <conditionalFormatting sqref="P15:Q24 T15:T24">
    <cfRule type="cellIs" dxfId="8" priority="9" operator="between">
      <formula>0.5</formula>
      <formula>0.7</formula>
    </cfRule>
    <cfRule type="cellIs" dxfId="7" priority="8" operator="lessThan">
      <formula>0.5</formula>
    </cfRule>
  </conditionalFormatting>
  <conditionalFormatting sqref="R15:S24">
    <cfRule type="containsBlanks" dxfId="6" priority="7">
      <formula>LEN(TRIM(R15))=0</formula>
    </cfRule>
  </conditionalFormatting>
  <conditionalFormatting sqref="U15:V24">
    <cfRule type="containsBlanks" dxfId="5" priority="6">
      <formula>LEN(TRIM(U15))=0</formula>
    </cfRule>
  </conditionalFormatting>
  <conditionalFormatting sqref="P15:Q24">
    <cfRule type="cellIs" dxfId="4" priority="5" operator="greaterThanOrEqual">
      <formula>1</formula>
    </cfRule>
  </conditionalFormatting>
  <conditionalFormatting sqref="T15:T24">
    <cfRule type="cellIs" dxfId="3" priority="3" stopIfTrue="1" operator="lessThan">
      <formula>0.5</formula>
    </cfRule>
    <cfRule type="cellIs" dxfId="2" priority="4" stopIfTrue="1" operator="between">
      <formula>0.5</formula>
      <formula>0.7</formula>
    </cfRule>
  </conditionalFormatting>
  <conditionalFormatting sqref="T15:T24">
    <cfRule type="cellIs" dxfId="1" priority="2" operator="greaterThanOrEqual">
      <formula>1</formula>
    </cfRule>
  </conditionalFormatting>
  <conditionalFormatting sqref="N15:O24">
    <cfRule type="containsBlanks" dxfId="0" priority="1">
      <formula>LEN(TRIM(N15))=0</formula>
    </cfRule>
  </conditionalFormatting>
  <printOptions horizontalCentered="1"/>
  <pageMargins left="0.19685039370078741" right="3.937007874015748E-2" top="0.35433070866141736" bottom="0.35433070866141736" header="0.31496062992125984" footer="0.31496062992125984"/>
  <pageSetup paperSize="5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4" sqref="B4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42" t="s">
        <v>34</v>
      </c>
    </row>
    <row r="3" spans="1:2" ht="120" customHeight="1" x14ac:dyDescent="0.25">
      <c r="A3" s="152" t="s">
        <v>35</v>
      </c>
      <c r="B3" s="152"/>
    </row>
    <row r="5" spans="1:2" ht="45" x14ac:dyDescent="0.25">
      <c r="A5" s="43"/>
      <c r="B5" s="44" t="s">
        <v>36</v>
      </c>
    </row>
    <row r="6" spans="1:2" ht="60" x14ac:dyDescent="0.25">
      <c r="A6" s="45"/>
      <c r="B6" s="44" t="s">
        <v>37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E4 2023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Dell</cp:lastModifiedBy>
  <cp:revision/>
  <cp:lastPrinted>2023-07-06T15:10:58Z</cp:lastPrinted>
  <dcterms:created xsi:type="dcterms:W3CDTF">2021-03-11T02:28:07Z</dcterms:created>
  <dcterms:modified xsi:type="dcterms:W3CDTF">2023-07-06T15:11:00Z</dcterms:modified>
  <cp:category/>
  <cp:contentStatus/>
</cp:coreProperties>
</file>