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IMJUVE GESER\PLANEACION 2023\Formatos 2023\EJE 4\IMJUVE 2TR 2023\1.Formato de Seguimiento IMJUVE 1TR23\"/>
    </mc:Choice>
  </mc:AlternateContent>
  <bookViews>
    <workbookView xWindow="0" yWindow="0" windowWidth="20490" windowHeight="7755"/>
  </bookViews>
  <sheets>
    <sheet name="SEGUIMIENTO E4 2023" sheetId="1" r:id="rId1"/>
    <sheet name="Hoja1" sheetId="3" r:id="rId2"/>
    <sheet name="Instrucciones" sheetId="2" r:id="rId3"/>
  </sheets>
  <definedNames>
    <definedName name="ADFASDF">#REF!</definedName>
    <definedName name="_xlnm.Print_Area" localSheetId="0">'SEGUIMIENTO E4 2023'!$A$1:$W$29</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7" i="1" l="1"/>
  <c r="R37" i="1"/>
  <c r="O37" i="1"/>
  <c r="N37" i="1"/>
  <c r="T36" i="1"/>
  <c r="S36" i="1"/>
  <c r="R36" i="1"/>
  <c r="Q36" i="1"/>
  <c r="P36" i="1"/>
  <c r="O36" i="1"/>
  <c r="N36" i="1"/>
  <c r="U36" i="1" s="1"/>
  <c r="R10" i="3"/>
  <c r="Q10" i="3"/>
  <c r="N10" i="3"/>
  <c r="M10" i="3"/>
  <c r="S9" i="3"/>
  <c r="R9" i="3"/>
  <c r="Q9" i="3"/>
  <c r="P9" i="3"/>
  <c r="O9" i="3"/>
  <c r="N9" i="3"/>
  <c r="M9" i="3"/>
  <c r="T9" i="3" s="1"/>
  <c r="T14" i="1"/>
  <c r="T15" i="1"/>
  <c r="T16" i="1"/>
  <c r="T17" i="1"/>
  <c r="T18" i="1"/>
  <c r="T19" i="1"/>
  <c r="T20" i="1"/>
  <c r="T21" i="1"/>
  <c r="T23" i="1"/>
  <c r="T22" i="1"/>
  <c r="T13" i="1"/>
  <c r="Q22" i="1" l="1"/>
  <c r="Q23" i="1"/>
  <c r="P23" i="1"/>
  <c r="P22" i="1"/>
  <c r="P16" i="1"/>
  <c r="P15" i="1"/>
  <c r="P14" i="1"/>
  <c r="P13" i="1"/>
  <c r="Q13" i="1"/>
  <c r="Q14" i="1" l="1"/>
  <c r="Q20" i="1" l="1"/>
  <c r="Q19" i="1"/>
  <c r="Q21" i="1"/>
  <c r="Q18" i="1"/>
  <c r="Q17" i="1"/>
  <c r="Q16" i="1"/>
  <c r="Q15" i="1"/>
  <c r="G16" i="1" l="1"/>
  <c r="G15" i="1"/>
  <c r="G14" i="1"/>
  <c r="G17" i="1"/>
  <c r="G18" i="1"/>
  <c r="G19" i="1"/>
  <c r="G20" i="1"/>
  <c r="G21" i="1"/>
  <c r="G22" i="1"/>
  <c r="G23" i="1"/>
  <c r="P21" i="1" l="1"/>
  <c r="P20" i="1"/>
  <c r="P19" i="1"/>
  <c r="P18" i="1"/>
  <c r="P17" i="1" l="1"/>
  <c r="P24" i="1"/>
  <c r="V24" i="1" l="1"/>
  <c r="U24" i="1"/>
  <c r="T24" i="1"/>
  <c r="S24" i="1"/>
  <c r="R24" i="1"/>
  <c r="Q24" i="1"/>
</calcChain>
</file>

<file path=xl/sharedStrings.xml><?xml version="1.0" encoding="utf-8"?>
<sst xmlns="http://schemas.openxmlformats.org/spreadsheetml/2006/main" count="157" uniqueCount="91">
  <si>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</si>
  <si>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</si>
  <si>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</si>
  <si>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</si>
  <si>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</si>
  <si>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</si>
  <si>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</si>
  <si>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</si>
  <si>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</si>
  <si>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</si>
  <si>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</si>
  <si>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</si>
  <si>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</si>
  <si>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</si>
  <si>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</si>
  <si>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</si>
  <si>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r>
      <rPr>
        <b/>
        <sz val="11"/>
        <color theme="1"/>
        <rFont val="Arial"/>
        <family val="2"/>
      </rPr>
      <t>PPPIVC</t>
    </r>
    <r>
      <rPr>
        <b/>
        <vertAlign val="subscript"/>
        <sz val="11"/>
        <color theme="1"/>
        <rFont val="Arial"/>
        <family val="2"/>
      </rPr>
      <t>ENVIPE</t>
    </r>
    <r>
      <rPr>
        <sz val="11"/>
        <color theme="1"/>
        <rFont val="Arial"/>
        <family val="2"/>
      </rPr>
      <t>: Porcentaje de población de 18 años y más que percibe inseguro vivir en Cancún.
ENVIPE: Encuesta Nacional de Seguridad Pública Urbana. Periodicidad Anual.</t>
    </r>
  </si>
  <si>
    <t>Fin
(DGPM / DP)</t>
  </si>
  <si>
    <t>Actividad</t>
  </si>
  <si>
    <t>Anual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</si>
  <si>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Porcentaje</t>
    </r>
  </si>
  <si>
    <r>
      <rPr>
        <b/>
        <sz val="11"/>
        <rFont val="Arial"/>
        <family val="2"/>
      </rPr>
      <t>Meta trimestral:</t>
    </r>
    <r>
      <rPr>
        <sz val="11"/>
        <rFont val="Arial"/>
        <family val="2"/>
      </rPr>
      <t xml:space="preserve"> . El avance en cumplimiento de metas trimestral refleja lo reportado respecto a lo programado, es decir 106.57%. 
</t>
    </r>
    <r>
      <rPr>
        <b/>
        <sz val="11"/>
        <rFont val="Arial"/>
        <family val="2"/>
      </rPr>
      <t>Meta Anual:</t>
    </r>
    <r>
      <rPr>
        <sz val="11"/>
        <rFont val="Arial"/>
        <family val="2"/>
      </rPr>
      <t xml:space="preserve"> El Instituto Nacional de Estadística y Geografía, INEGI, implementa y publica los resultados de la Encuesta Nacional de Victimización y Percepción sobre Seguridad Pública Anualmente. Ultimo dato 83.5% periodo marzo-abril 2022. </t>
    </r>
  </si>
  <si>
    <t>JUSTIFICACION TRIMESTRAL Y ANUAL DE AVANCE DE RESULTADOS 2023</t>
  </si>
  <si>
    <t>META PROGRAMADA 2023</t>
  </si>
  <si>
    <t>META REALIZADA 2023</t>
  </si>
  <si>
    <t>PORCENTAJE DE AVANCE TRIMESTRAL 2023</t>
  </si>
  <si>
    <t>PORCENTAJE DE AVANCE TRIMESTRAL ACUMULADO 2023</t>
  </si>
  <si>
    <t>SEGUIMIENTO A LA EJECUCIÓN DEL PRESUPUESTO AUTORIZADO</t>
  </si>
  <si>
    <t>UNIDAD ADMINISTRATIVA</t>
  </si>
  <si>
    <t>TRIMESTRE 1 2023</t>
  </si>
  <si>
    <t>TRIMESTRE 2 2023</t>
  </si>
  <si>
    <t>TRIMESTRE 3 2023</t>
  </si>
  <si>
    <t>TRIMESTRE 4 2023</t>
  </si>
  <si>
    <t>SEGUIMIENTO DE AVANCE EN CUMPLIMIENTO DE METAS Y OBJETIVOS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</si>
  <si>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</si>
  <si>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</si>
  <si>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</si>
  <si>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</si>
  <si>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</si>
  <si>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DE AVANCE DE RESULTADOS 2023</t>
  </si>
  <si>
    <t xml:space="preserve">INSTITUTO MUNICIPAL DE LA JUVENTUD </t>
  </si>
  <si>
    <r>
      <rPr>
        <b/>
        <sz val="11"/>
        <color theme="1"/>
        <rFont val="Arial"/>
        <family val="2"/>
      </rPr>
      <t>4.20.1:</t>
    </r>
    <r>
      <rPr>
        <sz val="11"/>
        <color theme="1"/>
        <rFont val="Arial"/>
        <family val="2"/>
      </rPr>
      <t xml:space="preserve"> Contribuir en la promoción de  acciones que combatan las causas que generan las violencias y la delincuencia contribuyendo a la paz y la justica mediante el desarrollo de herramientas que propicien y promuevan el desarrollo integral de las juventudes.</t>
    </r>
  </si>
  <si>
    <t>CLAVE Y NOMBRE DEL PPA:F-PPA 4.20 PROGRAMA DE DESARROLLO INTEGRAL CON PERSPECTIVA DE JUVENTUDES</t>
  </si>
  <si>
    <r>
      <rPr>
        <b/>
        <sz val="11"/>
        <color theme="0"/>
        <rFont val="Arial"/>
        <family val="2"/>
      </rPr>
      <t>PJDI:</t>
    </r>
    <r>
      <rPr>
        <sz val="11"/>
        <color theme="0"/>
        <rFont val="Arial"/>
        <family val="2"/>
      </rPr>
      <t xml:space="preserve"> Porcentaje de jóvenes participantes en las actividades de desarrollo integral.</t>
    </r>
  </si>
  <si>
    <r>
      <rPr>
        <b/>
        <sz val="11"/>
        <color rgb="FFFFFFFF"/>
        <rFont val="Arial"/>
        <family val="2"/>
      </rPr>
      <t xml:space="preserve">4.20.1.1 </t>
    </r>
    <r>
      <rPr>
        <sz val="11"/>
        <color rgb="FFFFFFFF"/>
        <rFont val="Arial"/>
        <family val="2"/>
      </rPr>
      <t>Las juventudes del municipio de Benito Juárez  desarrollan herramientas que propician y promueven su desarrollo integral.</t>
    </r>
  </si>
  <si>
    <t>Propósito
(DIRECCIÓN GENERAL DEL IMJUVE)</t>
  </si>
  <si>
    <t>Componente
(UNIDAD DE ORIENTACIÓN Y BIENESTAR JUVENIL)</t>
  </si>
  <si>
    <r>
      <rPr>
        <b/>
        <sz val="11"/>
        <color theme="1"/>
        <rFont val="Arial"/>
        <family val="2"/>
      </rPr>
      <t>4.20.1.1.1</t>
    </r>
    <r>
      <rPr>
        <sz val="11"/>
        <color theme="1"/>
        <rFont val="Arial"/>
        <family val="2"/>
      </rPr>
      <t xml:space="preserve"> Servicios integrales que promueven el bienestar y la vida digna de las juventudes brindados.</t>
    </r>
  </si>
  <si>
    <r>
      <rPr>
        <b/>
        <sz val="11"/>
        <color theme="1"/>
        <rFont val="Arial"/>
        <family val="2"/>
      </rPr>
      <t>PSIJB:</t>
    </r>
    <r>
      <rPr>
        <sz val="11"/>
        <color theme="1"/>
        <rFont val="Arial"/>
        <family val="2"/>
      </rPr>
      <t xml:space="preserve"> Porcentaje de servicios integrales dirigidos a las juventudes brindados.</t>
    </r>
  </si>
  <si>
    <t xml:space="preserve">Trimestral </t>
  </si>
  <si>
    <r>
      <rPr>
        <b/>
        <sz val="11"/>
        <color theme="0"/>
        <rFont val="Arial"/>
        <family val="2"/>
      </rPr>
      <t xml:space="preserve">UNIDAD DE MEDIDA DEL INDICADOR: </t>
    </r>
    <r>
      <rPr>
        <sz val="11"/>
        <color theme="0"/>
        <rFont val="Arial"/>
        <family val="2"/>
      </rPr>
      <t xml:space="preserve">Porcentaje
</t>
    </r>
    <r>
      <rPr>
        <b/>
        <sz val="11"/>
        <color theme="0"/>
        <rFont val="Arial"/>
        <family val="2"/>
      </rPr>
      <t xml:space="preserve">UNIDAD DE MEDIDA DE LAS VARIABLES: </t>
    </r>
    <r>
      <rPr>
        <sz val="11"/>
        <color theme="0"/>
        <rFont val="Arial"/>
        <family val="2"/>
      </rPr>
      <t xml:space="preserve">Jóvenes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</si>
  <si>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Integrales.</t>
    </r>
  </si>
  <si>
    <r>
      <rPr>
        <b/>
        <sz val="11"/>
        <color rgb="FF000000"/>
        <rFont val="Arial"/>
        <family val="2"/>
      </rPr>
      <t>4.20.1.1.1.1</t>
    </r>
    <r>
      <rPr>
        <sz val="11"/>
        <color rgb="FF000000"/>
        <rFont val="Arial"/>
        <family val="2"/>
      </rPr>
      <t xml:space="preserve"> Realización de actividades de promoción a la igualdad e inclusión afectiva de las juventudes</t>
    </r>
  </si>
  <si>
    <r>
      <rPr>
        <b/>
        <sz val="11"/>
        <color theme="1"/>
        <rFont val="Arial"/>
        <family val="2"/>
      </rPr>
      <t xml:space="preserve">PAIA: </t>
    </r>
    <r>
      <rPr>
        <sz val="11"/>
        <color theme="1"/>
        <rFont val="Arial"/>
        <family val="2"/>
      </rPr>
      <t>Porcentaje de actividades de igualdad e inclusión afectiva dirigidas a las juventudes.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</si>
  <si>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Actividades </t>
    </r>
  </si>
  <si>
    <r>
      <t>4.20.1.1.1.2</t>
    </r>
    <r>
      <rPr>
        <b/>
        <sz val="11"/>
        <color rgb="FFFF0000"/>
        <rFont val="Arial"/>
        <family val="2"/>
      </rPr>
      <t xml:space="preserve"> </t>
    </r>
    <r>
      <rPr>
        <sz val="11"/>
        <color theme="1"/>
        <rFont val="Arial"/>
        <family val="2"/>
      </rPr>
      <t>Realización de actividades que promuevan el Bienestar Juvenil y la Vida Digna.</t>
    </r>
  </si>
  <si>
    <r>
      <rPr>
        <b/>
        <sz val="11"/>
        <color theme="1"/>
        <rFont val="Arial"/>
        <family val="2"/>
      </rPr>
      <t>PABV</t>
    </r>
    <r>
      <rPr>
        <sz val="11"/>
        <color theme="1"/>
        <rFont val="Arial"/>
        <family val="2"/>
      </rPr>
      <t>: Porcentaje de actividades que promueven el bienestar juvenil y la Vida Digna para las juventudes.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</si>
  <si>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Actividades</t>
    </r>
  </si>
  <si>
    <r>
      <rPr>
        <b/>
        <sz val="11"/>
        <color theme="1"/>
        <rFont val="Arial"/>
        <family val="2"/>
      </rPr>
      <t>4.20.1.1.1.3</t>
    </r>
    <r>
      <rPr>
        <sz val="11"/>
        <color theme="1"/>
        <rFont val="Arial"/>
        <family val="2"/>
      </rPr>
      <t xml:space="preserve"> Realización de actividades que promuevan la cultura de paz y seguridad</t>
    </r>
  </si>
  <si>
    <r>
      <rPr>
        <b/>
        <sz val="11"/>
        <color theme="1"/>
        <rFont val="Arial"/>
        <family val="2"/>
      </rPr>
      <t>PACS:</t>
    </r>
    <r>
      <rPr>
        <sz val="11"/>
        <color theme="1"/>
        <rFont val="Arial"/>
        <family val="2"/>
      </rPr>
      <t xml:space="preserve"> Porcentaje de actividades que promueven la Cultura de Paz y Seguridad a las juventudes.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</si>
  <si>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Actividades </t>
    </r>
  </si>
  <si>
    <t>Componente
(UNIDAD DE SERVICIOS A LA JUVENTUD)</t>
  </si>
  <si>
    <r>
      <t xml:space="preserve">4.20.1.1.2 </t>
    </r>
    <r>
      <rPr>
        <sz val="11"/>
        <color theme="1"/>
        <rFont val="Arial"/>
        <family val="2"/>
      </rPr>
      <t>Actividades de fomento profesional y del entorno ambiental dirigidas a las juventudes realizadas.</t>
    </r>
  </si>
  <si>
    <r>
      <t xml:space="preserve">PAFPA: </t>
    </r>
    <r>
      <rPr>
        <sz val="11"/>
        <color rgb="FF000000"/>
        <rFont val="Arial"/>
        <family val="2"/>
      </rPr>
      <t>Porcentaje de actividades de fomento profesional y ambiental dirigidas a las juventudes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</si>
  <si>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t>
    </r>
  </si>
  <si>
    <r>
      <t xml:space="preserve">4.20.1.1.2.1 </t>
    </r>
    <r>
      <rPr>
        <sz val="11"/>
        <color theme="1"/>
        <rFont val="Arial"/>
        <family val="2"/>
      </rPr>
      <t>Ejecución de actividades que fomenten la educación, el emprendimiento y el trabajo digno de las juventudes.</t>
    </r>
  </si>
  <si>
    <r>
      <rPr>
        <b/>
        <sz val="11"/>
        <color theme="1"/>
        <rFont val="Arial"/>
        <family val="2"/>
      </rPr>
      <t>PAFL:</t>
    </r>
    <r>
      <rPr>
        <sz val="11"/>
        <color theme="1"/>
        <rFont val="Arial"/>
        <family val="2"/>
      </rPr>
      <t xml:space="preserve"> Porcentaje de  actividades en fomento educativo y laboral de las juventudes.</t>
    </r>
  </si>
  <si>
    <r>
      <t xml:space="preserve">4.20.1.1.2.2 </t>
    </r>
    <r>
      <rPr>
        <sz val="11"/>
        <color theme="1"/>
        <rFont val="Arial"/>
        <family val="2"/>
      </rPr>
      <t>Ejecución de actividades que fomenten los entornos sostenibles, dignos y adecuados.</t>
    </r>
  </si>
  <si>
    <r>
      <t xml:space="preserve">4.20.1.1.2.3 </t>
    </r>
    <r>
      <rPr>
        <sz val="11"/>
        <color theme="1"/>
        <rFont val="Arial"/>
        <family val="2"/>
      </rPr>
      <t>Integración del Padrón Municipal de las Juventudes de Benito Juárez.</t>
    </r>
  </si>
  <si>
    <r>
      <t xml:space="preserve">4.20.1.1.2.4 </t>
    </r>
    <r>
      <rPr>
        <sz val="11"/>
        <color theme="1"/>
        <rFont val="Arial"/>
        <family val="2"/>
      </rPr>
      <t>Ejecución de actividades que fomenten la participación ciudadana de las juventudes.</t>
    </r>
  </si>
  <si>
    <r>
      <rPr>
        <b/>
        <sz val="11"/>
        <color theme="1"/>
        <rFont val="Arial"/>
        <family val="2"/>
      </rPr>
      <t>PAED:</t>
    </r>
    <r>
      <rPr>
        <sz val="11"/>
        <color theme="1"/>
        <rFont val="Arial"/>
        <family val="2"/>
      </rPr>
      <t xml:space="preserve"> Porcentaje de actividades que fomenten los entornos dignos para las juventudes.</t>
    </r>
  </si>
  <si>
    <r>
      <rPr>
        <b/>
        <sz val="11"/>
        <color theme="1"/>
        <rFont val="Arial"/>
        <family val="2"/>
      </rPr>
      <t>PJIP:</t>
    </r>
    <r>
      <rPr>
        <sz val="11"/>
        <color theme="1"/>
        <rFont val="Arial"/>
        <family val="2"/>
      </rPr>
      <t xml:space="preserve"> Porcentaje de juventudes integradas en el Padrón.</t>
    </r>
  </si>
  <si>
    <r>
      <rPr>
        <b/>
        <sz val="11"/>
        <color theme="1"/>
        <rFont val="Arial"/>
        <family val="2"/>
      </rPr>
      <t>PAPC:</t>
    </r>
    <r>
      <rPr>
        <sz val="11"/>
        <color theme="1"/>
        <rFont val="Arial"/>
        <family val="2"/>
      </rPr>
      <t xml:space="preserve"> Porcentaje de actividades que fomenten la participación ciudada de las juventudes.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</si>
  <si>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Actividades </t>
    </r>
  </si>
  <si>
    <t xml:space="preserve">ELABORÓ 
L.C.P Geser Manuel Caporali Santos 
Coordinador Administrativo </t>
  </si>
  <si>
    <t xml:space="preserve">Instittuto Municipal de la Juventud </t>
  </si>
  <si>
    <t xml:space="preserve">No se logro el avance al cien por ciento debido a que varias actividades se lograron un ahorro en las compras de los materiales.  </t>
  </si>
  <si>
    <t>AVANCE EN CUMPLIMIENTO DE METAS TRIMESTRAL Y ANUAL ACUMULADO 2023</t>
  </si>
  <si>
    <t>ANUAL</t>
  </si>
  <si>
    <r>
      <t xml:space="preserve">Justificación Trimestral: </t>
    </r>
    <r>
      <rPr>
        <sz val="11"/>
        <color theme="0"/>
        <rFont val="Arial"/>
        <family val="2"/>
      </rPr>
      <t>Se logró superar la meta debido al programa "Really por la Paz" en donde se registró la participación de las escuelas secundarias, con el objetivo de fortalecer su integridad emocional.</t>
    </r>
  </si>
  <si>
    <r>
      <t xml:space="preserve">Justificación Trimestral: </t>
    </r>
    <r>
      <rPr>
        <sz val="11"/>
        <color theme="1"/>
        <rFont val="Arial"/>
        <family val="2"/>
      </rPr>
      <t xml:space="preserve">Se logró alcanzar el número de actividades programadas, debido al  espacio y la participación de las juventudes. </t>
    </r>
  </si>
  <si>
    <r>
      <t xml:space="preserve">Justificación Trimestral: </t>
    </r>
    <r>
      <rPr>
        <sz val="11"/>
        <color theme="1"/>
        <rFont val="Arial"/>
        <family val="2"/>
      </rPr>
      <t xml:space="preserve">Se superó la meta por las pláticas de "Apostándole a las Adolescencias" en donde se impartieron 48 contando con la disposición de las escuelas secundarias.   </t>
    </r>
  </si>
  <si>
    <r>
      <t xml:space="preserve">Justificación Trimestral: </t>
    </r>
    <r>
      <rPr>
        <sz val="11"/>
        <color theme="1"/>
        <rFont val="Arial"/>
        <family val="2"/>
      </rPr>
      <t xml:space="preserve">Se logró superar la meta debido a que se realizaron actividades en conmemoración al 53 aniversario de Cancún en donde se participó, además hubo éxito en el Really por la Paz contando con el  apoyo de las escuelas secundarias. </t>
    </r>
  </si>
  <si>
    <r>
      <t xml:space="preserve">Justificación Trimestral: </t>
    </r>
    <r>
      <rPr>
        <sz val="11"/>
        <color theme="1"/>
        <rFont val="Arial"/>
        <family val="2"/>
      </rPr>
      <t xml:space="preserve">Se logró alcanzar la meta programada debido a los eventos realizados en conjunto con una escuela de Taekwondo, además de los eventos realizados durante el 53 aniversario de Cancún. </t>
    </r>
  </si>
  <si>
    <r>
      <t xml:space="preserve">Justificación Trimestral: </t>
    </r>
    <r>
      <rPr>
        <sz val="11"/>
        <color theme="1"/>
        <rFont val="Arial"/>
        <family val="2"/>
      </rPr>
      <t xml:space="preserve">No se logró alcanzar la meta programada, debido a que no realizó el lanzamiento de Curso de Inglés, debido a que programaron actividades extraordinarias del aniversario de Cancún. </t>
    </r>
  </si>
  <si>
    <r>
      <t xml:space="preserve">Justificación Trimestral: </t>
    </r>
    <r>
      <rPr>
        <sz val="11"/>
        <color theme="1"/>
        <rFont val="Arial"/>
        <family val="2"/>
      </rPr>
      <t xml:space="preserve">Se logró alcanzar las metas debido a que se logró realizar las limpiezas de playas de manera mensual contando con la participación de asociaciones y algunas universidades que se sumaron. </t>
    </r>
  </si>
  <si>
    <r>
      <t xml:space="preserve">Justificación Trimestral: </t>
    </r>
    <r>
      <rPr>
        <sz val="11"/>
        <color theme="1"/>
        <rFont val="Arial"/>
        <family val="2"/>
      </rPr>
      <t xml:space="preserve"> No se programó durante este trimestre la integración al Padrón de Juventudes.</t>
    </r>
  </si>
  <si>
    <r>
      <t xml:space="preserve">Justificación Trimestral: </t>
    </r>
    <r>
      <rPr>
        <sz val="11"/>
        <color theme="1"/>
        <rFont val="Arial"/>
        <family val="2"/>
      </rPr>
      <t xml:space="preserve">Se logró superar la meta programada debido a los eventos realizados del aniversario de Cancún y a las actividades realizadas de Taekwondo. </t>
    </r>
  </si>
  <si>
    <r>
      <t xml:space="preserve">Justificación Trimestral: </t>
    </r>
    <r>
      <rPr>
        <sz val="11"/>
        <rFont val="Arial"/>
        <family val="2"/>
      </rPr>
      <t>Se logró superar las actividades, debido al número de pláticas impartidas del tema de Apostándole a las Adolescencias, con el objetivo de concientizar y brindar información de valor que pueden poner en riesgo su salud mental y bienestar emocional incluso física al presentar un noviazgo con violencia., lo cual logro la participación de  las y los adolescentes de las escuelas secundarias.</t>
    </r>
  </si>
  <si>
    <t xml:space="preserve">Existe una ampliación  al presupuesto por 2.3 Mill. Y se empezo a recaudar apartir del mes de mayo, es por ello que no se ha logrado tener un  avance financiero al cien por ciento, ya que parte de los programas que se van a realizar con esta ampliación se empezaron a comtemplar durante junio. </t>
  </si>
  <si>
    <t xml:space="preserve">AUTORIZÓ
C. Danielle Camargo Davila Madrid 
Directora General del Instituto Municipal de la Juventud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</si>
</sst>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25" x14ac:knownFonts="1">
    <font>
      <sz val="11"/>
      <color theme="1"/>
      <name val="Calibri"/>
      <family val="2"/>
      <scheme val="minor"/>
    </font>
    <font>
      <sz val="11"/>
      <color theme="1"/>
      <name val="Calibri"/>
      <family val="2"/>
      <scheme val="minor"/>
    </font>
    <font>
      <b/>
      <sz val="2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vertAlign val="subscript"/>
      <sz val="11"/>
      <color theme="1"/>
      <name val="Arial"/>
      <family val="2"/>
    </font>
    <font>
      <b/>
      <sz val="14"/>
      <color theme="0"/>
      <name val="Arial"/>
      <family val="2"/>
    </font>
    <font>
      <b/>
      <sz val="14"/>
      <color rgb="FFFFFFFF"/>
      <name val="Arial"/>
      <family val="2"/>
    </font>
    <font>
      <sz val="12"/>
      <name val="Arial"/>
      <family val="2"/>
    </font>
    <font>
      <sz val="12"/>
      <color theme="1"/>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rgb="FFFFFFFF"/>
      <name val="Arial"/>
      <family val="2"/>
    </font>
    <font>
      <b/>
      <sz val="11"/>
      <color rgb="FFFFFFFF"/>
      <name val="Arial"/>
      <family val="2"/>
    </font>
    <font>
      <sz val="11"/>
      <color rgb="FF000000"/>
      <name val="Arial"/>
      <family val="2"/>
    </font>
    <font>
      <b/>
      <sz val="11"/>
      <color rgb="FFFF0000"/>
      <name val="Arial"/>
      <family val="2"/>
    </font>
    <font>
      <b/>
      <sz val="16"/>
      <color theme="0"/>
      <name val="Arial"/>
      <family val="2"/>
    </font>
    <font>
      <b/>
      <sz val="12"/>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rgb="FFFFEB9C"/>
        <bgColor indexed="64"/>
      </patternFill>
    </fill>
    <fill>
      <patternFill patternType="solid">
        <fgColor rgb="FFC7EFCE"/>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000000"/>
      </patternFill>
    </fill>
    <fill>
      <patternFill patternType="solid">
        <fgColor rgb="FFAED8F4"/>
        <bgColor rgb="FF000000"/>
      </patternFill>
    </fill>
  </fills>
  <borders count="83">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thin">
        <color rgb="FF000000"/>
      </left>
      <right/>
      <top style="medium">
        <color indexed="64"/>
      </top>
      <bottom style="medium">
        <color indexed="64"/>
      </bottom>
      <diagonal/>
    </border>
    <border>
      <left style="thin">
        <color theme="1"/>
      </left>
      <right/>
      <top style="medium">
        <color indexed="64"/>
      </top>
      <bottom style="thin">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bottom/>
      <diagonal/>
    </border>
    <border>
      <left style="dotted">
        <color indexed="64"/>
      </left>
      <right style="dotted">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ashed">
        <color theme="1"/>
      </right>
      <top style="dashed">
        <color theme="1"/>
      </top>
      <bottom style="dashed">
        <color theme="1"/>
      </bottom>
      <diagonal/>
    </border>
    <border>
      <left/>
      <right style="thin">
        <color rgb="FF000000"/>
      </right>
      <top style="medium">
        <color indexed="64"/>
      </top>
      <bottom/>
      <diagonal/>
    </border>
    <border>
      <left style="thin">
        <color indexed="64"/>
      </left>
      <right/>
      <top style="thin">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dashed">
        <color theme="1"/>
      </right>
      <top style="dashed">
        <color theme="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top style="thin">
        <color indexed="64"/>
      </top>
      <bottom style="thin">
        <color indexed="64"/>
      </bottom>
      <diagonal/>
    </border>
    <border>
      <left style="dotted">
        <color indexed="64"/>
      </left>
      <right style="medium">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cellStyleXfs>
  <cellXfs count="159">
    <xf numFmtId="0" fontId="0" fillId="0" borderId="0" xfId="0"/>
    <xf numFmtId="0" fontId="3" fillId="3" borderId="10"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9" fillId="6" borderId="13" xfId="0" applyFont="1" applyFill="1" applyBorder="1" applyAlignment="1">
      <alignment horizontal="left" vertical="center" wrapText="1"/>
    </xf>
    <xf numFmtId="0" fontId="3" fillId="3" borderId="12"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13" fillId="5" borderId="16" xfId="0" applyFont="1" applyFill="1" applyBorder="1" applyAlignment="1">
      <alignment horizontal="center" vertical="top" wrapText="1"/>
    </xf>
    <xf numFmtId="0" fontId="5" fillId="3" borderId="32" xfId="0" applyFont="1" applyFill="1" applyBorder="1" applyAlignment="1">
      <alignment horizontal="center" vertical="center" wrapText="1"/>
    </xf>
    <xf numFmtId="0" fontId="6" fillId="3" borderId="33" xfId="0" applyFont="1" applyFill="1" applyBorder="1" applyAlignment="1">
      <alignment horizontal="justify" vertical="center" wrapText="1"/>
    </xf>
    <xf numFmtId="0" fontId="6" fillId="3" borderId="3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7" borderId="37" xfId="0" applyFont="1" applyFill="1" applyBorder="1" applyAlignment="1">
      <alignment horizontal="center" vertical="center" wrapText="1"/>
    </xf>
    <xf numFmtId="10" fontId="14" fillId="3" borderId="25" xfId="2" applyNumberFormat="1" applyFont="1" applyFill="1" applyBorder="1" applyAlignment="1">
      <alignment horizontal="center" vertical="center" wrapText="1"/>
    </xf>
    <xf numFmtId="10" fontId="15" fillId="7" borderId="23" xfId="2" applyNumberFormat="1" applyFont="1" applyFill="1" applyBorder="1" applyAlignment="1">
      <alignment horizontal="center" vertical="center" wrapText="1"/>
    </xf>
    <xf numFmtId="10" fontId="15" fillId="3" borderId="23" xfId="2" applyNumberFormat="1" applyFont="1" applyFill="1" applyBorder="1" applyAlignment="1">
      <alignment horizontal="center" vertical="center" wrapText="1"/>
    </xf>
    <xf numFmtId="10" fontId="15" fillId="7" borderId="24" xfId="2" applyNumberFormat="1"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3" fillId="3" borderId="39" xfId="0" applyFont="1" applyFill="1" applyBorder="1" applyAlignment="1">
      <alignment horizontal="center" vertical="center" wrapText="1"/>
    </xf>
    <xf numFmtId="0" fontId="2" fillId="6" borderId="44" xfId="0" applyFont="1" applyFill="1" applyBorder="1" applyAlignment="1">
      <alignment vertical="center" wrapText="1"/>
    </xf>
    <xf numFmtId="3" fontId="6" fillId="2" borderId="45" xfId="0" applyNumberFormat="1" applyFont="1" applyFill="1" applyBorder="1" applyAlignment="1">
      <alignment horizontal="center" vertical="center" wrapText="1"/>
    </xf>
    <xf numFmtId="3" fontId="6" fillId="2" borderId="46" xfId="0" applyNumberFormat="1" applyFont="1" applyFill="1" applyBorder="1" applyAlignment="1">
      <alignment horizontal="center" vertical="center" wrapText="1"/>
    </xf>
    <xf numFmtId="3" fontId="6" fillId="2" borderId="47" xfId="0" applyNumberFormat="1" applyFont="1" applyFill="1" applyBorder="1" applyAlignment="1">
      <alignment horizontal="center" vertical="center" wrapText="1"/>
    </xf>
    <xf numFmtId="3" fontId="6" fillId="2" borderId="48" xfId="0" applyNumberFormat="1" applyFont="1" applyFill="1" applyBorder="1" applyAlignment="1">
      <alignment horizontal="center" vertical="center" wrapText="1"/>
    </xf>
    <xf numFmtId="10" fontId="0" fillId="4" borderId="49" xfId="0" applyNumberFormat="1" applyFill="1" applyBorder="1" applyAlignment="1">
      <alignment horizontal="center" vertical="center" wrapText="1"/>
    </xf>
    <xf numFmtId="10" fontId="0" fillId="4" borderId="50" xfId="0" applyNumberForma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6" fillId="2" borderId="53" xfId="0" applyNumberFormat="1" applyFont="1" applyFill="1" applyBorder="1" applyAlignment="1">
      <alignment horizontal="center" vertical="center" wrapText="1"/>
    </xf>
    <xf numFmtId="3" fontId="6" fillId="2" borderId="54" xfId="0" applyNumberFormat="1" applyFont="1" applyFill="1" applyBorder="1" applyAlignment="1">
      <alignment horizontal="center" vertical="center" wrapText="1"/>
    </xf>
    <xf numFmtId="3" fontId="6" fillId="2" borderId="55" xfId="0" applyNumberFormat="1" applyFont="1" applyFill="1" applyBorder="1" applyAlignment="1">
      <alignment horizontal="center" vertical="center" wrapText="1"/>
    </xf>
    <xf numFmtId="3" fontId="6" fillId="2" borderId="51" xfId="0" applyNumberFormat="1" applyFont="1" applyFill="1" applyBorder="1" applyAlignment="1">
      <alignment horizontal="center" vertical="center" wrapText="1"/>
    </xf>
    <xf numFmtId="3" fontId="6" fillId="2" borderId="56" xfId="0" applyNumberFormat="1" applyFont="1" applyFill="1" applyBorder="1" applyAlignment="1">
      <alignment horizontal="center" vertical="center" wrapText="1"/>
    </xf>
    <xf numFmtId="3" fontId="6" fillId="2" borderId="16" xfId="0" applyNumberFormat="1" applyFont="1" applyFill="1" applyBorder="1" applyAlignment="1">
      <alignment horizontal="center" vertical="center" wrapText="1"/>
    </xf>
    <xf numFmtId="3" fontId="6" fillId="2" borderId="22" xfId="0" applyNumberFormat="1" applyFont="1" applyFill="1" applyBorder="1" applyAlignment="1">
      <alignment horizontal="center" vertical="center" wrapText="1"/>
    </xf>
    <xf numFmtId="0" fontId="17" fillId="0" borderId="0" xfId="0" applyFont="1"/>
    <xf numFmtId="0" fontId="0" fillId="9" borderId="0" xfId="0" applyFill="1"/>
    <xf numFmtId="0" fontId="0" fillId="0" borderId="0" xfId="0" applyAlignment="1">
      <alignment wrapText="1"/>
    </xf>
    <xf numFmtId="0" fontId="0" fillId="8" borderId="0" xfId="0" applyFill="1"/>
    <xf numFmtId="10" fontId="0" fillId="4" borderId="51" xfId="0" applyNumberFormat="1" applyFill="1" applyBorder="1" applyAlignment="1">
      <alignment horizontal="center" vertical="center" wrapText="1"/>
    </xf>
    <xf numFmtId="10" fontId="0" fillId="4" borderId="56" xfId="0" applyNumberFormat="1" applyFill="1" applyBorder="1" applyAlignment="1">
      <alignment horizontal="center" vertical="center" wrapText="1"/>
    </xf>
    <xf numFmtId="0" fontId="4" fillId="7" borderId="57" xfId="0" applyFont="1" applyFill="1" applyBorder="1" applyAlignment="1">
      <alignment horizontal="left" vertical="center" wrapText="1"/>
    </xf>
    <xf numFmtId="0" fontId="4" fillId="3" borderId="57" xfId="0" applyFont="1" applyFill="1" applyBorder="1" applyAlignment="1">
      <alignment horizontal="left" vertical="center" wrapText="1"/>
    </xf>
    <xf numFmtId="10" fontId="0" fillId="4" borderId="19" xfId="0" applyNumberFormat="1" applyFill="1" applyBorder="1" applyAlignment="1">
      <alignment horizontal="center" vertical="center" wrapText="1"/>
    </xf>
    <xf numFmtId="10" fontId="0" fillId="4" borderId="16" xfId="0" applyNumberFormat="1" applyFill="1" applyBorder="1" applyAlignment="1">
      <alignment horizontal="center" vertical="center" wrapText="1"/>
    </xf>
    <xf numFmtId="10" fontId="0" fillId="4" borderId="22" xfId="0" applyNumberFormat="1" applyFill="1" applyBorder="1" applyAlignment="1">
      <alignment horizontal="center" vertical="center" wrapText="1"/>
    </xf>
    <xf numFmtId="3" fontId="6" fillId="10" borderId="45" xfId="0" applyNumberFormat="1" applyFont="1" applyFill="1" applyBorder="1" applyAlignment="1">
      <alignment horizontal="center" vertical="center" wrapText="1"/>
    </xf>
    <xf numFmtId="3" fontId="6" fillId="10" borderId="46" xfId="0" applyNumberFormat="1" applyFont="1" applyFill="1" applyBorder="1" applyAlignment="1">
      <alignment horizontal="center" vertical="center" wrapText="1"/>
    </xf>
    <xf numFmtId="3" fontId="6" fillId="10" borderId="47" xfId="0" applyNumberFormat="1" applyFont="1" applyFill="1" applyBorder="1" applyAlignment="1">
      <alignment horizontal="center" vertical="center" wrapText="1"/>
    </xf>
    <xf numFmtId="3" fontId="6" fillId="10" borderId="48" xfId="0" applyNumberFormat="1" applyFont="1" applyFill="1" applyBorder="1" applyAlignment="1">
      <alignment horizontal="center" vertical="center" wrapText="1"/>
    </xf>
    <xf numFmtId="10" fontId="0" fillId="4" borderId="59" xfId="0" applyNumberFormat="1" applyFill="1" applyBorder="1" applyAlignment="1">
      <alignment horizontal="center" vertical="center" wrapText="1"/>
    </xf>
    <xf numFmtId="10" fontId="18" fillId="11" borderId="51" xfId="0" applyNumberFormat="1" applyFont="1" applyFill="1" applyBorder="1" applyAlignment="1">
      <alignment horizontal="center" vertical="center"/>
    </xf>
    <xf numFmtId="0" fontId="7" fillId="3" borderId="60" xfId="0" applyFont="1" applyFill="1" applyBorder="1" applyAlignment="1">
      <alignment horizontal="justify" vertical="center" wrapText="1"/>
    </xf>
    <xf numFmtId="0" fontId="8" fillId="10" borderId="62" xfId="0" applyFont="1" applyFill="1" applyBorder="1" applyAlignment="1">
      <alignment horizontal="center" vertical="center" wrapText="1"/>
    </xf>
    <xf numFmtId="0" fontId="8" fillId="6" borderId="57" xfId="0" applyFont="1" applyFill="1" applyBorder="1" applyAlignment="1">
      <alignment horizontal="left" vertical="center" wrapText="1"/>
    </xf>
    <xf numFmtId="0" fontId="4" fillId="3" borderId="58" xfId="0" applyFont="1" applyFill="1" applyBorder="1" applyAlignment="1">
      <alignment horizontal="left" vertical="center" wrapText="1"/>
    </xf>
    <xf numFmtId="0" fontId="3" fillId="3" borderId="20"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19" fillId="6" borderId="13" xfId="0" applyFont="1" applyFill="1" applyBorder="1" applyAlignment="1">
      <alignment horizontal="justify" vertical="center" wrapText="1"/>
    </xf>
    <xf numFmtId="0" fontId="6" fillId="7" borderId="13" xfId="0" applyFont="1" applyFill="1" applyBorder="1" applyAlignment="1">
      <alignment horizontal="justify" vertical="center" wrapText="1"/>
    </xf>
    <xf numFmtId="0" fontId="6" fillId="7" borderId="13" xfId="0" applyFont="1" applyFill="1" applyBorder="1" applyAlignment="1">
      <alignment horizontal="center" vertical="center" wrapText="1"/>
    </xf>
    <xf numFmtId="0" fontId="21" fillId="3" borderId="13" xfId="0" applyFont="1" applyFill="1" applyBorder="1" applyAlignment="1">
      <alignment horizontal="justify" vertical="center" wrapText="1"/>
    </xf>
    <xf numFmtId="0" fontId="6" fillId="3" borderId="13" xfId="0" applyFont="1" applyFill="1" applyBorder="1" applyAlignment="1">
      <alignment horizontal="justify" vertical="center" wrapText="1"/>
    </xf>
    <xf numFmtId="0" fontId="6" fillId="3" borderId="13" xfId="0" applyFont="1" applyFill="1" applyBorder="1" applyAlignment="1">
      <alignment horizontal="center" vertical="center" wrapText="1"/>
    </xf>
    <xf numFmtId="0" fontId="4" fillId="3" borderId="13" xfId="0" applyFont="1" applyFill="1" applyBorder="1" applyAlignment="1">
      <alignment horizontal="justify" vertical="center" wrapText="1"/>
    </xf>
    <xf numFmtId="0" fontId="4" fillId="7" borderId="12" xfId="0" applyFont="1" applyFill="1" applyBorder="1" applyAlignment="1">
      <alignment horizontal="center" vertical="center" wrapText="1"/>
    </xf>
    <xf numFmtId="0" fontId="4" fillId="7" borderId="13" xfId="0" applyFont="1" applyFill="1" applyBorder="1" applyAlignment="1">
      <alignment horizontal="justify" vertical="center" wrapText="1"/>
    </xf>
    <xf numFmtId="0" fontId="5" fillId="13" borderId="13" xfId="0" applyFont="1" applyFill="1" applyBorder="1" applyAlignment="1">
      <alignment horizontal="justify" vertical="center" wrapText="1"/>
    </xf>
    <xf numFmtId="0" fontId="4" fillId="3" borderId="63" xfId="0" applyFont="1" applyFill="1" applyBorder="1" applyAlignment="1">
      <alignment horizontal="justify" vertical="center" wrapText="1"/>
    </xf>
    <xf numFmtId="0" fontId="6" fillId="3" borderId="63" xfId="0" applyFont="1" applyFill="1" applyBorder="1" applyAlignment="1">
      <alignment horizontal="justify" vertical="center" wrapText="1"/>
    </xf>
    <xf numFmtId="0" fontId="4" fillId="3" borderId="4" xfId="0" applyFont="1" applyFill="1" applyBorder="1" applyAlignment="1">
      <alignment horizontal="center" vertical="center" wrapText="1"/>
    </xf>
    <xf numFmtId="164" fontId="4" fillId="3" borderId="64" xfId="0" applyNumberFormat="1" applyFont="1" applyFill="1" applyBorder="1" applyAlignment="1">
      <alignment horizontal="center" vertical="center" wrapText="1"/>
    </xf>
    <xf numFmtId="44" fontId="6" fillId="2" borderId="65" xfId="1" applyFont="1" applyFill="1" applyBorder="1" applyAlignment="1">
      <alignment horizontal="center" vertical="center" wrapText="1"/>
    </xf>
    <xf numFmtId="44" fontId="6" fillId="2" borderId="66" xfId="1" applyFont="1" applyFill="1" applyBorder="1" applyAlignment="1">
      <alignment horizontal="center" vertical="center" wrapText="1"/>
    </xf>
    <xf numFmtId="44" fontId="6" fillId="2" borderId="67" xfId="1" applyFont="1" applyFill="1" applyBorder="1" applyAlignment="1">
      <alignment horizontal="center" vertical="center" wrapText="1"/>
    </xf>
    <xf numFmtId="10" fontId="0" fillId="4" borderId="68" xfId="0" applyNumberFormat="1" applyFill="1" applyBorder="1" applyAlignment="1">
      <alignment horizontal="center" vertical="center" wrapText="1"/>
    </xf>
    <xf numFmtId="3" fontId="6" fillId="2" borderId="18" xfId="0" applyNumberFormat="1" applyFont="1" applyFill="1" applyBorder="1" applyAlignment="1">
      <alignment horizontal="center" vertical="center" wrapText="1"/>
    </xf>
    <xf numFmtId="3" fontId="6" fillId="2" borderId="69" xfId="0" applyNumberFormat="1" applyFont="1" applyFill="1" applyBorder="1" applyAlignment="1">
      <alignment horizontal="center" vertical="center" wrapText="1"/>
    </xf>
    <xf numFmtId="0" fontId="6" fillId="0" borderId="15" xfId="0" applyFont="1" applyBorder="1" applyAlignment="1">
      <alignment horizontal="center" vertical="center" wrapText="1"/>
    </xf>
    <xf numFmtId="0" fontId="16" fillId="0" borderId="0" xfId="0" applyFont="1" applyBorder="1" applyAlignment="1">
      <alignment horizontal="center" vertical="top"/>
    </xf>
    <xf numFmtId="0" fontId="13" fillId="5" borderId="72" xfId="0" applyFont="1" applyFill="1" applyBorder="1" applyAlignment="1">
      <alignment horizontal="center" vertical="top" wrapText="1"/>
    </xf>
    <xf numFmtId="0" fontId="6" fillId="3" borderId="73" xfId="0" applyFont="1" applyFill="1" applyBorder="1" applyAlignment="1">
      <alignment horizontal="left" vertical="center" wrapText="1"/>
    </xf>
    <xf numFmtId="0" fontId="9" fillId="6" borderId="74" xfId="0" applyFont="1" applyFill="1" applyBorder="1" applyAlignment="1">
      <alignment horizontal="left" vertical="center" wrapText="1"/>
    </xf>
    <xf numFmtId="0" fontId="6" fillId="7" borderId="74" xfId="0" applyFont="1" applyFill="1" applyBorder="1" applyAlignment="1">
      <alignment horizontal="left" vertical="center" wrapText="1"/>
    </xf>
    <xf numFmtId="0" fontId="7" fillId="12" borderId="74" xfId="0" applyFont="1" applyFill="1" applyBorder="1" applyAlignment="1">
      <alignment horizontal="left" vertical="center" wrapText="1"/>
    </xf>
    <xf numFmtId="0" fontId="3" fillId="12"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3" fontId="6" fillId="2" borderId="70" xfId="0" applyNumberFormat="1" applyFont="1" applyFill="1" applyBorder="1" applyAlignment="1">
      <alignment horizontal="center" vertical="center" wrapText="1"/>
    </xf>
    <xf numFmtId="3" fontId="6" fillId="2" borderId="76" xfId="0" applyNumberFormat="1" applyFont="1" applyFill="1" applyBorder="1" applyAlignment="1">
      <alignment horizontal="center" vertical="center" wrapText="1"/>
    </xf>
    <xf numFmtId="0" fontId="3" fillId="7" borderId="77" xfId="0" applyFont="1" applyFill="1" applyBorder="1" applyAlignment="1">
      <alignment horizontal="center" vertical="center" wrapText="1"/>
    </xf>
    <xf numFmtId="10" fontId="24" fillId="7" borderId="78" xfId="2" applyNumberFormat="1" applyFont="1" applyFill="1" applyBorder="1" applyAlignment="1">
      <alignment horizontal="center" vertical="center" wrapText="1"/>
    </xf>
    <xf numFmtId="3" fontId="3" fillId="7" borderId="79" xfId="0" applyNumberFormat="1" applyFont="1" applyFill="1" applyBorder="1" applyAlignment="1">
      <alignment horizontal="center" vertical="center" wrapText="1"/>
    </xf>
    <xf numFmtId="3" fontId="3" fillId="7" borderId="80" xfId="0" applyNumberFormat="1"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7" borderId="39" xfId="0" applyFont="1" applyFill="1" applyBorder="1" applyAlignment="1">
      <alignment horizontal="center" vertical="center" wrapText="1"/>
    </xf>
    <xf numFmtId="0" fontId="3" fillId="7" borderId="40" xfId="0" applyFont="1" applyFill="1" applyBorder="1" applyAlignment="1">
      <alignment horizontal="center" vertical="center" wrapText="1"/>
    </xf>
    <xf numFmtId="0" fontId="3" fillId="7" borderId="21" xfId="0" applyFont="1" applyFill="1" applyBorder="1" applyAlignment="1">
      <alignment horizontal="center" vertical="center" wrapText="1"/>
    </xf>
    <xf numFmtId="10" fontId="0" fillId="4" borderId="81" xfId="0" applyNumberFormat="1" applyFill="1" applyBorder="1" applyAlignment="1">
      <alignment horizontal="center" vertical="center" wrapText="1"/>
    </xf>
    <xf numFmtId="0" fontId="3" fillId="3" borderId="57" xfId="0" applyFont="1" applyFill="1" applyBorder="1" applyAlignment="1">
      <alignment horizontal="left"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43"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71" xfId="0" applyFont="1" applyFill="1" applyBorder="1" applyAlignment="1">
      <alignment horizontal="center" vertical="center"/>
    </xf>
    <xf numFmtId="0" fontId="23" fillId="6" borderId="4" xfId="0" applyFont="1" applyFill="1" applyBorder="1" applyAlignment="1">
      <alignment horizontal="center" vertical="center"/>
    </xf>
    <xf numFmtId="0" fontId="23" fillId="6" borderId="5" xfId="0" applyFont="1" applyFill="1" applyBorder="1" applyAlignment="1">
      <alignment horizontal="center" vertical="center"/>
    </xf>
    <xf numFmtId="0" fontId="23" fillId="6" borderId="6" xfId="0" applyFont="1" applyFill="1" applyBorder="1" applyAlignment="1">
      <alignment horizontal="center" vertical="center"/>
    </xf>
    <xf numFmtId="0" fontId="13" fillId="5" borderId="9" xfId="0" applyFont="1" applyFill="1" applyBorder="1" applyAlignment="1">
      <alignment horizontal="center" vertical="top" wrapText="1"/>
    </xf>
    <xf numFmtId="0" fontId="13" fillId="5" borderId="19" xfId="0" applyFont="1" applyFill="1" applyBorder="1" applyAlignment="1">
      <alignment horizontal="center" vertical="top" wrapText="1"/>
    </xf>
    <xf numFmtId="0" fontId="13" fillId="5" borderId="10" xfId="0" applyFont="1" applyFill="1" applyBorder="1" applyAlignment="1">
      <alignment horizontal="center" vertical="top" wrapText="1"/>
    </xf>
    <xf numFmtId="0" fontId="13" fillId="5" borderId="16" xfId="0" applyFont="1" applyFill="1" applyBorder="1" applyAlignment="1">
      <alignment horizontal="center" vertical="top" wrapText="1"/>
    </xf>
    <xf numFmtId="0" fontId="13" fillId="5" borderId="30" xfId="0" applyFont="1" applyFill="1" applyBorder="1" applyAlignment="1">
      <alignment horizontal="center" vertical="center" wrapText="1"/>
    </xf>
    <xf numFmtId="0" fontId="13" fillId="5" borderId="61" xfId="0" applyFont="1" applyFill="1" applyBorder="1" applyAlignment="1">
      <alignment horizontal="center" vertical="center" wrapText="1"/>
    </xf>
    <xf numFmtId="0" fontId="16" fillId="0" borderId="41" xfId="0" applyFont="1" applyBorder="1" applyAlignment="1">
      <alignment horizontal="center" vertical="top" wrapText="1"/>
    </xf>
    <xf numFmtId="0" fontId="16" fillId="0" borderId="41" xfId="0" applyFont="1" applyBorder="1" applyAlignment="1">
      <alignment horizontal="center" vertical="top"/>
    </xf>
    <xf numFmtId="0" fontId="8" fillId="10" borderId="4"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44" xfId="0" applyFont="1" applyBorder="1" applyAlignment="1">
      <alignment horizontal="center" vertical="center" wrapText="1"/>
    </xf>
    <xf numFmtId="0" fontId="8" fillId="6" borderId="2" xfId="0" applyFont="1" applyFill="1" applyBorder="1" applyAlignment="1">
      <alignment horizontal="center" vertical="center" wrapText="1"/>
    </xf>
    <xf numFmtId="0" fontId="8" fillId="6" borderId="42"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44" xfId="0" applyFont="1" applyFill="1" applyBorder="1" applyAlignment="1">
      <alignment horizontal="center" vertical="center" wrapText="1"/>
    </xf>
    <xf numFmtId="3" fontId="8" fillId="6" borderId="4"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0" fontId="8" fillId="6" borderId="62"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82" xfId="0" applyFont="1" applyFill="1" applyBorder="1" applyAlignment="1">
      <alignment horizontal="center" vertical="center" wrapText="1"/>
    </xf>
    <xf numFmtId="0" fontId="8" fillId="6" borderId="36"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0" fillId="0" borderId="0" xfId="0" applyAlignment="1">
      <alignment horizontal="justify" vertical="center" wrapText="1"/>
    </xf>
  </cellXfs>
  <cellStyles count="4">
    <cellStyle name="Moneda" xfId="1" builtinId="4"/>
    <cellStyle name="Normal" xfId="0" builtinId="0"/>
    <cellStyle name="Normal 2" xfId="3"/>
    <cellStyle name="Porcentaje" xfId="2" builtinId="5"/>
  </cellStyles>
  <dxfs count="151">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theme="0"/>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xdr:row>
      <xdr:rowOff>83552</xdr:rowOff>
    </xdr:from>
    <xdr:to>
      <xdr:col>2</xdr:col>
      <xdr:colOff>143117</xdr:colOff>
      <xdr:row>8</xdr:row>
      <xdr:rowOff>158</xdr:rowOff>
    </xdr:to>
    <xdr:pic>
      <xdr:nvPicPr>
        <xdr:cNvPr id="6" name="Imagen 5">
          <a:extLst>
            <a:ext uri="{FF2B5EF4-FFF2-40B4-BE49-F238E27FC236}">
              <a16:creationId xmlns="" xmlns:a16="http://schemas.microsoft.com/office/drawing/2014/main" id="{2AC4328C-0FAF-4A38-9972-FDD9F0E4E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267368"/>
          <a:ext cx="2534950" cy="1999406"/>
        </a:xfrm>
        <a:prstGeom prst="rect">
          <a:avLst/>
        </a:prstGeom>
      </xdr:spPr>
    </xdr:pic>
    <xdr:clientData/>
  </xdr:twoCellAnchor>
  <xdr:twoCellAnchor editAs="oneCell">
    <xdr:from>
      <xdr:col>2</xdr:col>
      <xdr:colOff>768684</xdr:colOff>
      <xdr:row>1</xdr:row>
      <xdr:rowOff>-1</xdr:rowOff>
    </xdr:from>
    <xdr:to>
      <xdr:col>3</xdr:col>
      <xdr:colOff>935289</xdr:colOff>
      <xdr:row>7</xdr:row>
      <xdr:rowOff>95249</xdr:rowOff>
    </xdr:to>
    <xdr:pic>
      <xdr:nvPicPr>
        <xdr:cNvPr id="7" name="Imagen 6">
          <a:extLst>
            <a:ext uri="{FF2B5EF4-FFF2-40B4-BE49-F238E27FC236}">
              <a16:creationId xmlns="" xmlns:a16="http://schemas.microsoft.com/office/drawing/2014/main" id="{83765F90-3D1C-4C45-B3AF-F618D48E24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91184" y="183815"/>
          <a:ext cx="2105026" cy="2000250"/>
        </a:xfrm>
        <a:prstGeom prst="rect">
          <a:avLst/>
        </a:prstGeom>
      </xdr:spPr>
    </xdr:pic>
    <xdr:clientData/>
  </xdr:twoCellAnchor>
  <xdr:twoCellAnchor editAs="oneCell">
    <xdr:from>
      <xdr:col>22</xdr:col>
      <xdr:colOff>21168</xdr:colOff>
      <xdr:row>1</xdr:row>
      <xdr:rowOff>52916</xdr:rowOff>
    </xdr:from>
    <xdr:to>
      <xdr:col>22</xdr:col>
      <xdr:colOff>4339168</xdr:colOff>
      <xdr:row>4</xdr:row>
      <xdr:rowOff>210549</xdr:rowOff>
    </xdr:to>
    <xdr:pic>
      <xdr:nvPicPr>
        <xdr:cNvPr id="5" name="Imagen 4">
          <a:extLst>
            <a:ext uri="{FF2B5EF4-FFF2-40B4-BE49-F238E27FC236}">
              <a16:creationId xmlns="" xmlns:a16="http://schemas.microsoft.com/office/drawing/2014/main" id="{00000000-0008-0000-0100-00000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643918" y="253999"/>
          <a:ext cx="4318000" cy="13006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7"/>
  <sheetViews>
    <sheetView tabSelected="1" topLeftCell="A9" zoomScale="80" zoomScaleNormal="80" zoomScaleSheetLayoutView="25" workbookViewId="0">
      <selection activeCell="A9" sqref="A9"/>
    </sheetView>
  </sheetViews>
  <sheetFormatPr baseColWidth="10" defaultColWidth="11.42578125" defaultRowHeight="15" x14ac:dyDescent="0.25"/>
  <cols>
    <col min="1" max="1" width="11.42578125" customWidth="1"/>
    <col min="2" max="2" width="29.140625" customWidth="1"/>
    <col min="3" max="3" width="29" customWidth="1"/>
    <col min="4" max="4" width="26.5703125" customWidth="1"/>
    <col min="5" max="5" width="27" customWidth="1"/>
    <col min="6" max="7" width="22" customWidth="1"/>
    <col min="8" max="15" width="20.140625" customWidth="1"/>
    <col min="16" max="22" width="19.7109375" customWidth="1"/>
    <col min="23" max="23" width="65.7109375" customWidth="1"/>
  </cols>
  <sheetData>
    <row r="1" spans="2:23" ht="15.75" thickBot="1" x14ac:dyDescent="0.3"/>
    <row r="2" spans="2:23" ht="30" customHeight="1" x14ac:dyDescent="0.25">
      <c r="E2" s="107" t="s">
        <v>33</v>
      </c>
      <c r="F2" s="108"/>
      <c r="G2" s="108"/>
      <c r="H2" s="108"/>
      <c r="I2" s="108"/>
      <c r="J2" s="108"/>
      <c r="K2" s="108"/>
      <c r="L2" s="108"/>
      <c r="M2" s="108"/>
      <c r="N2" s="108"/>
      <c r="O2" s="108"/>
      <c r="P2" s="108"/>
      <c r="Q2" s="108"/>
      <c r="R2" s="108"/>
      <c r="S2" s="109"/>
    </row>
    <row r="3" spans="2:23" ht="30" customHeight="1" x14ac:dyDescent="0.25">
      <c r="E3" s="110" t="s">
        <v>15</v>
      </c>
      <c r="F3" s="111"/>
      <c r="G3" s="111"/>
      <c r="H3" s="111"/>
      <c r="I3" s="111"/>
      <c r="J3" s="111"/>
      <c r="K3" s="111"/>
      <c r="L3" s="111"/>
      <c r="M3" s="111"/>
      <c r="N3" s="111"/>
      <c r="O3" s="111"/>
      <c r="P3" s="111"/>
      <c r="Q3" s="111"/>
      <c r="R3" s="111"/>
      <c r="S3" s="112"/>
    </row>
    <row r="4" spans="2:23" ht="30" customHeight="1" x14ac:dyDescent="0.25">
      <c r="E4" s="110" t="s">
        <v>42</v>
      </c>
      <c r="F4" s="111"/>
      <c r="G4" s="111"/>
      <c r="H4" s="111"/>
      <c r="I4" s="111"/>
      <c r="J4" s="111"/>
      <c r="K4" s="111"/>
      <c r="L4" s="111"/>
      <c r="M4" s="111"/>
      <c r="N4" s="111"/>
      <c r="O4" s="111"/>
      <c r="P4" s="111"/>
      <c r="Q4" s="111"/>
      <c r="R4" s="111"/>
      <c r="S4" s="112"/>
    </row>
    <row r="5" spans="2:23" ht="30" customHeight="1" x14ac:dyDescent="0.25">
      <c r="E5" s="110" t="s">
        <v>40</v>
      </c>
      <c r="F5" s="111"/>
      <c r="G5" s="111"/>
      <c r="H5" s="111"/>
      <c r="I5" s="111"/>
      <c r="J5" s="111"/>
      <c r="K5" s="111"/>
      <c r="L5" s="111"/>
      <c r="M5" s="111"/>
      <c r="N5" s="111"/>
      <c r="O5" s="111"/>
      <c r="P5" s="111"/>
      <c r="Q5" s="111"/>
      <c r="R5" s="111"/>
      <c r="S5" s="112"/>
    </row>
    <row r="6" spans="2:23" ht="15.75" customHeight="1" thickBot="1" x14ac:dyDescent="0.3">
      <c r="E6" s="25"/>
      <c r="F6" s="26"/>
      <c r="G6" s="26"/>
      <c r="H6" s="26"/>
      <c r="I6" s="26"/>
      <c r="J6" s="26"/>
      <c r="K6" s="26"/>
      <c r="L6" s="26"/>
      <c r="M6" s="26"/>
      <c r="N6" s="26"/>
      <c r="O6" s="26"/>
      <c r="P6" s="26"/>
      <c r="Q6" s="26"/>
      <c r="R6" s="26"/>
      <c r="S6" s="28"/>
    </row>
    <row r="9" spans="2:23" ht="15.75" thickBot="1" x14ac:dyDescent="0.3"/>
    <row r="10" spans="2:23" ht="21" thickBot="1" x14ac:dyDescent="0.3">
      <c r="G10" s="124" t="s">
        <v>77</v>
      </c>
      <c r="H10" s="125"/>
      <c r="I10" s="125"/>
      <c r="J10" s="125"/>
      <c r="K10" s="125"/>
      <c r="L10" s="125"/>
      <c r="M10" s="125"/>
      <c r="N10" s="125"/>
      <c r="O10" s="125"/>
      <c r="P10" s="125"/>
      <c r="Q10" s="125"/>
      <c r="R10" s="125"/>
      <c r="S10" s="125"/>
      <c r="T10" s="125"/>
      <c r="U10" s="125"/>
      <c r="V10" s="126"/>
    </row>
    <row r="11" spans="2:23" ht="33" customHeight="1" thickBot="1" x14ac:dyDescent="0.3">
      <c r="B11" s="127" t="s">
        <v>0</v>
      </c>
      <c r="C11" s="129" t="s">
        <v>1</v>
      </c>
      <c r="D11" s="113" t="s">
        <v>2</v>
      </c>
      <c r="E11" s="113"/>
      <c r="F11" s="114"/>
      <c r="G11" s="121" t="s">
        <v>23</v>
      </c>
      <c r="H11" s="122"/>
      <c r="I11" s="122"/>
      <c r="J11" s="122"/>
      <c r="K11" s="123"/>
      <c r="L11" s="115" t="s">
        <v>24</v>
      </c>
      <c r="M11" s="116"/>
      <c r="N11" s="116"/>
      <c r="O11" s="117"/>
      <c r="P11" s="118" t="s">
        <v>25</v>
      </c>
      <c r="Q11" s="119"/>
      <c r="R11" s="119"/>
      <c r="S11" s="120"/>
      <c r="T11" s="119" t="s">
        <v>26</v>
      </c>
      <c r="U11" s="119"/>
      <c r="V11" s="119"/>
      <c r="W11" s="131" t="s">
        <v>22</v>
      </c>
    </row>
    <row r="12" spans="2:23" ht="144.75" thickBot="1" x14ac:dyDescent="0.3">
      <c r="B12" s="128"/>
      <c r="C12" s="130"/>
      <c r="D12" s="11" t="s">
        <v>3</v>
      </c>
      <c r="E12" s="11" t="s">
        <v>4</v>
      </c>
      <c r="F12" s="88" t="s">
        <v>5</v>
      </c>
      <c r="G12" s="97" t="s">
        <v>78</v>
      </c>
      <c r="H12" s="2" t="s">
        <v>6</v>
      </c>
      <c r="I12" s="4" t="s">
        <v>7</v>
      </c>
      <c r="J12" s="1" t="s">
        <v>8</v>
      </c>
      <c r="K12" s="5" t="s">
        <v>9</v>
      </c>
      <c r="L12" s="3" t="s">
        <v>6</v>
      </c>
      <c r="M12" s="4" t="s">
        <v>7</v>
      </c>
      <c r="N12" s="1" t="s">
        <v>8</v>
      </c>
      <c r="O12" s="5" t="s">
        <v>9</v>
      </c>
      <c r="P12" s="101" t="s">
        <v>6</v>
      </c>
      <c r="Q12" s="102" t="s">
        <v>7</v>
      </c>
      <c r="R12" s="27" t="s">
        <v>8</v>
      </c>
      <c r="S12" s="103" t="s">
        <v>9</v>
      </c>
      <c r="T12" s="64" t="s">
        <v>7</v>
      </c>
      <c r="U12" s="104" t="s">
        <v>8</v>
      </c>
      <c r="V12" s="65" t="s">
        <v>9</v>
      </c>
      <c r="W12" s="132"/>
    </row>
    <row r="13" spans="2:23" ht="213" customHeight="1" x14ac:dyDescent="0.25">
      <c r="B13" s="12" t="s">
        <v>17</v>
      </c>
      <c r="C13" s="13" t="s">
        <v>41</v>
      </c>
      <c r="D13" s="13" t="s">
        <v>16</v>
      </c>
      <c r="E13" s="14" t="s">
        <v>19</v>
      </c>
      <c r="F13" s="89" t="s">
        <v>20</v>
      </c>
      <c r="G13" s="98">
        <v>0.78339999999999999</v>
      </c>
      <c r="H13" s="21">
        <v>0.78339999999999999</v>
      </c>
      <c r="I13" s="22">
        <v>0.78339999999999999</v>
      </c>
      <c r="J13" s="23">
        <v>0.78339999999999999</v>
      </c>
      <c r="K13" s="24">
        <v>0.78339999999999999</v>
      </c>
      <c r="L13" s="21">
        <v>0.83499999999999996</v>
      </c>
      <c r="M13" s="22">
        <v>0.83499999999999996</v>
      </c>
      <c r="N13" s="30"/>
      <c r="O13" s="32"/>
      <c r="P13" s="34">
        <f>IFERROR(L13/H13,"NO APLICA")</f>
        <v>1.0658667347459791</v>
      </c>
      <c r="Q13" s="33">
        <f>IFERROR(M13/I13,"NO APLICA")</f>
        <v>1.0658667347459791</v>
      </c>
      <c r="R13" s="39"/>
      <c r="S13" s="40"/>
      <c r="T13" s="34">
        <f t="shared" ref="T13:T23" si="0">IFERROR(((L13+M13)/(H13+I13)),"100%")</f>
        <v>1.0658667347459791</v>
      </c>
      <c r="U13" s="39"/>
      <c r="V13" s="40"/>
      <c r="W13" s="60" t="s">
        <v>21</v>
      </c>
    </row>
    <row r="14" spans="2:23" ht="114" customHeight="1" x14ac:dyDescent="0.25">
      <c r="B14" s="15" t="s">
        <v>45</v>
      </c>
      <c r="C14" s="66" t="s">
        <v>44</v>
      </c>
      <c r="D14" s="7" t="s">
        <v>43</v>
      </c>
      <c r="E14" s="16" t="s">
        <v>49</v>
      </c>
      <c r="F14" s="90" t="s">
        <v>50</v>
      </c>
      <c r="G14" s="99">
        <f>SUM(H14:K14)</f>
        <v>14000</v>
      </c>
      <c r="H14" s="95">
        <v>2500</v>
      </c>
      <c r="I14" s="30">
        <v>4250</v>
      </c>
      <c r="J14" s="30">
        <v>4250</v>
      </c>
      <c r="K14" s="31">
        <v>3000</v>
      </c>
      <c r="L14" s="29">
        <v>3637</v>
      </c>
      <c r="M14" s="30">
        <v>7805</v>
      </c>
      <c r="N14" s="30"/>
      <c r="O14" s="32"/>
      <c r="P14" s="34">
        <f>IFERROR((L14/H14),"100%")</f>
        <v>1.4548000000000001</v>
      </c>
      <c r="Q14" s="105">
        <f t="shared" ref="Q14:Q20" si="1">IFERROR((M14/I14),"100%")</f>
        <v>1.8364705882352941</v>
      </c>
      <c r="R14" s="39"/>
      <c r="S14" s="40"/>
      <c r="T14" s="34">
        <f t="shared" si="0"/>
        <v>1.695111111111111</v>
      </c>
      <c r="U14" s="47"/>
      <c r="V14" s="48"/>
      <c r="W14" s="62" t="s">
        <v>79</v>
      </c>
    </row>
    <row r="15" spans="2:23" ht="117.75" customHeight="1" x14ac:dyDescent="0.25">
      <c r="B15" s="6" t="s">
        <v>46</v>
      </c>
      <c r="C15" s="67" t="s">
        <v>47</v>
      </c>
      <c r="D15" s="67" t="s">
        <v>48</v>
      </c>
      <c r="E15" s="68" t="s">
        <v>49</v>
      </c>
      <c r="F15" s="91" t="s">
        <v>51</v>
      </c>
      <c r="G15" s="99">
        <f>SUM(H15:K15)</f>
        <v>140</v>
      </c>
      <c r="H15" s="95">
        <v>15</v>
      </c>
      <c r="I15" s="30">
        <v>42</v>
      </c>
      <c r="J15" s="30">
        <v>42</v>
      </c>
      <c r="K15" s="31">
        <v>41</v>
      </c>
      <c r="L15" s="29">
        <v>35</v>
      </c>
      <c r="M15" s="30">
        <v>66</v>
      </c>
      <c r="N15" s="30"/>
      <c r="O15" s="32"/>
      <c r="P15" s="34">
        <f>IFERROR((L15/H15),"100%")</f>
        <v>2.3333333333333335</v>
      </c>
      <c r="Q15" s="105">
        <f t="shared" si="1"/>
        <v>1.5714285714285714</v>
      </c>
      <c r="R15" s="39"/>
      <c r="S15" s="40"/>
      <c r="T15" s="34">
        <f t="shared" si="0"/>
        <v>1.7719298245614035</v>
      </c>
      <c r="U15" s="47"/>
      <c r="V15" s="48"/>
      <c r="W15" s="49" t="s">
        <v>81</v>
      </c>
    </row>
    <row r="16" spans="2:23" ht="108" customHeight="1" x14ac:dyDescent="0.25">
      <c r="B16" s="8" t="s">
        <v>18</v>
      </c>
      <c r="C16" s="69" t="s">
        <v>52</v>
      </c>
      <c r="D16" s="70" t="s">
        <v>53</v>
      </c>
      <c r="E16" s="71" t="s">
        <v>49</v>
      </c>
      <c r="F16" s="92" t="s">
        <v>54</v>
      </c>
      <c r="G16" s="99">
        <f>SUM(H16:K16)</f>
        <v>15</v>
      </c>
      <c r="H16" s="95">
        <v>6</v>
      </c>
      <c r="I16" s="30">
        <v>3</v>
      </c>
      <c r="J16" s="30">
        <v>3</v>
      </c>
      <c r="K16" s="31">
        <v>3</v>
      </c>
      <c r="L16" s="29">
        <v>5</v>
      </c>
      <c r="M16" s="30">
        <v>3</v>
      </c>
      <c r="N16" s="30"/>
      <c r="O16" s="32"/>
      <c r="P16" s="34">
        <f>IFERROR((L16/H16),"100%")</f>
        <v>0.83333333333333337</v>
      </c>
      <c r="Q16" s="105">
        <f t="shared" si="1"/>
        <v>1</v>
      </c>
      <c r="R16" s="39"/>
      <c r="S16" s="40"/>
      <c r="T16" s="34">
        <f t="shared" si="0"/>
        <v>0.88888888888888884</v>
      </c>
      <c r="U16" s="47"/>
      <c r="V16" s="48"/>
      <c r="W16" s="50" t="s">
        <v>80</v>
      </c>
    </row>
    <row r="17" spans="2:23" ht="108" customHeight="1" x14ac:dyDescent="0.25">
      <c r="B17" s="8" t="s">
        <v>18</v>
      </c>
      <c r="C17" s="72" t="s">
        <v>55</v>
      </c>
      <c r="D17" s="70" t="s">
        <v>56</v>
      </c>
      <c r="E17" s="71" t="s">
        <v>49</v>
      </c>
      <c r="F17" s="93" t="s">
        <v>57</v>
      </c>
      <c r="G17" s="99">
        <f t="shared" ref="G17:G23" si="2">SUM(H17:K17)</f>
        <v>107</v>
      </c>
      <c r="H17" s="95">
        <v>6</v>
      </c>
      <c r="I17" s="30">
        <v>34</v>
      </c>
      <c r="J17" s="30">
        <v>34</v>
      </c>
      <c r="K17" s="31">
        <v>33</v>
      </c>
      <c r="L17" s="29">
        <v>25</v>
      </c>
      <c r="M17" s="30">
        <v>55</v>
      </c>
      <c r="N17" s="30"/>
      <c r="O17" s="32"/>
      <c r="P17" s="34">
        <f t="shared" ref="P17:Q21" si="3">IFERROR((L17/H17),"100%")</f>
        <v>4.166666666666667</v>
      </c>
      <c r="Q17" s="105">
        <f t="shared" si="1"/>
        <v>1.6176470588235294</v>
      </c>
      <c r="R17" s="39"/>
      <c r="S17" s="40"/>
      <c r="T17" s="34">
        <f t="shared" si="0"/>
        <v>2</v>
      </c>
      <c r="U17" s="47"/>
      <c r="V17" s="48"/>
      <c r="W17" s="106" t="s">
        <v>88</v>
      </c>
    </row>
    <row r="18" spans="2:23" ht="105.75" customHeight="1" x14ac:dyDescent="0.25">
      <c r="B18" s="8" t="s">
        <v>18</v>
      </c>
      <c r="C18" s="70" t="s">
        <v>58</v>
      </c>
      <c r="D18" s="70" t="s">
        <v>59</v>
      </c>
      <c r="E18" s="71" t="s">
        <v>49</v>
      </c>
      <c r="F18" s="92" t="s">
        <v>60</v>
      </c>
      <c r="G18" s="99">
        <f t="shared" si="2"/>
        <v>18</v>
      </c>
      <c r="H18" s="95">
        <v>3</v>
      </c>
      <c r="I18" s="30">
        <v>5</v>
      </c>
      <c r="J18" s="30">
        <v>5</v>
      </c>
      <c r="K18" s="31">
        <v>5</v>
      </c>
      <c r="L18" s="29">
        <v>5</v>
      </c>
      <c r="M18" s="30">
        <v>8</v>
      </c>
      <c r="N18" s="30"/>
      <c r="O18" s="32"/>
      <c r="P18" s="34">
        <f t="shared" si="3"/>
        <v>1.6666666666666667</v>
      </c>
      <c r="Q18" s="105">
        <f t="shared" si="1"/>
        <v>1.6</v>
      </c>
      <c r="R18" s="39"/>
      <c r="S18" s="40"/>
      <c r="T18" s="34">
        <f t="shared" si="0"/>
        <v>1.625</v>
      </c>
      <c r="U18" s="47"/>
      <c r="V18" s="48"/>
      <c r="W18" s="50" t="s">
        <v>82</v>
      </c>
    </row>
    <row r="19" spans="2:23" ht="101.25" customHeight="1" x14ac:dyDescent="0.25">
      <c r="B19" s="73" t="s">
        <v>61</v>
      </c>
      <c r="C19" s="74" t="s">
        <v>62</v>
      </c>
      <c r="D19" s="75" t="s">
        <v>63</v>
      </c>
      <c r="E19" s="68" t="s">
        <v>49</v>
      </c>
      <c r="F19" s="91" t="s">
        <v>64</v>
      </c>
      <c r="G19" s="99">
        <f t="shared" si="2"/>
        <v>59</v>
      </c>
      <c r="H19" s="95">
        <v>23</v>
      </c>
      <c r="I19" s="30">
        <v>14</v>
      </c>
      <c r="J19" s="30">
        <v>12</v>
      </c>
      <c r="K19" s="31">
        <v>10</v>
      </c>
      <c r="L19" s="29">
        <v>16</v>
      </c>
      <c r="M19" s="30">
        <v>14</v>
      </c>
      <c r="N19" s="30"/>
      <c r="O19" s="32"/>
      <c r="P19" s="34">
        <f t="shared" si="3"/>
        <v>0.69565217391304346</v>
      </c>
      <c r="Q19" s="105">
        <f t="shared" si="1"/>
        <v>1</v>
      </c>
      <c r="R19" s="39"/>
      <c r="S19" s="40"/>
      <c r="T19" s="34">
        <f t="shared" si="0"/>
        <v>0.81081081081081086</v>
      </c>
      <c r="U19" s="47"/>
      <c r="V19" s="48"/>
      <c r="W19" s="49" t="s">
        <v>83</v>
      </c>
    </row>
    <row r="20" spans="2:23" ht="110.25" customHeight="1" x14ac:dyDescent="0.25">
      <c r="B20" s="8" t="s">
        <v>18</v>
      </c>
      <c r="C20" s="72" t="s">
        <v>65</v>
      </c>
      <c r="D20" s="70" t="s">
        <v>66</v>
      </c>
      <c r="E20" s="71" t="s">
        <v>49</v>
      </c>
      <c r="F20" s="92" t="s">
        <v>60</v>
      </c>
      <c r="G20" s="99">
        <f t="shared" si="2"/>
        <v>41</v>
      </c>
      <c r="H20" s="95">
        <v>20</v>
      </c>
      <c r="I20" s="30">
        <v>7</v>
      </c>
      <c r="J20" s="30">
        <v>7</v>
      </c>
      <c r="K20" s="31">
        <v>7</v>
      </c>
      <c r="L20" s="29">
        <v>14</v>
      </c>
      <c r="M20" s="30">
        <v>4</v>
      </c>
      <c r="N20" s="30"/>
      <c r="O20" s="32"/>
      <c r="P20" s="34">
        <f t="shared" si="3"/>
        <v>0.7</v>
      </c>
      <c r="Q20" s="105">
        <f t="shared" si="1"/>
        <v>0.5714285714285714</v>
      </c>
      <c r="R20" s="39"/>
      <c r="S20" s="40"/>
      <c r="T20" s="34">
        <f t="shared" si="0"/>
        <v>0.66666666666666663</v>
      </c>
      <c r="U20" s="47"/>
      <c r="V20" s="48"/>
      <c r="W20" s="50" t="s">
        <v>84</v>
      </c>
    </row>
    <row r="21" spans="2:23" ht="108" customHeight="1" x14ac:dyDescent="0.25">
      <c r="B21" s="8" t="s">
        <v>18</v>
      </c>
      <c r="C21" s="72" t="s">
        <v>67</v>
      </c>
      <c r="D21" s="70" t="s">
        <v>70</v>
      </c>
      <c r="E21" s="71" t="s">
        <v>49</v>
      </c>
      <c r="F21" s="92" t="s">
        <v>60</v>
      </c>
      <c r="G21" s="99">
        <f t="shared" si="2"/>
        <v>11</v>
      </c>
      <c r="H21" s="95">
        <v>3</v>
      </c>
      <c r="I21" s="30">
        <v>3</v>
      </c>
      <c r="J21" s="30">
        <v>3</v>
      </c>
      <c r="K21" s="31">
        <v>2</v>
      </c>
      <c r="L21" s="29">
        <v>2</v>
      </c>
      <c r="M21" s="30">
        <v>3</v>
      </c>
      <c r="N21" s="30"/>
      <c r="O21" s="32"/>
      <c r="P21" s="34">
        <f t="shared" si="3"/>
        <v>0.66666666666666663</v>
      </c>
      <c r="Q21" s="105">
        <f t="shared" si="3"/>
        <v>1</v>
      </c>
      <c r="R21" s="39"/>
      <c r="S21" s="40"/>
      <c r="T21" s="34">
        <f t="shared" si="0"/>
        <v>0.83333333333333337</v>
      </c>
      <c r="U21" s="47"/>
      <c r="V21" s="48"/>
      <c r="W21" s="50" t="s">
        <v>85</v>
      </c>
    </row>
    <row r="22" spans="2:23" ht="102.75" customHeight="1" x14ac:dyDescent="0.25">
      <c r="B22" s="8" t="s">
        <v>18</v>
      </c>
      <c r="C22" s="72" t="s">
        <v>68</v>
      </c>
      <c r="D22" s="70" t="s">
        <v>71</v>
      </c>
      <c r="E22" s="71" t="s">
        <v>49</v>
      </c>
      <c r="F22" s="92" t="s">
        <v>60</v>
      </c>
      <c r="G22" s="99">
        <f t="shared" si="2"/>
        <v>200</v>
      </c>
      <c r="H22" s="95">
        <v>100</v>
      </c>
      <c r="I22" s="30">
        <v>0</v>
      </c>
      <c r="J22" s="30">
        <v>0</v>
      </c>
      <c r="K22" s="31">
        <v>100</v>
      </c>
      <c r="L22" s="29">
        <v>0</v>
      </c>
      <c r="M22" s="30">
        <v>0</v>
      </c>
      <c r="N22" s="30"/>
      <c r="O22" s="32"/>
      <c r="P22" s="34">
        <f>IFERROR((L22/H22),"100%")</f>
        <v>0</v>
      </c>
      <c r="Q22" s="105" t="str">
        <f>IFERROR((M22/I22),"100%")</f>
        <v>100%</v>
      </c>
      <c r="R22" s="39"/>
      <c r="S22" s="40"/>
      <c r="T22" s="34">
        <f t="shared" si="0"/>
        <v>0</v>
      </c>
      <c r="U22" s="47"/>
      <c r="V22" s="48"/>
      <c r="W22" s="50" t="s">
        <v>86</v>
      </c>
    </row>
    <row r="23" spans="2:23" ht="111.75" customHeight="1" thickBot="1" x14ac:dyDescent="0.3">
      <c r="B23" s="9" t="s">
        <v>18</v>
      </c>
      <c r="C23" s="76" t="s">
        <v>69</v>
      </c>
      <c r="D23" s="77" t="s">
        <v>72</v>
      </c>
      <c r="E23" s="10" t="s">
        <v>49</v>
      </c>
      <c r="F23" s="94" t="s">
        <v>73</v>
      </c>
      <c r="G23" s="100">
        <f t="shared" si="2"/>
        <v>7</v>
      </c>
      <c r="H23" s="96">
        <v>0</v>
      </c>
      <c r="I23" s="36">
        <v>4</v>
      </c>
      <c r="J23" s="36">
        <v>2</v>
      </c>
      <c r="K23" s="37">
        <v>1</v>
      </c>
      <c r="L23" s="35">
        <v>0</v>
      </c>
      <c r="M23" s="36">
        <v>7</v>
      </c>
      <c r="N23" s="36"/>
      <c r="O23" s="38"/>
      <c r="P23" s="34" t="str">
        <f>IFERROR((L23/H23),"100%")</f>
        <v>100%</v>
      </c>
      <c r="Q23" s="105">
        <f>IFERROR((M23/I23),"100%")</f>
        <v>1.75</v>
      </c>
      <c r="R23" s="41"/>
      <c r="S23" s="42"/>
      <c r="T23" s="34">
        <f t="shared" si="0"/>
        <v>1.75</v>
      </c>
      <c r="U23" s="52"/>
      <c r="V23" s="53"/>
      <c r="W23" s="63" t="s">
        <v>87</v>
      </c>
    </row>
    <row r="24" spans="2:23" ht="28.5" customHeight="1" x14ac:dyDescent="0.25">
      <c r="P24" s="59">
        <f>AVERAGE(P20:P23,P16:P18)</f>
        <v>1.3388888888888888</v>
      </c>
      <c r="Q24" s="59">
        <f t="shared" ref="Q24:S24" si="4">AVERAGE(Q20:Q23)</f>
        <v>1.107142857142857</v>
      </c>
      <c r="R24" s="59" t="e">
        <f t="shared" si="4"/>
        <v>#DIV/0!</v>
      </c>
      <c r="S24" s="59" t="e">
        <f t="shared" si="4"/>
        <v>#DIV/0!</v>
      </c>
      <c r="T24" s="59">
        <f>AVERAGE(T20:T23)</f>
        <v>0.8125</v>
      </c>
      <c r="U24" s="59" t="e">
        <f t="shared" ref="U24:V24" si="5">AVERAGE(U20:U23)</f>
        <v>#DIV/0!</v>
      </c>
      <c r="V24" s="59" t="e">
        <f t="shared" si="5"/>
        <v>#DIV/0!</v>
      </c>
    </row>
    <row r="28" spans="2:23" ht="51" customHeight="1" x14ac:dyDescent="0.25">
      <c r="C28" s="133" t="s">
        <v>74</v>
      </c>
      <c r="D28" s="134"/>
      <c r="E28" s="134"/>
      <c r="F28" s="134"/>
      <c r="G28" s="87"/>
      <c r="L28" s="133" t="s">
        <v>34</v>
      </c>
      <c r="M28" s="134"/>
      <c r="N28" s="134"/>
      <c r="O28" s="134"/>
      <c r="P28" s="134"/>
      <c r="Q28" s="134"/>
      <c r="U28" s="133" t="s">
        <v>90</v>
      </c>
      <c r="V28" s="134"/>
      <c r="W28" s="134"/>
    </row>
    <row r="31" spans="2:23" ht="12.6" customHeight="1" x14ac:dyDescent="0.25"/>
    <row r="32" spans="2:23" ht="15.75" thickBot="1" x14ac:dyDescent="0.3"/>
    <row r="33" spans="4:23" ht="15" customHeight="1" thickBot="1" x14ac:dyDescent="0.3">
      <c r="D33" s="145" t="s">
        <v>27</v>
      </c>
      <c r="E33" s="146"/>
      <c r="F33" s="146"/>
      <c r="G33" s="146"/>
      <c r="H33" s="146"/>
      <c r="I33" s="146"/>
      <c r="J33" s="146"/>
      <c r="K33" s="146"/>
      <c r="L33" s="146"/>
      <c r="M33" s="146"/>
      <c r="N33" s="146"/>
      <c r="O33" s="146"/>
      <c r="P33" s="146"/>
      <c r="Q33" s="146"/>
      <c r="R33" s="146"/>
      <c r="S33" s="146"/>
      <c r="T33" s="146"/>
      <c r="U33" s="146"/>
      <c r="V33" s="146"/>
      <c r="W33" s="147"/>
    </row>
    <row r="34" spans="4:23" ht="15" customHeight="1" thickBot="1" x14ac:dyDescent="0.3">
      <c r="D34" s="148" t="s">
        <v>28</v>
      </c>
      <c r="E34" s="150" t="s">
        <v>10</v>
      </c>
      <c r="F34" s="143" t="s">
        <v>11</v>
      </c>
      <c r="G34" s="152"/>
      <c r="H34" s="152"/>
      <c r="I34" s="144"/>
      <c r="J34" s="143" t="s">
        <v>12</v>
      </c>
      <c r="K34" s="152"/>
      <c r="L34" s="152"/>
      <c r="M34" s="144"/>
      <c r="N34" s="143" t="s">
        <v>13</v>
      </c>
      <c r="O34" s="152"/>
      <c r="P34" s="152"/>
      <c r="Q34" s="144"/>
      <c r="R34" s="143" t="s">
        <v>14</v>
      </c>
      <c r="S34" s="152"/>
      <c r="T34" s="152"/>
      <c r="U34" s="144"/>
      <c r="V34" s="139" t="s">
        <v>39</v>
      </c>
      <c r="W34" s="140"/>
    </row>
    <row r="35" spans="4:23" ht="15.75" thickBot="1" x14ac:dyDescent="0.3">
      <c r="D35" s="149"/>
      <c r="E35" s="151"/>
      <c r="F35" s="17" t="s">
        <v>29</v>
      </c>
      <c r="G35" s="19" t="s">
        <v>30</v>
      </c>
      <c r="H35" s="18" t="s">
        <v>31</v>
      </c>
      <c r="I35" s="20" t="s">
        <v>32</v>
      </c>
      <c r="J35" s="17" t="s">
        <v>29</v>
      </c>
      <c r="K35" s="19" t="s">
        <v>30</v>
      </c>
      <c r="L35" s="18" t="s">
        <v>31</v>
      </c>
      <c r="M35" s="20" t="s">
        <v>32</v>
      </c>
      <c r="N35" s="17" t="s">
        <v>6</v>
      </c>
      <c r="O35" s="19" t="s">
        <v>7</v>
      </c>
      <c r="P35" s="18" t="s">
        <v>8</v>
      </c>
      <c r="Q35" s="20" t="s">
        <v>9</v>
      </c>
      <c r="R35" s="17" t="s">
        <v>6</v>
      </c>
      <c r="S35" s="19" t="s">
        <v>7</v>
      </c>
      <c r="T35" s="18" t="s">
        <v>8</v>
      </c>
      <c r="U35" s="20" t="s">
        <v>9</v>
      </c>
      <c r="V35" s="141"/>
      <c r="W35" s="142"/>
    </row>
    <row r="36" spans="4:23" ht="15.75" thickBot="1" x14ac:dyDescent="0.3">
      <c r="D36" s="135"/>
      <c r="E36" s="136"/>
      <c r="F36" s="54"/>
      <c r="G36" s="55"/>
      <c r="H36" s="55"/>
      <c r="I36" s="56"/>
      <c r="J36" s="54"/>
      <c r="K36" s="55"/>
      <c r="L36" s="55"/>
      <c r="M36" s="57"/>
      <c r="N36" s="58" t="str">
        <f>IFERROR((J36/F36),"100%")</f>
        <v>100%</v>
      </c>
      <c r="O36" s="47" t="str">
        <f t="shared" ref="O36:Q36" si="6">IFERROR((K36/G36),"100%")</f>
        <v>100%</v>
      </c>
      <c r="P36" s="47" t="str">
        <f t="shared" si="6"/>
        <v>100%</v>
      </c>
      <c r="Q36" s="33" t="str">
        <f t="shared" si="6"/>
        <v>100%</v>
      </c>
      <c r="R36" s="58" t="str">
        <f>IFERROR(((J36)/(F36)),"100%")</f>
        <v>100%</v>
      </c>
      <c r="S36" s="58" t="str">
        <f>IFERROR(((K36+L36)/(G36+H36)),"100%")</f>
        <v>100%</v>
      </c>
      <c r="T36" s="47" t="str">
        <f>IFERROR(((K36+L36+M36)/(G36+H36+I36)),"100%")</f>
        <v>100%</v>
      </c>
      <c r="U36" s="33" t="str">
        <f>IFERROR(((K36+L36+M36+N36)/(G36+H36+I36+J36)),"100%")</f>
        <v>100%</v>
      </c>
      <c r="V36" s="143"/>
      <c r="W36" s="144"/>
    </row>
    <row r="37" spans="4:23" ht="97.15" customHeight="1" thickBot="1" x14ac:dyDescent="0.3">
      <c r="D37" s="78" t="s">
        <v>75</v>
      </c>
      <c r="E37" s="79">
        <v>5820000</v>
      </c>
      <c r="F37" s="80">
        <v>860678</v>
      </c>
      <c r="G37" s="81">
        <v>1590159.58</v>
      </c>
      <c r="H37" s="81">
        <v>0</v>
      </c>
      <c r="I37" s="82">
        <v>0</v>
      </c>
      <c r="J37" s="80">
        <v>789478.52</v>
      </c>
      <c r="K37" s="81">
        <v>869799.98</v>
      </c>
      <c r="L37" s="81"/>
      <c r="M37" s="82"/>
      <c r="N37" s="83">
        <f>IFERROR(J37/F37,"100"%)</f>
        <v>0.91727512495962482</v>
      </c>
      <c r="O37" s="83">
        <f>IFERROR(K37/G37,"100"%)</f>
        <v>0.54698911413658236</v>
      </c>
      <c r="P37" s="84"/>
      <c r="Q37" s="85"/>
      <c r="R37" s="51">
        <f>IFERROR(J37/E37,"100%")</f>
        <v>0.13564923024054984</v>
      </c>
      <c r="S37" s="51">
        <f>IFERROR(K37/E37,"100%")</f>
        <v>0.14945016838487973</v>
      </c>
      <c r="T37" s="84"/>
      <c r="U37" s="85"/>
      <c r="V37" s="137" t="s">
        <v>89</v>
      </c>
      <c r="W37" s="138"/>
    </row>
  </sheetData>
  <mergeCells count="26">
    <mergeCell ref="D36:E36"/>
    <mergeCell ref="V37:W37"/>
    <mergeCell ref="V34:W36"/>
    <mergeCell ref="D33:W33"/>
    <mergeCell ref="D34:D35"/>
    <mergeCell ref="E34:E35"/>
    <mergeCell ref="F34:I34"/>
    <mergeCell ref="J34:M34"/>
    <mergeCell ref="N34:Q34"/>
    <mergeCell ref="R34:U34"/>
    <mergeCell ref="B11:B12"/>
    <mergeCell ref="C11:C12"/>
    <mergeCell ref="W11:W12"/>
    <mergeCell ref="L28:Q28"/>
    <mergeCell ref="U28:W28"/>
    <mergeCell ref="C28:F28"/>
    <mergeCell ref="T11:V11"/>
    <mergeCell ref="E2:S2"/>
    <mergeCell ref="E3:S3"/>
    <mergeCell ref="D11:F11"/>
    <mergeCell ref="L11:O11"/>
    <mergeCell ref="P11:S11"/>
    <mergeCell ref="E4:S4"/>
    <mergeCell ref="E5:S5"/>
    <mergeCell ref="G11:K11"/>
    <mergeCell ref="G10:V10"/>
  </mergeCells>
  <conditionalFormatting sqref="P13:Q13">
    <cfRule type="cellIs" dxfId="150" priority="190" operator="equal">
      <formula>"NO APLICA"</formula>
    </cfRule>
    <cfRule type="cellIs" dxfId="149" priority="191" operator="lessThanOrEqual">
      <formula>100%</formula>
    </cfRule>
    <cfRule type="cellIs" dxfId="148" priority="192" operator="between">
      <formula>100%</formula>
      <formula>110%</formula>
    </cfRule>
    <cfRule type="cellIs" dxfId="147" priority="193" operator="greaterThanOrEqual">
      <formula>110%</formula>
    </cfRule>
  </conditionalFormatting>
  <conditionalFormatting sqref="L14:O15 L20:O20 L23:O23">
    <cfRule type="containsBlanks" dxfId="146" priority="171">
      <formula>LEN(TRIM(L14))=0</formula>
    </cfRule>
  </conditionalFormatting>
  <conditionalFormatting sqref="H14:K15 H20:K20 H23:K23">
    <cfRule type="containsBlanks" dxfId="145" priority="170">
      <formula>LEN(TRIM(H14))=0</formula>
    </cfRule>
  </conditionalFormatting>
  <conditionalFormatting sqref="R20:S20 R23:S23 R14:S15">
    <cfRule type="containsBlanks" dxfId="144" priority="140">
      <formula>LEN(TRIM(R14))=0</formula>
    </cfRule>
  </conditionalFormatting>
  <conditionalFormatting sqref="U20:V20 U23:V23 U14:V15">
    <cfRule type="cellIs" dxfId="143" priority="134" stopIfTrue="1" operator="equal">
      <formula>"100%"</formula>
    </cfRule>
    <cfRule type="cellIs" dxfId="142" priority="135" stopIfTrue="1" operator="lessThan">
      <formula>0.5</formula>
    </cfRule>
    <cfRule type="cellIs" dxfId="141" priority="136" stopIfTrue="1" operator="between">
      <formula>0.5</formula>
      <formula>0.7</formula>
    </cfRule>
    <cfRule type="cellIs" dxfId="140" priority="137" stopIfTrue="1" operator="between">
      <formula>0.7</formula>
      <formula>1.2</formula>
    </cfRule>
    <cfRule type="cellIs" dxfId="139" priority="138" stopIfTrue="1" operator="greaterThanOrEqual">
      <formula>1.2</formula>
    </cfRule>
    <cfRule type="containsBlanks" dxfId="138" priority="139" stopIfTrue="1">
      <formula>LEN(TRIM(U14))=0</formula>
    </cfRule>
  </conditionalFormatting>
  <conditionalFormatting sqref="U20:V20 U23:V23 U14:V15">
    <cfRule type="containsBlanks" dxfId="137" priority="133">
      <formula>LEN(TRIM(U14))=0</formula>
    </cfRule>
  </conditionalFormatting>
  <conditionalFormatting sqref="P14:Q23">
    <cfRule type="cellIs" dxfId="136" priority="127" stopIfTrue="1" operator="equal">
      <formula>"100%"</formula>
    </cfRule>
    <cfRule type="cellIs" dxfId="135" priority="128" stopIfTrue="1" operator="lessThan">
      <formula>0.5</formula>
    </cfRule>
    <cfRule type="cellIs" dxfId="134" priority="129" stopIfTrue="1" operator="between">
      <formula>0.5</formula>
      <formula>0.7</formula>
    </cfRule>
    <cfRule type="cellIs" dxfId="133" priority="130" stopIfTrue="1" operator="between">
      <formula>0.7</formula>
      <formula>1.2</formula>
    </cfRule>
    <cfRule type="cellIs" dxfId="132" priority="131" stopIfTrue="1" operator="greaterThanOrEqual">
      <formula>1.2</formula>
    </cfRule>
    <cfRule type="containsBlanks" dxfId="131" priority="132" stopIfTrue="1">
      <formula>LEN(TRIM(P14))=0</formula>
    </cfRule>
  </conditionalFormatting>
  <conditionalFormatting sqref="L19:O19">
    <cfRule type="containsBlanks" dxfId="130" priority="102">
      <formula>LEN(TRIM(L19))=0</formula>
    </cfRule>
  </conditionalFormatting>
  <conditionalFormatting sqref="H19:K19">
    <cfRule type="containsBlanks" dxfId="129" priority="101">
      <formula>LEN(TRIM(H19))=0</formula>
    </cfRule>
  </conditionalFormatting>
  <conditionalFormatting sqref="R19:S19">
    <cfRule type="containsBlanks" dxfId="128" priority="100">
      <formula>LEN(TRIM(R19))=0</formula>
    </cfRule>
  </conditionalFormatting>
  <conditionalFormatting sqref="U19:V19">
    <cfRule type="cellIs" dxfId="127" priority="94" stopIfTrue="1" operator="equal">
      <formula>"100%"</formula>
    </cfRule>
    <cfRule type="cellIs" dxfId="126" priority="95" stopIfTrue="1" operator="lessThan">
      <formula>0.5</formula>
    </cfRule>
    <cfRule type="cellIs" dxfId="125" priority="96" stopIfTrue="1" operator="between">
      <formula>0.5</formula>
      <formula>0.7</formula>
    </cfRule>
    <cfRule type="cellIs" dxfId="124" priority="97" stopIfTrue="1" operator="between">
      <formula>0.7</formula>
      <formula>1.2</formula>
    </cfRule>
    <cfRule type="cellIs" dxfId="123" priority="98" stopIfTrue="1" operator="greaterThanOrEqual">
      <formula>1.2</formula>
    </cfRule>
    <cfRule type="containsBlanks" dxfId="122" priority="99" stopIfTrue="1">
      <formula>LEN(TRIM(U19))=0</formula>
    </cfRule>
  </conditionalFormatting>
  <conditionalFormatting sqref="U19:V19">
    <cfRule type="containsBlanks" dxfId="121" priority="93">
      <formula>LEN(TRIM(U19))=0</formula>
    </cfRule>
  </conditionalFormatting>
  <conditionalFormatting sqref="L16:O16">
    <cfRule type="containsBlanks" dxfId="120" priority="92">
      <formula>LEN(TRIM(L16))=0</formula>
    </cfRule>
  </conditionalFormatting>
  <conditionalFormatting sqref="H16:K16">
    <cfRule type="containsBlanks" dxfId="119" priority="91">
      <formula>LEN(TRIM(H16))=0</formula>
    </cfRule>
  </conditionalFormatting>
  <conditionalFormatting sqref="R16:S16">
    <cfRule type="containsBlanks" dxfId="118" priority="90">
      <formula>LEN(TRIM(R16))=0</formula>
    </cfRule>
  </conditionalFormatting>
  <conditionalFormatting sqref="U16:V16">
    <cfRule type="cellIs" dxfId="117" priority="84" stopIfTrue="1" operator="equal">
      <formula>"100%"</formula>
    </cfRule>
    <cfRule type="cellIs" dxfId="116" priority="85" stopIfTrue="1" operator="lessThan">
      <formula>0.5</formula>
    </cfRule>
    <cfRule type="cellIs" dxfId="115" priority="86" stopIfTrue="1" operator="between">
      <formula>0.5</formula>
      <formula>0.7</formula>
    </cfRule>
    <cfRule type="cellIs" dxfId="114" priority="87" stopIfTrue="1" operator="between">
      <formula>0.7</formula>
      <formula>1.2</formula>
    </cfRule>
    <cfRule type="cellIs" dxfId="113" priority="88" stopIfTrue="1" operator="greaterThanOrEqual">
      <formula>1.2</formula>
    </cfRule>
    <cfRule type="containsBlanks" dxfId="112" priority="89" stopIfTrue="1">
      <formula>LEN(TRIM(U16))=0</formula>
    </cfRule>
  </conditionalFormatting>
  <conditionalFormatting sqref="U16:V16">
    <cfRule type="containsBlanks" dxfId="111" priority="83">
      <formula>LEN(TRIM(U16))=0</formula>
    </cfRule>
  </conditionalFormatting>
  <conditionalFormatting sqref="L17:O17">
    <cfRule type="containsBlanks" dxfId="110" priority="82">
      <formula>LEN(TRIM(L17))=0</formula>
    </cfRule>
  </conditionalFormatting>
  <conditionalFormatting sqref="H17:K17">
    <cfRule type="containsBlanks" dxfId="109" priority="81">
      <formula>LEN(TRIM(H17))=0</formula>
    </cfRule>
  </conditionalFormatting>
  <conditionalFormatting sqref="R17:S17">
    <cfRule type="containsBlanks" dxfId="108" priority="80">
      <formula>LEN(TRIM(R17))=0</formula>
    </cfRule>
  </conditionalFormatting>
  <conditionalFormatting sqref="U17:V17">
    <cfRule type="cellIs" dxfId="107" priority="74" stopIfTrue="1" operator="equal">
      <formula>"100%"</formula>
    </cfRule>
    <cfRule type="cellIs" dxfId="106" priority="75" stopIfTrue="1" operator="lessThan">
      <formula>0.5</formula>
    </cfRule>
    <cfRule type="cellIs" dxfId="105" priority="76" stopIfTrue="1" operator="between">
      <formula>0.5</formula>
      <formula>0.7</formula>
    </cfRule>
    <cfRule type="cellIs" dxfId="104" priority="77" stopIfTrue="1" operator="between">
      <formula>0.7</formula>
      <formula>1.2</formula>
    </cfRule>
    <cfRule type="cellIs" dxfId="103" priority="78" stopIfTrue="1" operator="greaterThanOrEqual">
      <formula>1.2</formula>
    </cfRule>
    <cfRule type="containsBlanks" dxfId="102" priority="79" stopIfTrue="1">
      <formula>LEN(TRIM(U17))=0</formula>
    </cfRule>
  </conditionalFormatting>
  <conditionalFormatting sqref="U17:V17">
    <cfRule type="containsBlanks" dxfId="101" priority="73">
      <formula>LEN(TRIM(U17))=0</formula>
    </cfRule>
  </conditionalFormatting>
  <conditionalFormatting sqref="L18:O18">
    <cfRule type="containsBlanks" dxfId="100" priority="72">
      <formula>LEN(TRIM(L18))=0</formula>
    </cfRule>
  </conditionalFormatting>
  <conditionalFormatting sqref="H18:K18">
    <cfRule type="containsBlanks" dxfId="99" priority="71">
      <formula>LEN(TRIM(H18))=0</formula>
    </cfRule>
  </conditionalFormatting>
  <conditionalFormatting sqref="R18:S18">
    <cfRule type="containsBlanks" dxfId="98" priority="70">
      <formula>LEN(TRIM(R18))=0</formula>
    </cfRule>
  </conditionalFormatting>
  <conditionalFormatting sqref="U18:V18">
    <cfRule type="cellIs" dxfId="97" priority="64" stopIfTrue="1" operator="equal">
      <formula>"100%"</formula>
    </cfRule>
    <cfRule type="cellIs" dxfId="96" priority="65" stopIfTrue="1" operator="lessThan">
      <formula>0.5</formula>
    </cfRule>
    <cfRule type="cellIs" dxfId="95" priority="66" stopIfTrue="1" operator="between">
      <formula>0.5</formula>
      <formula>0.7</formula>
    </cfRule>
    <cfRule type="cellIs" dxfId="94" priority="67" stopIfTrue="1" operator="between">
      <formula>0.7</formula>
      <formula>1.2</formula>
    </cfRule>
    <cfRule type="cellIs" dxfId="93" priority="68" stopIfTrue="1" operator="greaterThanOrEqual">
      <formula>1.2</formula>
    </cfRule>
    <cfRule type="containsBlanks" dxfId="92" priority="69" stopIfTrue="1">
      <formula>LEN(TRIM(U18))=0</formula>
    </cfRule>
  </conditionalFormatting>
  <conditionalFormatting sqref="U18:V18">
    <cfRule type="containsBlanks" dxfId="91" priority="63">
      <formula>LEN(TRIM(U18))=0</formula>
    </cfRule>
  </conditionalFormatting>
  <conditionalFormatting sqref="L22:O22">
    <cfRule type="containsBlanks" dxfId="90" priority="62">
      <formula>LEN(TRIM(L22))=0</formula>
    </cfRule>
  </conditionalFormatting>
  <conditionalFormatting sqref="H22:K22">
    <cfRule type="containsBlanks" dxfId="89" priority="61">
      <formula>LEN(TRIM(H22))=0</formula>
    </cfRule>
  </conditionalFormatting>
  <conditionalFormatting sqref="R22:S22">
    <cfRule type="containsBlanks" dxfId="88" priority="60">
      <formula>LEN(TRIM(R22))=0</formula>
    </cfRule>
  </conditionalFormatting>
  <conditionalFormatting sqref="U22:V22">
    <cfRule type="cellIs" dxfId="87" priority="54" stopIfTrue="1" operator="equal">
      <formula>"100%"</formula>
    </cfRule>
    <cfRule type="cellIs" dxfId="86" priority="55" stopIfTrue="1" operator="lessThan">
      <formula>0.5</formula>
    </cfRule>
    <cfRule type="cellIs" dxfId="85" priority="56" stopIfTrue="1" operator="between">
      <formula>0.5</formula>
      <formula>0.7</formula>
    </cfRule>
    <cfRule type="cellIs" dxfId="84" priority="57" stopIfTrue="1" operator="between">
      <formula>0.7</formula>
      <formula>1.2</formula>
    </cfRule>
    <cfRule type="cellIs" dxfId="83" priority="58" stopIfTrue="1" operator="greaterThanOrEqual">
      <formula>1.2</formula>
    </cfRule>
    <cfRule type="containsBlanks" dxfId="82" priority="59" stopIfTrue="1">
      <formula>LEN(TRIM(U22))=0</formula>
    </cfRule>
  </conditionalFormatting>
  <conditionalFormatting sqref="U22:V22">
    <cfRule type="containsBlanks" dxfId="81" priority="53">
      <formula>LEN(TRIM(U22))=0</formula>
    </cfRule>
  </conditionalFormatting>
  <conditionalFormatting sqref="L21:O21">
    <cfRule type="containsBlanks" dxfId="80" priority="52">
      <formula>LEN(TRIM(L21))=0</formula>
    </cfRule>
  </conditionalFormatting>
  <conditionalFormatting sqref="H21:K21">
    <cfRule type="containsBlanks" dxfId="79" priority="51">
      <formula>LEN(TRIM(H21))=0</formula>
    </cfRule>
  </conditionalFormatting>
  <conditionalFormatting sqref="R21:S21">
    <cfRule type="containsBlanks" dxfId="78" priority="50">
      <formula>LEN(TRIM(R21))=0</formula>
    </cfRule>
  </conditionalFormatting>
  <conditionalFormatting sqref="U21:V21">
    <cfRule type="cellIs" dxfId="77" priority="44" stopIfTrue="1" operator="equal">
      <formula>"100%"</formula>
    </cfRule>
    <cfRule type="cellIs" dxfId="76" priority="45" stopIfTrue="1" operator="lessThan">
      <formula>0.5</formula>
    </cfRule>
    <cfRule type="cellIs" dxfId="75" priority="46" stopIfTrue="1" operator="between">
      <formula>0.5</formula>
      <formula>0.7</formula>
    </cfRule>
    <cfRule type="cellIs" dxfId="74" priority="47" stopIfTrue="1" operator="between">
      <formula>0.7</formula>
      <formula>1.2</formula>
    </cfRule>
    <cfRule type="cellIs" dxfId="73" priority="48" stopIfTrue="1" operator="greaterThanOrEqual">
      <formula>1.2</formula>
    </cfRule>
    <cfRule type="containsBlanks" dxfId="72" priority="49" stopIfTrue="1">
      <formula>LEN(TRIM(U21))=0</formula>
    </cfRule>
  </conditionalFormatting>
  <conditionalFormatting sqref="U21:V21">
    <cfRule type="containsBlanks" dxfId="71" priority="43">
      <formula>LEN(TRIM(U21))=0</formula>
    </cfRule>
  </conditionalFormatting>
  <conditionalFormatting sqref="R13:S13 U13:V13">
    <cfRule type="containsBlanks" dxfId="70" priority="42">
      <formula>LEN(TRIM(R13))=0</formula>
    </cfRule>
  </conditionalFormatting>
  <conditionalFormatting sqref="N13:O13">
    <cfRule type="containsBlanks" dxfId="69" priority="41">
      <formula>LEN(TRIM(N13))=0</formula>
    </cfRule>
  </conditionalFormatting>
  <conditionalFormatting sqref="T13">
    <cfRule type="cellIs" dxfId="68" priority="37" operator="equal">
      <formula>"NO APLICA"</formula>
    </cfRule>
    <cfRule type="cellIs" dxfId="67" priority="38" operator="lessThanOrEqual">
      <formula>100%</formula>
    </cfRule>
    <cfRule type="cellIs" dxfId="66" priority="39" operator="between">
      <formula>100%</formula>
      <formula>110%</formula>
    </cfRule>
    <cfRule type="cellIs" dxfId="65" priority="40" operator="greaterThanOrEqual">
      <formula>110%</formula>
    </cfRule>
  </conditionalFormatting>
  <conditionalFormatting sqref="T14:T23">
    <cfRule type="cellIs" dxfId="64" priority="31" stopIfTrue="1" operator="equal">
      <formula>"100%"</formula>
    </cfRule>
    <cfRule type="cellIs" dxfId="63" priority="32" stopIfTrue="1" operator="lessThan">
      <formula>0.5</formula>
    </cfRule>
    <cfRule type="cellIs" dxfId="62" priority="33" stopIfTrue="1" operator="between">
      <formula>0.5</formula>
      <formula>0.7</formula>
    </cfRule>
    <cfRule type="cellIs" dxfId="61" priority="34" stopIfTrue="1" operator="between">
      <formula>0.7</formula>
      <formula>1.2</formula>
    </cfRule>
    <cfRule type="cellIs" dxfId="60" priority="35" stopIfTrue="1" operator="greaterThanOrEqual">
      <formula>1.2</formula>
    </cfRule>
    <cfRule type="containsBlanks" dxfId="59" priority="36" stopIfTrue="1">
      <formula>LEN(TRIM(T14))=0</formula>
    </cfRule>
  </conditionalFormatting>
  <conditionalFormatting sqref="T14:T23">
    <cfRule type="containsBlanks" dxfId="58" priority="30">
      <formula>LEN(TRIM(T14))=0</formula>
    </cfRule>
  </conditionalFormatting>
  <conditionalFormatting sqref="J37:M37">
    <cfRule type="containsBlanks" dxfId="57" priority="29">
      <formula>LEN(TRIM(J37))=0</formula>
    </cfRule>
  </conditionalFormatting>
  <conditionalFormatting sqref="F36:I37">
    <cfRule type="containsBlanks" dxfId="56" priority="28">
      <formula>LEN(TRIM(F36))=0</formula>
    </cfRule>
  </conditionalFormatting>
  <conditionalFormatting sqref="N37:O37">
    <cfRule type="cellIs" dxfId="55" priority="22" stopIfTrue="1" operator="equal">
      <formula>"100%"</formula>
    </cfRule>
    <cfRule type="cellIs" dxfId="54" priority="23" stopIfTrue="1" operator="lessThan">
      <formula>0.5</formula>
    </cfRule>
    <cfRule type="cellIs" dxfId="53" priority="24" stopIfTrue="1" operator="between">
      <formula>0.5</formula>
      <formula>0.7</formula>
    </cfRule>
    <cfRule type="cellIs" dxfId="52" priority="25" stopIfTrue="1" operator="between">
      <formula>0.7</formula>
      <formula>1.2</formula>
    </cfRule>
    <cfRule type="cellIs" dxfId="51" priority="26" stopIfTrue="1" operator="greaterThanOrEqual">
      <formula>1.2</formula>
    </cfRule>
    <cfRule type="containsBlanks" dxfId="50" priority="27" stopIfTrue="1">
      <formula>LEN(TRIM(N37))=0</formula>
    </cfRule>
  </conditionalFormatting>
  <conditionalFormatting sqref="R37:S37">
    <cfRule type="cellIs" dxfId="49" priority="16" stopIfTrue="1" operator="equal">
      <formula>"100%"</formula>
    </cfRule>
    <cfRule type="cellIs" dxfId="48" priority="17" stopIfTrue="1" operator="lessThan">
      <formula>0.5</formula>
    </cfRule>
    <cfRule type="cellIs" dxfId="47" priority="18" stopIfTrue="1" operator="between">
      <formula>0.5</formula>
      <formula>0.7</formula>
    </cfRule>
    <cfRule type="cellIs" dxfId="46" priority="19" stopIfTrue="1" operator="between">
      <formula>0.7</formula>
      <formula>1.2</formula>
    </cfRule>
    <cfRule type="cellIs" dxfId="45" priority="20" stopIfTrue="1" operator="greaterThanOrEqual">
      <formula>1.2</formula>
    </cfRule>
    <cfRule type="containsBlanks" dxfId="44" priority="21" stopIfTrue="1">
      <formula>LEN(TRIM(R37))=0</formula>
    </cfRule>
  </conditionalFormatting>
  <conditionalFormatting sqref="T37:U37 P37:Q37">
    <cfRule type="containsBlanks" dxfId="43" priority="15">
      <formula>LEN(TRIM(P37))=0</formula>
    </cfRule>
  </conditionalFormatting>
  <conditionalFormatting sqref="J36:M36">
    <cfRule type="containsBlanks" dxfId="42" priority="14">
      <formula>LEN(TRIM(J36))=0</formula>
    </cfRule>
  </conditionalFormatting>
  <conditionalFormatting sqref="N36:Q36">
    <cfRule type="cellIs" dxfId="41" priority="8" stopIfTrue="1" operator="equal">
      <formula>"100%"</formula>
    </cfRule>
    <cfRule type="cellIs" dxfId="40" priority="9" stopIfTrue="1" operator="lessThan">
      <formula>0.5</formula>
    </cfRule>
    <cfRule type="cellIs" dxfId="39" priority="10" stopIfTrue="1" operator="between">
      <formula>0.5</formula>
      <formula>0.7</formula>
    </cfRule>
    <cfRule type="cellIs" dxfId="38" priority="11" stopIfTrue="1" operator="between">
      <formula>0.7</formula>
      <formula>1.2</formula>
    </cfRule>
    <cfRule type="cellIs" dxfId="37" priority="12" stopIfTrue="1" operator="greaterThanOrEqual">
      <formula>1.2</formula>
    </cfRule>
    <cfRule type="containsBlanks" dxfId="36" priority="13" stopIfTrue="1">
      <formula>LEN(TRIM(N36))=0</formula>
    </cfRule>
  </conditionalFormatting>
  <conditionalFormatting sqref="R36:U36">
    <cfRule type="cellIs" dxfId="35" priority="2" stopIfTrue="1" operator="equal">
      <formula>"100%"</formula>
    </cfRule>
    <cfRule type="cellIs" dxfId="34" priority="3" stopIfTrue="1" operator="lessThan">
      <formula>0.5</formula>
    </cfRule>
    <cfRule type="cellIs" dxfId="33" priority="4" stopIfTrue="1" operator="between">
      <formula>0.5</formula>
      <formula>0.7</formula>
    </cfRule>
    <cfRule type="cellIs" dxfId="32" priority="5" stopIfTrue="1" operator="between">
      <formula>0.7</formula>
      <formula>1.2</formula>
    </cfRule>
    <cfRule type="cellIs" dxfId="31" priority="6" stopIfTrue="1" operator="greaterThanOrEqual">
      <formula>1.2</formula>
    </cfRule>
    <cfRule type="containsBlanks" dxfId="30" priority="7" stopIfTrue="1">
      <formula>LEN(TRIM(R36))=0</formula>
    </cfRule>
  </conditionalFormatting>
  <conditionalFormatting sqref="R36:U36">
    <cfRule type="containsBlanks" dxfId="29" priority="1">
      <formula>LEN(TRIM(R36))=0</formula>
    </cfRule>
  </conditionalFormatting>
  <printOptions horizontalCentered="1"/>
  <pageMargins left="0.25" right="0.25" top="0.75" bottom="0.75" header="0.3" footer="0.3"/>
  <pageSetup paperSize="5" scale="2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U10"/>
  <sheetViews>
    <sheetView workbookViewId="0">
      <selection activeCell="C6" sqref="C6:U10"/>
    </sheetView>
  </sheetViews>
  <sheetFormatPr baseColWidth="10" defaultRowHeight="15" x14ac:dyDescent="0.25"/>
  <sheetData>
    <row r="5" spans="3:21" ht="15.75" thickBot="1" x14ac:dyDescent="0.3"/>
    <row r="6" spans="3:21" ht="15.75" thickBot="1" x14ac:dyDescent="0.3">
      <c r="C6" s="145" t="s">
        <v>27</v>
      </c>
      <c r="D6" s="146"/>
      <c r="E6" s="146"/>
      <c r="F6" s="146"/>
      <c r="G6" s="146"/>
      <c r="H6" s="146"/>
      <c r="I6" s="146"/>
      <c r="J6" s="146"/>
      <c r="K6" s="146"/>
      <c r="L6" s="146"/>
      <c r="M6" s="146"/>
      <c r="N6" s="146"/>
      <c r="O6" s="146"/>
      <c r="P6" s="146"/>
      <c r="Q6" s="146"/>
      <c r="R6" s="146"/>
      <c r="S6" s="146"/>
      <c r="T6" s="146"/>
      <c r="U6" s="147"/>
    </row>
    <row r="7" spans="3:21" ht="15.75" thickBot="1" x14ac:dyDescent="0.3">
      <c r="C7" s="153" t="s">
        <v>28</v>
      </c>
      <c r="D7" s="154" t="s">
        <v>10</v>
      </c>
      <c r="E7" s="155" t="s">
        <v>11</v>
      </c>
      <c r="F7" s="156"/>
      <c r="G7" s="156"/>
      <c r="H7" s="157"/>
      <c r="I7" s="155" t="s">
        <v>12</v>
      </c>
      <c r="J7" s="156"/>
      <c r="K7" s="156"/>
      <c r="L7" s="157"/>
      <c r="M7" s="155" t="s">
        <v>13</v>
      </c>
      <c r="N7" s="156"/>
      <c r="O7" s="156"/>
      <c r="P7" s="157"/>
      <c r="Q7" s="155" t="s">
        <v>14</v>
      </c>
      <c r="R7" s="156"/>
      <c r="S7" s="156"/>
      <c r="T7" s="157"/>
      <c r="U7" s="153" t="s">
        <v>39</v>
      </c>
    </row>
    <row r="8" spans="3:21" ht="29.25" thickBot="1" x14ac:dyDescent="0.3">
      <c r="C8" s="149"/>
      <c r="D8" s="151"/>
      <c r="E8" s="17" t="s">
        <v>29</v>
      </c>
      <c r="F8" s="19" t="s">
        <v>30</v>
      </c>
      <c r="G8" s="18" t="s">
        <v>31</v>
      </c>
      <c r="H8" s="20" t="s">
        <v>32</v>
      </c>
      <c r="I8" s="17" t="s">
        <v>29</v>
      </c>
      <c r="J8" s="19" t="s">
        <v>30</v>
      </c>
      <c r="K8" s="18" t="s">
        <v>31</v>
      </c>
      <c r="L8" s="20" t="s">
        <v>32</v>
      </c>
      <c r="M8" s="17" t="s">
        <v>6</v>
      </c>
      <c r="N8" s="19" t="s">
        <v>7</v>
      </c>
      <c r="O8" s="18" t="s">
        <v>8</v>
      </c>
      <c r="P8" s="20" t="s">
        <v>9</v>
      </c>
      <c r="Q8" s="17" t="s">
        <v>6</v>
      </c>
      <c r="R8" s="19" t="s">
        <v>7</v>
      </c>
      <c r="S8" s="18" t="s">
        <v>8</v>
      </c>
      <c r="T8" s="20" t="s">
        <v>9</v>
      </c>
      <c r="U8" s="149"/>
    </row>
    <row r="9" spans="3:21" ht="15.75" thickBot="1" x14ac:dyDescent="0.3">
      <c r="C9" s="135"/>
      <c r="D9" s="136"/>
      <c r="E9" s="54"/>
      <c r="F9" s="55"/>
      <c r="G9" s="55"/>
      <c r="H9" s="56"/>
      <c r="I9" s="54"/>
      <c r="J9" s="55"/>
      <c r="K9" s="55"/>
      <c r="L9" s="57"/>
      <c r="M9" s="58" t="str">
        <f>IFERROR((I9/E9),"100%")</f>
        <v>100%</v>
      </c>
      <c r="N9" s="47" t="str">
        <f t="shared" ref="N9:P9" si="0">IFERROR((J9/F9),"100%")</f>
        <v>100%</v>
      </c>
      <c r="O9" s="47" t="str">
        <f t="shared" si="0"/>
        <v>100%</v>
      </c>
      <c r="P9" s="33" t="str">
        <f t="shared" si="0"/>
        <v>100%</v>
      </c>
      <c r="Q9" s="58" t="str">
        <f>IFERROR(((I9)/(E9)),"100%")</f>
        <v>100%</v>
      </c>
      <c r="R9" s="58" t="str">
        <f>IFERROR(((J9+K9)/(F9+G9)),"100%")</f>
        <v>100%</v>
      </c>
      <c r="S9" s="47" t="str">
        <f>IFERROR(((J9+K9+L9)/(F9+G9+H9)),"100%")</f>
        <v>100%</v>
      </c>
      <c r="T9" s="33" t="str">
        <f>IFERROR(((J9+K9+L9+M9)/(F9+G9+H9+I9)),"100%")</f>
        <v>100%</v>
      </c>
      <c r="U9" s="61"/>
    </row>
    <row r="10" spans="3:21" ht="200.25" thickBot="1" x14ac:dyDescent="0.3">
      <c r="C10" s="78" t="s">
        <v>75</v>
      </c>
      <c r="D10" s="79">
        <v>3500000</v>
      </c>
      <c r="E10" s="80">
        <v>860678</v>
      </c>
      <c r="F10" s="81">
        <v>850321</v>
      </c>
      <c r="G10" s="81">
        <v>0</v>
      </c>
      <c r="H10" s="82">
        <v>0</v>
      </c>
      <c r="I10" s="80">
        <v>789478.52</v>
      </c>
      <c r="J10" s="81">
        <v>850321</v>
      </c>
      <c r="K10" s="81"/>
      <c r="L10" s="82"/>
      <c r="M10" s="83">
        <f>IFERROR(I10/E10,"100"%)</f>
        <v>0.91727512495962482</v>
      </c>
      <c r="N10" s="83">
        <f>IFERROR(J10/F10,"100"%)</f>
        <v>1</v>
      </c>
      <c r="O10" s="84"/>
      <c r="P10" s="85"/>
      <c r="Q10" s="51">
        <f>IFERROR(I10/D10,"100%")</f>
        <v>0.22556529142857143</v>
      </c>
      <c r="R10" s="51">
        <f>IFERROR(J10/D10,"100%")</f>
        <v>0.24294885714285713</v>
      </c>
      <c r="S10" s="84"/>
      <c r="T10" s="85"/>
      <c r="U10" s="86" t="s">
        <v>76</v>
      </c>
    </row>
  </sheetData>
  <mergeCells count="9">
    <mergeCell ref="C9:D9"/>
    <mergeCell ref="C6:U6"/>
    <mergeCell ref="C7:C8"/>
    <mergeCell ref="D7:D8"/>
    <mergeCell ref="E7:H7"/>
    <mergeCell ref="I7:L7"/>
    <mergeCell ref="M7:P7"/>
    <mergeCell ref="Q7:T7"/>
    <mergeCell ref="U7:U8"/>
  </mergeCells>
  <conditionalFormatting sqref="I10:L10">
    <cfRule type="containsBlanks" dxfId="28" priority="30">
      <formula>LEN(TRIM(I10))=0</formula>
    </cfRule>
  </conditionalFormatting>
  <conditionalFormatting sqref="E9:H10">
    <cfRule type="containsBlanks" dxfId="27" priority="29">
      <formula>LEN(TRIM(E9))=0</formula>
    </cfRule>
  </conditionalFormatting>
  <conditionalFormatting sqref="M10:N10">
    <cfRule type="cellIs" dxfId="26" priority="23" stopIfTrue="1" operator="equal">
      <formula>"100%"</formula>
    </cfRule>
    <cfRule type="cellIs" dxfId="25" priority="24" stopIfTrue="1" operator="lessThan">
      <formula>0.5</formula>
    </cfRule>
    <cfRule type="cellIs" dxfId="24" priority="25" stopIfTrue="1" operator="between">
      <formula>0.5</formula>
      <formula>0.7</formula>
    </cfRule>
    <cfRule type="cellIs" dxfId="23" priority="26" stopIfTrue="1" operator="between">
      <formula>0.7</formula>
      <formula>1.2</formula>
    </cfRule>
    <cfRule type="cellIs" dxfId="22" priority="27" stopIfTrue="1" operator="greaterThanOrEqual">
      <formula>1.2</formula>
    </cfRule>
    <cfRule type="containsBlanks" dxfId="21" priority="28" stopIfTrue="1">
      <formula>LEN(TRIM(M10))=0</formula>
    </cfRule>
  </conditionalFormatting>
  <conditionalFormatting sqref="Q10:R10">
    <cfRule type="cellIs" dxfId="20" priority="17" stopIfTrue="1" operator="equal">
      <formula>"100%"</formula>
    </cfRule>
    <cfRule type="cellIs" dxfId="19" priority="18" stopIfTrue="1" operator="lessThan">
      <formula>0.5</formula>
    </cfRule>
    <cfRule type="cellIs" dxfId="18" priority="19" stopIfTrue="1" operator="between">
      <formula>0.5</formula>
      <formula>0.7</formula>
    </cfRule>
    <cfRule type="cellIs" dxfId="17" priority="20" stopIfTrue="1" operator="between">
      <formula>0.7</formula>
      <formula>1.2</formula>
    </cfRule>
    <cfRule type="cellIs" dxfId="16" priority="21" stopIfTrue="1" operator="greaterThanOrEqual">
      <formula>1.2</formula>
    </cfRule>
    <cfRule type="containsBlanks" dxfId="15" priority="22" stopIfTrue="1">
      <formula>LEN(TRIM(Q10))=0</formula>
    </cfRule>
  </conditionalFormatting>
  <conditionalFormatting sqref="S10:T10 O10:P10">
    <cfRule type="containsBlanks" dxfId="14" priority="16">
      <formula>LEN(TRIM(O10))=0</formula>
    </cfRule>
  </conditionalFormatting>
  <conditionalFormatting sqref="I9:L9">
    <cfRule type="containsBlanks" dxfId="13" priority="15">
      <formula>LEN(TRIM(I9))=0</formula>
    </cfRule>
  </conditionalFormatting>
  <conditionalFormatting sqref="M9:P9">
    <cfRule type="cellIs" dxfId="12" priority="8" stopIfTrue="1" operator="equal">
      <formula>"100%"</formula>
    </cfRule>
    <cfRule type="cellIs" dxfId="11" priority="9" stopIfTrue="1" operator="lessThan">
      <formula>0.5</formula>
    </cfRule>
    <cfRule type="cellIs" dxfId="10" priority="10" stopIfTrue="1" operator="between">
      <formula>0.5</formula>
      <formula>0.7</formula>
    </cfRule>
    <cfRule type="cellIs" dxfId="9" priority="11" stopIfTrue="1" operator="between">
      <formula>0.7</formula>
      <formula>1.2</formula>
    </cfRule>
    <cfRule type="cellIs" dxfId="8" priority="12" stopIfTrue="1" operator="greaterThanOrEqual">
      <formula>1.2</formula>
    </cfRule>
    <cfRule type="containsBlanks" dxfId="7" priority="13" stopIfTrue="1">
      <formula>LEN(TRIM(M9))=0</formula>
    </cfRule>
  </conditionalFormatting>
  <conditionalFormatting sqref="Q9:T9">
    <cfRule type="cellIs" dxfId="6" priority="2" stopIfTrue="1" operator="equal">
      <formula>"100%"</formula>
    </cfRule>
    <cfRule type="cellIs" dxfId="5" priority="3" stopIfTrue="1" operator="lessThan">
      <formula>0.5</formula>
    </cfRule>
    <cfRule type="cellIs" dxfId="4" priority="4" stopIfTrue="1" operator="between">
      <formula>0.5</formula>
      <formula>0.7</formula>
    </cfRule>
    <cfRule type="cellIs" dxfId="3" priority="5" stopIfTrue="1" operator="between">
      <formula>0.7</formula>
      <formula>1.2</formula>
    </cfRule>
    <cfRule type="cellIs" dxfId="2" priority="6" stopIfTrue="1" operator="greaterThanOrEqual">
      <formula>1.2</formula>
    </cfRule>
    <cfRule type="containsBlanks" dxfId="1" priority="7" stopIfTrue="1">
      <formula>LEN(TRIM(Q9))=0</formula>
    </cfRule>
  </conditionalFormatting>
  <conditionalFormatting sqref="Q9:T9">
    <cfRule type="containsBlanks" dxfId="0" priority="1">
      <formula>LEN(TRIM(Q9))=0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43" t="s">
        <v>35</v>
      </c>
    </row>
    <row r="3" spans="1:2" ht="120" customHeight="1" x14ac:dyDescent="0.25">
      <c r="A3" s="158" t="s">
        <v>36</v>
      </c>
      <c r="B3" s="158"/>
    </row>
    <row r="5" spans="1:2" ht="45" x14ac:dyDescent="0.25">
      <c r="A5" s="44"/>
      <c r="B5" s="45" t="s">
        <v>37</v>
      </c>
    </row>
    <row r="6" spans="1:2" ht="60" x14ac:dyDescent="0.25">
      <c r="A6" s="46"/>
      <c r="B6" s="45" t="s">
        <v>38</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SEGUIMIENTO E4 2023</vt:lpstr>
      <vt:lpstr>Hoja1</vt:lpstr>
      <vt:lpstr>Instrucciones</vt:lpstr>
      <vt:lpstr>'SEGUIMIENTO E4 2023'!Área_de_impresión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PC</cp:lastModifiedBy>
  <cp:revision/>
  <cp:lastPrinted>2023-07-10T17:35:29Z</cp:lastPrinted>
  <dcterms:created xsi:type="dcterms:W3CDTF">2021-03-11T02:28:07Z</dcterms:created>
  <dcterms:modified xsi:type="dcterms:W3CDTF">2023-07-10T17:37:10Z</dcterms:modified>
  <cp:category/>
  <cp:contentStatus/>
</cp:coreProperties>
</file>