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Dir. Planeacion\Desktop\AVANCES Trimestrales\2023\2do Trimestre 2023\3.15 SIRESOL\"/>
    </mc:Choice>
  </mc:AlternateContent>
  <xr:revisionPtr revIDLastSave="0" documentId="13_ncr:1_{94272AE2-7CCA-4724-862D-0F2F15C02AF4}" xr6:coauthVersionLast="47" xr6:coauthVersionMax="47" xr10:uidLastSave="{00000000-0000-0000-0000-000000000000}"/>
  <bookViews>
    <workbookView xWindow="-108" yWindow="-108" windowWidth="23256" windowHeight="12576" xr2:uid="{00000000-000D-0000-FFFF-FFFF00000000}"/>
  </bookViews>
  <sheets>
    <sheet name="SEGUIMIENTO EJE 3" sheetId="1" r:id="rId1"/>
    <sheet name="Instrucciones" sheetId="3" r:id="rId2"/>
    <sheet name="Hoja1" sheetId="2" r:id="rId3"/>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9" i="1" l="1"/>
  <c r="T20" i="1"/>
  <c r="T21" i="1"/>
  <c r="T22" i="1"/>
  <c r="T23" i="1"/>
  <c r="T24" i="1"/>
  <c r="T25" i="1"/>
  <c r="T26" i="1"/>
  <c r="T27" i="1"/>
  <c r="T28" i="1"/>
  <c r="T29" i="1"/>
  <c r="T30" i="1"/>
  <c r="T31" i="1"/>
  <c r="T32" i="1"/>
  <c r="T33" i="1"/>
  <c r="T34" i="1"/>
  <c r="T35" i="1"/>
  <c r="T36" i="1"/>
  <c r="T16" i="1"/>
  <c r="T17" i="1"/>
  <c r="T18" i="1"/>
  <c r="Q16" i="1"/>
  <c r="Q17" i="1"/>
  <c r="T15" i="1" l="1"/>
  <c r="P17" i="1" l="1"/>
  <c r="P28" i="1"/>
  <c r="Q18" i="1"/>
  <c r="Q20" i="1"/>
  <c r="Q21" i="1"/>
  <c r="Q22" i="1"/>
  <c r="Q23" i="1"/>
  <c r="Q24" i="1"/>
  <c r="Q25" i="1"/>
  <c r="Q26" i="1"/>
  <c r="Q27" i="1"/>
  <c r="Q28" i="1"/>
  <c r="Q29" i="1"/>
  <c r="Q30" i="1"/>
  <c r="Q31" i="1"/>
  <c r="Q32" i="1"/>
  <c r="Q33" i="1"/>
  <c r="Q34" i="1"/>
  <c r="Q35" i="1"/>
  <c r="Q36" i="1"/>
  <c r="Q19" i="1"/>
  <c r="Q15" i="1"/>
  <c r="P15" i="1"/>
  <c r="P16" i="1" l="1"/>
  <c r="R16" i="1"/>
  <c r="S16" i="1"/>
  <c r="U16" i="1"/>
  <c r="V16" i="1"/>
  <c r="P18" i="1"/>
  <c r="P19" i="1"/>
  <c r="P20" i="1"/>
  <c r="P21" i="1"/>
  <c r="P22" i="1"/>
  <c r="P23" i="1"/>
  <c r="P24" i="1"/>
  <c r="P25" i="1"/>
  <c r="P26" i="1"/>
  <c r="P27" i="1"/>
  <c r="P29" i="1"/>
  <c r="P30" i="1"/>
  <c r="P31" i="1"/>
  <c r="P32" i="1"/>
  <c r="P33" i="1"/>
  <c r="P34" i="1"/>
  <c r="P35" i="1"/>
  <c r="P36" i="1"/>
  <c r="P37" i="1" l="1"/>
  <c r="V37" i="1"/>
  <c r="U37" i="1" l="1"/>
  <c r="T37" i="1"/>
  <c r="S37" i="1"/>
  <c r="R37" i="1"/>
  <c r="Q37" i="1"/>
  <c r="S49" i="1"/>
  <c r="O49" i="1"/>
  <c r="S8" i="2"/>
  <c r="R8" i="2"/>
  <c r="Q8" i="2"/>
  <c r="P8" i="2"/>
  <c r="O8" i="2"/>
  <c r="N8" i="2"/>
  <c r="M8" i="2"/>
  <c r="L8" i="2"/>
  <c r="C8" i="2"/>
  <c r="S7" i="2"/>
  <c r="R7" i="2"/>
  <c r="Q7" i="2"/>
  <c r="P7" i="2"/>
  <c r="O7" i="2"/>
  <c r="N7" i="2"/>
  <c r="M7" i="2"/>
  <c r="L7" i="2"/>
  <c r="C7" i="2"/>
  <c r="S6" i="2"/>
  <c r="R6" i="2"/>
  <c r="Q6" i="2"/>
  <c r="P6" i="2"/>
  <c r="O6" i="2"/>
  <c r="N6" i="2"/>
  <c r="M6" i="2"/>
  <c r="L6" i="2"/>
  <c r="C6" i="2"/>
</calcChain>
</file>

<file path=xl/sharedStrings.xml><?xml version="1.0" encoding="utf-8"?>
<sst xmlns="http://schemas.openxmlformats.org/spreadsheetml/2006/main" count="215" uniqueCount="136">
  <si>
    <t>EJE 3: MEDIO AMBIENTE SOSTENIBLE</t>
  </si>
  <si>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</si>
  <si>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</si>
  <si>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</si>
  <si>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</si>
  <si>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</si>
  <si>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</si>
  <si>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</si>
  <si>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</si>
  <si>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</si>
  <si>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</si>
  <si>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(DP de la DGPM)</t>
  </si>
  <si>
    <r>
      <rPr>
        <b/>
        <sz val="11"/>
        <color theme="1"/>
        <rFont val="Arial"/>
        <family val="2"/>
      </rPr>
      <t>IMSMA:</t>
    </r>
    <r>
      <rPr>
        <sz val="11"/>
        <color theme="1"/>
        <rFont val="Arial"/>
        <family val="2"/>
      </rPr>
      <t xml:space="preserve"> Índice del Manejo Sustentable del Medio Ambiente. </t>
    </r>
  </si>
  <si>
    <t>Bienal</t>
  </si>
  <si>
    <t>PRESUPUESTO ANUAL AUTORIZADO</t>
  </si>
  <si>
    <t>PLANEACIÓN TRIMESTRAL DE EJECUCIÓN DEL PRESUPUESTO</t>
  </si>
  <si>
    <t>EJECUCIÓN  DEL PRESUPUESTO AUTORIZADO</t>
  </si>
  <si>
    <t>AVANCE TRIMESTRAL EN LA EJECUCIÓN DEL PRESUPUESTO</t>
  </si>
  <si>
    <t>AVANCE ACUMULADO ANUAL DE LA  EJECUCIÓN DEL PRESUPUESTO</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</si>
  <si>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Puntaje</t>
    </r>
  </si>
  <si>
    <t>SEGUIMIENTO DE AVANCE EN CUMPLIMIENTO DE METAS Y OBJETIVOS 2023</t>
  </si>
  <si>
    <t>META ALCANZADA 2023</t>
  </si>
  <si>
    <t>SEGUIMIENTO A LA EJECUCIÓN DEL PRESUPUESTO AUTORIZADO</t>
  </si>
  <si>
    <t>UNIDAD ADMINISTRATIVA</t>
  </si>
  <si>
    <t>JUSTIFICACION TRIMESTRAL Y ANUAL DE AVANCE DE RESULTADOS 2023</t>
  </si>
  <si>
    <t>TRIMESTRE 1 2023</t>
  </si>
  <si>
    <t>TRIMESTRE 2 2023</t>
  </si>
  <si>
    <t>TRIMESTRE 3 2023</t>
  </si>
  <si>
    <t>TRIMESTRE 4 2023</t>
  </si>
  <si>
    <t>META PROGRAMADA 2023</t>
  </si>
  <si>
    <t>AVANCE EN CUMPLIMIENTO DE METAS TRIMESTRAL Y ANUAL ACUMULADO 2023</t>
  </si>
  <si>
    <t>REVISÓ
Mtro. Enrique E. Encalada Sánchez
Dirección de Planeación de la DGPM</t>
  </si>
  <si>
    <t>PORCENTAJE DE AVANCE TRIMESTRAL ACUMULADO 2023</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</si>
  <si>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</si>
  <si>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</si>
  <si>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</si>
  <si>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</si>
  <si>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JUSTIFICACION TRIMESTRAL DE AVANCE DE RESULTADOS 2023</t>
  </si>
  <si>
    <t>ANUAL</t>
  </si>
  <si>
    <r>
      <t xml:space="preserve">3.15.1.1. </t>
    </r>
    <r>
      <rPr>
        <sz val="14"/>
        <rFont val="Arial"/>
        <family val="2"/>
      </rPr>
      <t>Garantizar la calidad del servicio de recolección y disposición final de los Residuos Sólidos Urbanos en el Municipio de Benito Juárez, fomentando la responsabilidad social, para la protección del medio ambiente.</t>
    </r>
  </si>
  <si>
    <t>Trimestral</t>
  </si>
  <si>
    <r>
      <t>3.15.1.1.1</t>
    </r>
    <r>
      <rPr>
        <sz val="14"/>
        <color theme="1"/>
        <rFont val="Arial"/>
        <family val="2"/>
      </rPr>
      <t>.Verificación de la recolección de Residuos Sólidos Urbanos en el municipio de Benito Juárez realizada</t>
    </r>
  </si>
  <si>
    <r>
      <t xml:space="preserve">PRSU: </t>
    </r>
    <r>
      <rPr>
        <sz val="14"/>
        <color theme="1"/>
        <rFont val="Arial"/>
        <family val="2"/>
      </rPr>
      <t>Porcentaje de verificaciones de la recolección de RSU realizadas.</t>
    </r>
  </si>
  <si>
    <r>
      <t xml:space="preserve">Unidad de Medida del Indicador :               </t>
    </r>
    <r>
      <rPr>
        <sz val="14"/>
        <color theme="1"/>
        <rFont val="Arial"/>
        <family val="2"/>
      </rPr>
      <t>Porcentaje</t>
    </r>
    <r>
      <rPr>
        <b/>
        <sz val="14"/>
        <color theme="1"/>
        <rFont val="Arial"/>
        <family val="2"/>
      </rPr>
      <t xml:space="preserve">
Unidad de medida de la variable:
</t>
    </r>
    <r>
      <rPr>
        <sz val="14"/>
        <color theme="1"/>
        <rFont val="Arial"/>
        <family val="2"/>
      </rPr>
      <t>Verificaciones de recolección de RSU.</t>
    </r>
  </si>
  <si>
    <r>
      <rPr>
        <b/>
        <sz val="14"/>
        <color theme="1"/>
        <rFont val="Arial"/>
        <family val="2"/>
      </rPr>
      <t xml:space="preserve">Unidad de Medida del Indicador:                 </t>
    </r>
    <r>
      <rPr>
        <sz val="14"/>
        <color theme="1"/>
        <rFont val="Arial"/>
        <family val="2"/>
      </rPr>
      <t xml:space="preserve">  Porcentaje              
</t>
    </r>
    <r>
      <rPr>
        <b/>
        <sz val="14"/>
        <color theme="1"/>
        <rFont val="Arial"/>
        <family val="2"/>
      </rPr>
      <t>Unidad de medida de la variable:</t>
    </r>
    <r>
      <rPr>
        <sz val="14"/>
        <color theme="1"/>
        <rFont val="Arial"/>
        <family val="2"/>
      </rPr>
      <t xml:space="preserve">
Rutas de recolección</t>
    </r>
  </si>
  <si>
    <r>
      <rPr>
        <b/>
        <sz val="14"/>
        <color theme="1"/>
        <rFont val="Arial"/>
        <family val="2"/>
      </rPr>
      <t>Unidad de Medida del Indicador:</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Quejas ciudadanas</t>
    </r>
  </si>
  <si>
    <r>
      <rPr>
        <b/>
        <sz val="14"/>
        <color theme="1"/>
        <rFont val="Arial"/>
        <family val="2"/>
      </rPr>
      <t xml:space="preserve">Unidad de Medida del Indicador: </t>
    </r>
    <r>
      <rPr>
        <sz val="14"/>
        <color theme="1"/>
        <rFont val="Arial"/>
        <family val="2"/>
      </rPr>
      <t xml:space="preserve">Porcentaje
</t>
    </r>
    <r>
      <rPr>
        <b/>
        <sz val="14"/>
        <color theme="1"/>
        <rFont val="Arial"/>
        <family val="2"/>
      </rPr>
      <t xml:space="preserve">Unidad de medida de la variable: </t>
    </r>
    <r>
      <rPr>
        <sz val="14"/>
        <color theme="1"/>
        <rFont val="Arial"/>
        <family val="2"/>
      </rPr>
      <t xml:space="preserve"> 
Basureros clandestinos</t>
    </r>
  </si>
  <si>
    <r>
      <t xml:space="preserve">Unidad de medida del indicador: </t>
    </r>
    <r>
      <rPr>
        <sz val="14"/>
        <color theme="1"/>
        <rFont val="Arial"/>
        <family val="2"/>
      </rPr>
      <t>Porcentaje</t>
    </r>
    <r>
      <rPr>
        <b/>
        <sz val="14"/>
        <color theme="1"/>
        <rFont val="Arial"/>
        <family val="2"/>
      </rPr>
      <t xml:space="preserve">              
Unidad de medida de la variable:  
</t>
    </r>
    <r>
      <rPr>
        <sz val="14"/>
        <color theme="1"/>
        <rFont val="Arial"/>
        <family val="2"/>
      </rPr>
      <t>Reportes de Operación</t>
    </r>
  </si>
  <si>
    <r>
      <rPr>
        <b/>
        <sz val="14"/>
        <color theme="1"/>
        <rFont val="Arial"/>
        <family val="2"/>
      </rPr>
      <t xml:space="preserve">Unidad de Medida del Indicador: </t>
    </r>
    <r>
      <rPr>
        <sz val="14"/>
        <color theme="1"/>
        <rFont val="Arial"/>
        <family val="2"/>
      </rPr>
      <t xml:space="preserve">Porcentaje
</t>
    </r>
    <r>
      <rPr>
        <b/>
        <sz val="14"/>
        <color theme="1"/>
        <rFont val="Arial"/>
        <family val="2"/>
      </rPr>
      <t xml:space="preserve">Unidad de medida de la variable: </t>
    </r>
    <r>
      <rPr>
        <sz val="14"/>
        <color theme="1"/>
        <rFont val="Arial"/>
        <family val="2"/>
      </rPr>
      <t xml:space="preserve"> 
Reportes de la Parcela 1113</t>
    </r>
  </si>
  <si>
    <r>
      <rPr>
        <b/>
        <sz val="14"/>
        <color theme="1"/>
        <rFont val="Arial"/>
        <family val="2"/>
      </rPr>
      <t>Unidad de Medida del Indicador:</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Reportes de la Parcela 196</t>
    </r>
  </si>
  <si>
    <r>
      <t xml:space="preserve">Unidad de Medida del Indicador: </t>
    </r>
    <r>
      <rPr>
        <sz val="14"/>
        <color theme="1"/>
        <rFont val="Arial"/>
        <family val="2"/>
      </rPr>
      <t xml:space="preserve">Porcentaje   </t>
    </r>
    <r>
      <rPr>
        <b/>
        <sz val="14"/>
        <color theme="1"/>
        <rFont val="Arial"/>
        <family val="2"/>
      </rPr>
      <t xml:space="preserve">          
Unidad de medida de la variable:  
</t>
    </r>
    <r>
      <rPr>
        <sz val="14"/>
        <color theme="1"/>
        <rFont val="Arial"/>
        <family val="2"/>
      </rPr>
      <t>Contribuyentes</t>
    </r>
  </si>
  <si>
    <r>
      <rPr>
        <b/>
        <sz val="14"/>
        <color theme="1"/>
        <rFont val="Arial"/>
        <family val="2"/>
      </rPr>
      <t>Unidad de Medida del Indicador:</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Contribuyentes </t>
    </r>
  </si>
  <si>
    <r>
      <rPr>
        <b/>
        <sz val="14"/>
        <color theme="1"/>
        <rFont val="Arial"/>
        <family val="2"/>
      </rPr>
      <t>Unidad de Medida del Indicador::</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Planes de Manejo</t>
    </r>
  </si>
  <si>
    <r>
      <rPr>
        <b/>
        <sz val="14"/>
        <color theme="1"/>
        <rFont val="Arial"/>
        <family val="2"/>
      </rPr>
      <t>Unidad de Medida del Indicador:</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Visitas a empresas contribuyentes</t>
    </r>
  </si>
  <si>
    <r>
      <t xml:space="preserve">Unidad de Medida del Indicador:  </t>
    </r>
    <r>
      <rPr>
        <sz val="14"/>
        <color theme="1"/>
        <rFont val="Arial"/>
        <family val="2"/>
      </rPr>
      <t xml:space="preserve">Porcentaje   </t>
    </r>
    <r>
      <rPr>
        <b/>
        <sz val="14"/>
        <color theme="1"/>
        <rFont val="Arial"/>
        <family val="2"/>
      </rPr>
      <t xml:space="preserve">         
Unidad de medida de la variable:   
</t>
    </r>
    <r>
      <rPr>
        <sz val="14"/>
        <color theme="1"/>
        <rFont val="Arial"/>
        <family val="2"/>
      </rPr>
      <t xml:space="preserve">Participantes </t>
    </r>
  </si>
  <si>
    <r>
      <rPr>
        <b/>
        <sz val="14"/>
        <color theme="1"/>
        <rFont val="Arial"/>
        <family val="2"/>
      </rPr>
      <t>Unidad de Medida del Indicador:</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plásticas impartidas.</t>
    </r>
  </si>
  <si>
    <r>
      <rPr>
        <b/>
        <sz val="14"/>
        <color theme="1"/>
        <rFont val="Arial"/>
        <family val="2"/>
      </rPr>
      <t xml:space="preserve">Unidad de Medida del Indicador:   </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Grupos de trabajo.</t>
    </r>
  </si>
  <si>
    <r>
      <rPr>
        <b/>
        <sz val="14"/>
        <color theme="1"/>
        <rFont val="Arial"/>
        <family val="2"/>
      </rPr>
      <t xml:space="preserve">Unidad de Medida del Indicador:  </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Capacitaciones prácticas registradas.</t>
    </r>
  </si>
  <si>
    <r>
      <rPr>
        <b/>
        <sz val="14"/>
        <color theme="1"/>
        <rFont val="Arial"/>
        <family val="2"/>
      </rPr>
      <t>PSB:</t>
    </r>
    <r>
      <rPr>
        <sz val="14"/>
        <color theme="1"/>
        <rFont val="Arial"/>
        <family val="2"/>
      </rPr>
      <t xml:space="preserve"> Porcentaje de botes de basura instalados</t>
    </r>
  </si>
  <si>
    <r>
      <rPr>
        <b/>
        <sz val="14"/>
        <color theme="1"/>
        <rFont val="Arial"/>
        <family val="2"/>
      </rPr>
      <t>Unidad de Medida del Indicador:</t>
    </r>
    <r>
      <rPr>
        <sz val="14"/>
        <color theme="1"/>
        <rFont val="Arial"/>
        <family val="2"/>
      </rPr>
      <t xml:space="preserve">     Porcentaje               
</t>
    </r>
    <r>
      <rPr>
        <b/>
        <sz val="14"/>
        <color theme="1"/>
        <rFont val="Arial"/>
        <family val="2"/>
      </rPr>
      <t>Unidad de medida de la variable:</t>
    </r>
    <r>
      <rPr>
        <sz val="14"/>
        <color theme="1"/>
        <rFont val="Arial"/>
        <family val="2"/>
      </rPr>
      <t xml:space="preserve">            
Botes de Basura</t>
    </r>
  </si>
  <si>
    <r>
      <rPr>
        <b/>
        <sz val="14"/>
        <color theme="1"/>
        <rFont val="Arial"/>
        <family val="2"/>
      </rPr>
      <t>PCCSRVI:</t>
    </r>
    <r>
      <rPr>
        <sz val="14"/>
        <color theme="1"/>
        <rFont val="Arial"/>
        <family val="2"/>
      </rPr>
      <t xml:space="preserve"> Porcentaje de colocación de contenedores de separación de residuos valorizables instalados.</t>
    </r>
  </si>
  <si>
    <r>
      <t xml:space="preserve">Unidad de Medida del Indicador: </t>
    </r>
    <r>
      <rPr>
        <sz val="14"/>
        <color theme="1"/>
        <rFont val="Arial"/>
        <family val="2"/>
      </rPr>
      <t>Porcentaje</t>
    </r>
    <r>
      <rPr>
        <b/>
        <sz val="14"/>
        <color theme="1"/>
        <rFont val="Arial"/>
        <family val="2"/>
      </rPr>
      <t xml:space="preserve">
Unidad de medida de la variable:   
</t>
    </r>
    <r>
      <rPr>
        <sz val="14"/>
        <color theme="1"/>
        <rFont val="Arial"/>
        <family val="2"/>
      </rPr>
      <t xml:space="preserve">Reportes </t>
    </r>
  </si>
  <si>
    <t>Actividad</t>
  </si>
  <si>
    <r>
      <rPr>
        <b/>
        <sz val="14"/>
        <color theme="1"/>
        <rFont val="Arial"/>
        <family val="2"/>
      </rPr>
      <t xml:space="preserve">PRC: </t>
    </r>
    <r>
      <rPr>
        <sz val="14"/>
        <color theme="1"/>
        <rFont val="Arial"/>
        <family val="2"/>
      </rPr>
      <t>Porcentaje de Rendición  de cuenta.</t>
    </r>
  </si>
  <si>
    <r>
      <rPr>
        <b/>
        <sz val="14"/>
        <color theme="1"/>
        <rFont val="Arial"/>
        <family val="2"/>
      </rPr>
      <t>Unidad de Medida del Indicador:</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Reportes </t>
    </r>
  </si>
  <si>
    <t>PORCENTAJE DE AVANCE TRIMESTRAL 2023</t>
  </si>
  <si>
    <t>CLAVE Y NOMBRE DEL PPA:3.15 PROGRAMA DE RECOLECCIÓN, TRASLADO Y DISPOSICIÓN FINAL DE RESIDUOS SÓLIDOS URBANOS</t>
  </si>
  <si>
    <t>SOLUCIÓN INTEGRAL DE RESIDUOS SÓLIDOS CANCÚN</t>
  </si>
  <si>
    <t xml:space="preserve">ELABORO
L.F.C.P. Gerardo Arroyo Quezada 
Director Administrativo SIRESOL  Cancún  </t>
  </si>
  <si>
    <t>DIRECCIÓN ADMINISTRASTIVA</t>
  </si>
  <si>
    <t xml:space="preserve">Meta Trimestral: Se ejercio 163508766.0385 pesos , de   168658966 que estaban programado, logrando el 96.95% de avance en el  Primer Trimestre 2023.   </t>
  </si>
  <si>
    <t>AUTORIZÓ                                                                                                                                                    Lic. Franntz Johann Ancira Martínez
Director General
Solución Integral de Residuos Sólidos</t>
  </si>
  <si>
    <r>
      <t xml:space="preserve">Meta Trimestral: </t>
    </r>
    <r>
      <rPr>
        <sz val="11"/>
        <color theme="1"/>
        <rFont val="Arial"/>
        <family val="2"/>
      </rPr>
      <t>El Instituto Mexicano para la Competitividad A. C. IMCO actualiza y publica los índices y subíndices cada dos años. El índice obtuvo 47 puntos en 2022.</t>
    </r>
    <r>
      <rPr>
        <b/>
        <sz val="11"/>
        <color theme="1"/>
        <rFont val="Arial"/>
        <family val="2"/>
      </rPr>
      <t xml:space="preserve">
Meta Anual: </t>
    </r>
    <r>
      <rPr>
        <sz val="11"/>
        <color theme="1"/>
        <rFont val="Arial"/>
        <family val="2"/>
      </rPr>
      <t>El avance anual se mantiene igual al avance trimestral ya que es un indicador ascendente regular no acumulativo.</t>
    </r>
  </si>
  <si>
    <r>
      <rPr>
        <b/>
        <sz val="11"/>
        <color theme="1"/>
        <rFont val="Arial"/>
        <family val="2"/>
      </rPr>
      <t>Meta Trimestral:</t>
    </r>
    <r>
      <rPr>
        <sz val="11"/>
        <color theme="1"/>
        <rFont val="Arial"/>
        <family val="2"/>
      </rPr>
      <t xml:space="preserve"> Se realizo 1 reporte para la rendición de cuentas del organismo, de  1 que estaban programado, logrando el 100% de avance en el  Segundo Trimestre 2023.       </t>
    </r>
  </si>
  <si>
    <r>
      <rPr>
        <b/>
        <sz val="11"/>
        <color theme="1"/>
        <rFont val="Arial"/>
        <family val="2"/>
      </rPr>
      <t>Meta Trimestral:</t>
    </r>
    <r>
      <rPr>
        <sz val="11"/>
        <color theme="1"/>
        <rFont val="Arial"/>
        <family val="2"/>
      </rPr>
      <t xml:space="preserve"> Se realizaron 3 reportes  del presupuesto aprobado, logrando 3 reportes que estaban programadas logrando el 100% de avance del Segundo Trimestre 2023.  </t>
    </r>
  </si>
  <si>
    <r>
      <rPr>
        <b/>
        <sz val="11"/>
        <color theme="1"/>
        <rFont val="Arial"/>
        <family val="2"/>
      </rPr>
      <t>Meta Trimestral:</t>
    </r>
    <r>
      <rPr>
        <sz val="11"/>
        <color theme="1"/>
        <rFont val="Arial"/>
        <family val="2"/>
      </rPr>
      <t xml:space="preserve"> Se instalaron 2 contenedores. logrando un 66.67% de las 3  que estaban programadas  en el Segundo Trimestre 2023.          </t>
    </r>
  </si>
  <si>
    <r>
      <rPr>
        <b/>
        <sz val="11"/>
        <color theme="1"/>
        <rFont val="Arial"/>
        <family val="2"/>
      </rPr>
      <t>Meta Trimestral:</t>
    </r>
    <r>
      <rPr>
        <sz val="11"/>
        <color theme="1"/>
        <rFont val="Arial"/>
        <family val="2"/>
      </rPr>
      <t xml:space="preserve"> Se colocaron 389  botes que se instalaron y/o prestaron  para el deposito de residuos sólidos,  de las 420  que estaban programadas en el Municipio de Benito Juárez logrando el 92.62% de avance en el  SegundoTrimestre 2023.                 </t>
    </r>
  </si>
  <si>
    <r>
      <rPr>
        <b/>
        <sz val="11"/>
        <color theme="1"/>
        <rFont val="Arial"/>
        <family val="2"/>
      </rPr>
      <t xml:space="preserve">Meta Trimestral: </t>
    </r>
    <r>
      <rPr>
        <sz val="11"/>
        <color theme="1"/>
        <rFont val="Arial"/>
        <family val="2"/>
      </rPr>
      <t>Se realizaron 17 capacitaciones prácticas en la correcta implementación de Planes de Manejo de Grandes Generadores registrados en el Padrón del Municipio de Benito Juárez, de las 18  que estaban programadas en el municipio de Benito Juárez logrando el 105.88% de avance en el Segundo Trimestre 2023.</t>
    </r>
  </si>
  <si>
    <r>
      <rPr>
        <b/>
        <sz val="11"/>
        <color theme="1"/>
        <rFont val="Arial"/>
        <family val="2"/>
      </rPr>
      <t xml:space="preserve">Meta Trimestral: </t>
    </r>
    <r>
      <rPr>
        <sz val="11"/>
        <color theme="1"/>
        <rFont val="Arial"/>
        <family val="2"/>
      </rPr>
      <t xml:space="preserve">Se registraron 12 grupos de trabajo del Programa Ciudadano Recapacicla para fomentar el buen manejo de los residuos sólidos, de las 21 que estaban programadas, logrando el 57.14% de avance en el Segundo Trimestre 2023.          </t>
    </r>
  </si>
  <si>
    <r>
      <rPr>
        <b/>
        <sz val="11"/>
        <color theme="1"/>
        <rFont val="Arial"/>
        <family val="2"/>
      </rPr>
      <t xml:space="preserve">Meta Trimestral: </t>
    </r>
    <r>
      <rPr>
        <sz val="11"/>
        <color theme="1"/>
        <rFont val="Arial"/>
        <family val="2"/>
      </rPr>
      <t xml:space="preserve">Se realizaron 116 pláticas de capacitación y concientización enfocadas en la separación, clasificación y buen manejo de los RSU en los sectores empresarial y educativo de las 143 que estaban programadas en el municipio de Benito Juárez logrando el 81.12% de avance en el Segundo Trimestre 2023.   </t>
    </r>
  </si>
  <si>
    <r>
      <rPr>
        <b/>
        <sz val="11"/>
        <color theme="1"/>
        <rFont val="Arial"/>
        <family val="2"/>
      </rPr>
      <t>Meta Trimestral:</t>
    </r>
    <r>
      <rPr>
        <sz val="11"/>
        <color theme="1"/>
        <rFont val="Arial"/>
        <family val="2"/>
      </rPr>
      <t xml:space="preserve"> Se cuenta con 25342 ciudadanos registrados enfocados en las buenas prácticas sobre el manejo de residuos sólidos urbanos  de las 18231 que estaban programadas en el municipio de Benito Juárez. con un 139.00% de avance en el  Segundo Trimestre 2023.    </t>
    </r>
  </si>
  <si>
    <r>
      <rPr>
        <b/>
        <sz val="11"/>
        <color theme="1"/>
        <rFont val="Arial"/>
        <family val="2"/>
      </rPr>
      <t>Meta Trimestral:</t>
    </r>
    <r>
      <rPr>
        <sz val="11"/>
        <color theme="1"/>
        <rFont val="Arial"/>
        <family val="2"/>
      </rPr>
      <t xml:space="preserve"> Se realizaron 59 Verificación de las autodeterminaciones de los residuos sólidos urbanos a las empresas contribuyentes,  de las 100 que estaban programadas en el Municipio de Benito Juárez, teniendo un avance del 97.09%, en el Segundo Trimestre 2023.                                                                              Las metas no fueron alcanzadas debido que las  verificaciones   se empesaron a realizar a finales del mes de mayo.        </t>
    </r>
  </si>
  <si>
    <r>
      <rPr>
        <b/>
        <sz val="11"/>
        <color theme="1"/>
        <rFont val="Arial"/>
        <family val="2"/>
      </rPr>
      <t xml:space="preserve">Meta Trimestral: </t>
    </r>
    <r>
      <rPr>
        <sz val="11"/>
        <color theme="1"/>
        <rFont val="Arial"/>
        <family val="2"/>
      </rPr>
      <t xml:space="preserve">Se realizaron  73  Planes de Manejo de grandes generadores de residuos de las 210  que estaban programadas en el municipio de Benito Juárez logrando el 334.76% de avance en el  Segundo Trimestre 2023.   </t>
    </r>
  </si>
  <si>
    <r>
      <rPr>
        <b/>
        <sz val="11"/>
        <color theme="1"/>
        <rFont val="Arial"/>
        <family val="2"/>
      </rPr>
      <t>Meta Trimestral:</t>
    </r>
    <r>
      <rPr>
        <sz val="11"/>
        <color theme="1"/>
        <rFont val="Arial"/>
        <family val="2"/>
      </rPr>
      <t xml:space="preserve"> Se atendieron a 6055  contribuyentes que se les entrego su pase de caja para realizar el pago por la recolección del residuos, de las 1700  que estaban programadas en el municipio de Benito Juárez logrando el356.18% de avance en el  Segundo Trimestre 2023.                                                                     
</t>
    </r>
    <r>
      <rPr>
        <sz val="11"/>
        <rFont val="Arial"/>
        <family val="2"/>
      </rPr>
      <t xml:space="preserve">Debido  al que pase de caja tiene vencimiento el contribuyente gestiona de 2 a 3  pases hasta que realiza el pago,  por lo que se refleja un incremento en número registrado en el sistema  del OperGOB Municipal .  </t>
    </r>
    <r>
      <rPr>
        <b/>
        <sz val="11"/>
        <rFont val="Arial"/>
        <family val="2"/>
      </rPr>
      <t xml:space="preserve">    </t>
    </r>
  </si>
  <si>
    <r>
      <rPr>
        <b/>
        <sz val="11"/>
        <color theme="1"/>
        <rFont val="Arial"/>
        <family val="2"/>
      </rPr>
      <t>Meta Trimestral:</t>
    </r>
    <r>
      <rPr>
        <sz val="11"/>
        <color theme="1"/>
        <rFont val="Arial"/>
        <family val="2"/>
      </rPr>
      <t xml:space="preserve"> Se atendieron a 73 contribuyentes rezagados por el pago de la recolección de residuos sólidos, de las 210 que estaban programadas en el municipio de Benito Juárez teniendo un avance del 34.76% en el Segundo Trimestre 2023.  </t>
    </r>
  </si>
  <si>
    <r>
      <rPr>
        <b/>
        <sz val="11"/>
        <color theme="1"/>
        <rFont val="Arial"/>
        <family val="2"/>
      </rPr>
      <t xml:space="preserve">Meta Trimestral: </t>
    </r>
    <r>
      <rPr>
        <sz val="11"/>
        <color theme="1"/>
        <rFont val="Arial"/>
        <family val="2"/>
      </rPr>
      <t xml:space="preserve">Se realizaron 3  informes ambientales del sitio de disposición final en la parcela 196, de las 3 que estaban programadas teniendo el 100% de avance en el  Segundo Trimestre 2023.       </t>
    </r>
  </si>
  <si>
    <r>
      <rPr>
        <b/>
        <sz val="11"/>
        <color theme="1"/>
        <rFont val="Arial"/>
        <family val="2"/>
      </rPr>
      <t xml:space="preserve">Meta Trimestral: </t>
    </r>
    <r>
      <rPr>
        <sz val="11"/>
        <color theme="1"/>
        <rFont val="Arial"/>
        <family val="2"/>
      </rPr>
      <t xml:space="preserve">Se realizaron 3 Supervisiones de mantenimiento y saneamiento del sitio clausurado de la Parcela 1113, de los 3 que estaban programadas teniendo el 100% de avance en el  Segundo Trimestre 2023.      </t>
    </r>
  </si>
  <si>
    <r>
      <rPr>
        <b/>
        <sz val="11"/>
        <color theme="1"/>
        <rFont val="Arial"/>
        <family val="2"/>
      </rPr>
      <t xml:space="preserve">Meta Trimestral: </t>
    </r>
    <r>
      <rPr>
        <sz val="11"/>
        <color theme="1"/>
        <rFont val="Arial"/>
        <family val="2"/>
      </rPr>
      <t xml:space="preserve">Se realizaron 1 informe semestral de la operación de los sitios de la disposición final  de los residuos sólidos urbanos logrando, de las 1 que estaban programadas logrando el 100% de avance en el Segundo Trimestre 2023.      </t>
    </r>
  </si>
  <si>
    <r>
      <rPr>
        <b/>
        <sz val="11"/>
        <color theme="1"/>
        <rFont val="Arial"/>
        <family val="2"/>
      </rPr>
      <t>Meta Trimestral:</t>
    </r>
    <r>
      <rPr>
        <sz val="11"/>
        <color theme="1"/>
        <rFont val="Arial"/>
        <family val="2"/>
      </rPr>
      <t xml:space="preserve"> Se limpiaron 150  basureros clandestinos, de las 60 que estaban programadas, teniendo el 250% de avance en el SegundoTrimestre 2023</t>
    </r>
  </si>
  <si>
    <r>
      <rPr>
        <b/>
        <sz val="11"/>
        <color theme="1"/>
        <rFont val="Arial"/>
        <family val="2"/>
      </rPr>
      <t>Meta Trimestral:</t>
    </r>
    <r>
      <rPr>
        <sz val="11"/>
        <color theme="1"/>
        <rFont val="Arial"/>
        <family val="2"/>
      </rPr>
      <t xml:space="preserve"> Se recibieron 178 quejas  ciudadanas, de las 205 que estaban programadas con un avance 86.83% en el  Primer Trimestre 2023.           </t>
    </r>
  </si>
  <si>
    <r>
      <rPr>
        <b/>
        <sz val="11"/>
        <color theme="1"/>
        <rFont val="Arial"/>
        <family val="2"/>
      </rPr>
      <t xml:space="preserve">Meta Trimestral: </t>
    </r>
    <r>
      <rPr>
        <sz val="11"/>
        <color theme="1"/>
        <rFont val="Arial"/>
        <family val="2"/>
      </rPr>
      <t xml:space="preserve">Se realizaron 10283 supervisiones de rutas de recolección de los residuos sólidos urbanos, de las 10283 que estaban programadas, con un avance de  el 100%  en el Segundo Trimestre 2023.    </t>
    </r>
  </si>
  <si>
    <r>
      <rPr>
        <b/>
        <sz val="11"/>
        <color theme="1"/>
        <rFont val="Arial"/>
        <family val="2"/>
      </rPr>
      <t>Meta Trimestral:</t>
    </r>
    <r>
      <rPr>
        <sz val="11"/>
        <color theme="1"/>
        <rFont val="Arial"/>
        <family val="2"/>
      </rPr>
      <t xml:space="preserve"> Se realizaron 550 verificaciones de la recolección de residuos sólidos en el Municipio de Benito Juárez, de las 550 que estaban programadas, teniendo el 100% de avance en el Segundo Trimestre 2023.      </t>
    </r>
  </si>
  <si>
    <r>
      <rPr>
        <b/>
        <sz val="11"/>
        <color theme="1"/>
        <rFont val="Arial"/>
        <family val="2"/>
      </rPr>
      <t>3.15.1</t>
    </r>
    <r>
      <rPr>
        <sz val="11"/>
        <color theme="1"/>
        <rFont val="Arial"/>
        <family val="2"/>
      </rPr>
      <t xml:space="preserve"> Contribuir a garantizar la preservación de la riqueza natural única que tiene nuestro municipio mediante un crecimiento ordenado, sostenible y con responsabilidad compartida mediante  la calidad del servicio de recolección y disposición final de los Residuos Sólidos Urbanos en el Municipio de Benito Juárez, fomentando la responsabilidad social, para la protección del medio ambiente.</t>
    </r>
  </si>
  <si>
    <t>Proposito</t>
  </si>
  <si>
    <t>Componente</t>
  </si>
  <si>
    <t>Componente
(Disposición Final)</t>
  </si>
  <si>
    <t>Componente
(Aprovechamiento)</t>
  </si>
  <si>
    <t>Componente
(Generación)</t>
  </si>
  <si>
    <t>Componente
(Administración)</t>
  </si>
  <si>
    <r>
      <rPr>
        <b/>
        <sz val="14"/>
        <color theme="1"/>
        <rFont val="Arial"/>
        <family val="2"/>
      </rPr>
      <t xml:space="preserve">3.15.1.1.5.1. </t>
    </r>
    <r>
      <rPr>
        <sz val="14"/>
        <color theme="1"/>
        <rFont val="Arial"/>
        <family val="2"/>
      </rPr>
      <t>Elaboración de la información  administrativa para la rendición de cuentas del organismo.</t>
    </r>
  </si>
  <si>
    <r>
      <rPr>
        <b/>
        <sz val="14"/>
        <color theme="1"/>
        <rFont val="Arial"/>
        <family val="2"/>
      </rPr>
      <t xml:space="preserve"> 3.15.1.1.5.</t>
    </r>
    <r>
      <rPr>
        <sz val="14"/>
        <color theme="1"/>
        <rFont val="Arial"/>
        <family val="2"/>
      </rPr>
      <t xml:space="preserve"> Verificación de una cuenta pública optimizada</t>
    </r>
  </si>
  <si>
    <r>
      <rPr>
        <b/>
        <sz val="14"/>
        <color theme="1"/>
        <rFont val="Arial"/>
        <family val="2"/>
      </rPr>
      <t>3.15.1.1.4.4.5.</t>
    </r>
    <r>
      <rPr>
        <sz val="14"/>
        <color theme="1"/>
        <rFont val="Arial"/>
        <family val="2"/>
      </rPr>
      <t xml:space="preserve"> Colocar contenedores de separación de residuos valorizables (PET 1y2 y lata de aluminio) en los puntos de mayor afluencia del Municipio de Benito Juárez.</t>
    </r>
  </si>
  <si>
    <r>
      <rPr>
        <b/>
        <sz val="14"/>
        <color theme="1"/>
        <rFont val="Arial"/>
        <family val="2"/>
      </rPr>
      <t>PRPA:</t>
    </r>
    <r>
      <rPr>
        <sz val="14"/>
        <color theme="1"/>
        <rFont val="Arial"/>
        <family val="2"/>
      </rPr>
      <t xml:space="preserve"> Porcentaje de reportes del presupuesto aprobado.</t>
    </r>
  </si>
  <si>
    <r>
      <rPr>
        <b/>
        <sz val="14"/>
        <color theme="1"/>
        <rFont val="Arial"/>
        <family val="2"/>
      </rPr>
      <t xml:space="preserve">3.15.1.1.4.4. </t>
    </r>
    <r>
      <rPr>
        <sz val="14"/>
        <color theme="1"/>
        <rFont val="Arial"/>
        <family val="2"/>
      </rPr>
      <t xml:space="preserve"> Colocar botes en préstamo y/o donación para la clasificación y separación de los residuos sólidos en beneficio de la ciudadanía.</t>
    </r>
  </si>
  <si>
    <r>
      <rPr>
        <b/>
        <sz val="14"/>
        <color theme="1"/>
        <rFont val="Arial"/>
        <family val="2"/>
      </rPr>
      <t>3.15.1.1.4.3.</t>
    </r>
    <r>
      <rPr>
        <sz val="14"/>
        <color theme="1"/>
        <rFont val="Arial"/>
        <family val="2"/>
      </rPr>
      <t xml:space="preserve">  Realizar capacitaciones prácticas en la correcta implementación de Planes de Manejo de Grandes Generadores registrados en el Padrón del Municipio de Benito Juárez.</t>
    </r>
  </si>
  <si>
    <r>
      <rPr>
        <b/>
        <sz val="14"/>
        <color theme="1"/>
        <rFont val="Arial"/>
        <family val="2"/>
      </rPr>
      <t xml:space="preserve">PCPPMGGR: </t>
    </r>
    <r>
      <rPr>
        <sz val="14"/>
        <color theme="1"/>
        <rFont val="Arial"/>
        <family val="2"/>
      </rPr>
      <t>Porcentaje de capacitaciones prácticas de Planes de Manejo a Grandes Generadores realizados.</t>
    </r>
  </si>
  <si>
    <r>
      <rPr>
        <b/>
        <sz val="14"/>
        <color theme="1"/>
        <rFont val="Arial"/>
        <family val="2"/>
      </rPr>
      <t>3.15.1.1.4.2.</t>
    </r>
    <r>
      <rPr>
        <sz val="14"/>
        <color theme="1"/>
        <rFont val="Arial"/>
        <family val="2"/>
      </rPr>
      <t xml:space="preserve"> Implementar el programa Ciudadano Recapacicla en el Municipio de Benito Juárez.</t>
    </r>
  </si>
  <si>
    <r>
      <rPr>
        <b/>
        <sz val="14"/>
        <color theme="1"/>
        <rFont val="Arial"/>
        <family val="2"/>
      </rPr>
      <t>PIPRR:</t>
    </r>
    <r>
      <rPr>
        <sz val="14"/>
        <color theme="1"/>
        <rFont val="Arial"/>
        <family val="2"/>
      </rPr>
      <t xml:space="preserve"> Porcentaje de instalación del programa Recapacicla realizados</t>
    </r>
  </si>
  <si>
    <r>
      <rPr>
        <b/>
        <sz val="14"/>
        <color theme="1"/>
        <rFont val="Arial"/>
        <family val="2"/>
      </rPr>
      <t xml:space="preserve">Unidad de Medida del Indicador: </t>
    </r>
    <r>
      <rPr>
        <sz val="14"/>
        <color theme="1"/>
        <rFont val="Arial"/>
        <family val="2"/>
      </rPr>
      <t xml:space="preserve">    Porcentaje               
</t>
    </r>
    <r>
      <rPr>
        <b/>
        <sz val="14"/>
        <color theme="1"/>
        <rFont val="Arial"/>
        <family val="2"/>
      </rPr>
      <t xml:space="preserve">Unidad de medida de la variable:     </t>
    </r>
    <r>
      <rPr>
        <sz val="14"/>
        <color theme="1"/>
        <rFont val="Arial"/>
        <family val="2"/>
      </rPr>
      <t xml:space="preserve">    
contenedores</t>
    </r>
  </si>
  <si>
    <r>
      <rPr>
        <b/>
        <sz val="14"/>
        <color theme="1"/>
        <rFont val="Arial"/>
        <family val="2"/>
      </rPr>
      <t xml:space="preserve">PIEC: </t>
    </r>
    <r>
      <rPr>
        <sz val="14"/>
        <color theme="1"/>
        <rFont val="Arial"/>
        <family val="2"/>
      </rPr>
      <t>Porcentaje de empresas e instituciones educativas capacitadas</t>
    </r>
  </si>
  <si>
    <r>
      <rPr>
        <b/>
        <sz val="14"/>
        <color theme="1"/>
        <rFont val="Arial"/>
        <family val="2"/>
      </rPr>
      <t xml:space="preserve">3.15.1.1.4.1. </t>
    </r>
    <r>
      <rPr>
        <sz val="14"/>
        <color theme="1"/>
        <rFont val="Arial"/>
        <family val="2"/>
      </rPr>
      <t xml:space="preserve"> Impartir pláticas de capacitación y concientización enfocadas en la separación, clasificación y buen manejo de los RSU en los sectores empresarial y educativo</t>
    </r>
  </si>
  <si>
    <r>
      <rPr>
        <b/>
        <sz val="14"/>
        <color theme="1"/>
        <rFont val="Arial"/>
        <family val="2"/>
      </rPr>
      <t xml:space="preserve"> 3.15.1.1.4.</t>
    </r>
    <r>
      <rPr>
        <sz val="14"/>
        <color theme="1"/>
        <rFont val="Arial"/>
        <family val="2"/>
      </rPr>
      <t xml:space="preserve"> Actividades de concientización sobre el manejo de residuos sólidos urbanos con la participación ciudadana registradas.</t>
    </r>
  </si>
  <si>
    <r>
      <rPr>
        <b/>
        <sz val="14"/>
        <color theme="1"/>
        <rFont val="Arial"/>
        <family val="2"/>
      </rPr>
      <t xml:space="preserve">PPR: </t>
    </r>
    <r>
      <rPr>
        <sz val="14"/>
        <color theme="1"/>
        <rFont val="Arial"/>
        <family val="2"/>
      </rPr>
      <t>Porcentaje de participantes registrados</t>
    </r>
  </si>
  <si>
    <r>
      <rPr>
        <b/>
        <sz val="14"/>
        <color theme="1"/>
        <rFont val="Arial"/>
        <family val="2"/>
      </rPr>
      <t xml:space="preserve">PVEC:  </t>
    </r>
    <r>
      <rPr>
        <sz val="14"/>
        <color theme="1"/>
        <rFont val="Arial"/>
        <family val="2"/>
      </rPr>
      <t xml:space="preserve"> Porcentaje de visitas empresas contribuyentes realizadas</t>
    </r>
  </si>
  <si>
    <r>
      <rPr>
        <b/>
        <sz val="14"/>
        <color theme="1"/>
        <rFont val="Arial"/>
        <family val="2"/>
      </rPr>
      <t>3.15.1.1.3.3</t>
    </r>
    <r>
      <rPr>
        <sz val="14"/>
        <color theme="1"/>
        <rFont val="Arial"/>
        <family val="2"/>
      </rPr>
      <t>. Supervisar los pesajes de residuos declarados por los contribuyentes.</t>
    </r>
  </si>
  <si>
    <r>
      <rPr>
        <b/>
        <sz val="14"/>
        <color theme="1"/>
        <rFont val="Arial"/>
        <family val="2"/>
      </rPr>
      <t>PPV:</t>
    </r>
    <r>
      <rPr>
        <sz val="14"/>
        <color theme="1"/>
        <rFont val="Arial"/>
        <family val="2"/>
      </rPr>
      <t xml:space="preserve"> Porcentaje de aplicación de Planes de Manejo verificados</t>
    </r>
  </si>
  <si>
    <r>
      <rPr>
        <b/>
        <sz val="14"/>
        <color theme="1"/>
        <rFont val="Arial"/>
        <family val="2"/>
      </rPr>
      <t xml:space="preserve">3.15.1.1.3.2. </t>
    </r>
    <r>
      <rPr>
        <sz val="14"/>
        <color theme="1"/>
        <rFont val="Arial"/>
        <family val="2"/>
      </rPr>
      <t>Elaborar Planes de manejo de residuos sólidos a grandes Generadores.</t>
    </r>
  </si>
  <si>
    <r>
      <rPr>
        <b/>
        <sz val="14"/>
        <color theme="1"/>
        <rFont val="Arial"/>
        <family val="2"/>
      </rPr>
      <t>3.15.1.1.3.1.</t>
    </r>
    <r>
      <rPr>
        <sz val="14"/>
        <color theme="1"/>
        <rFont val="Arial"/>
        <family val="2"/>
      </rPr>
      <t xml:space="preserve"> Emisión de pases de caja al contribuyente para el pago de los derechos de la recolección de residuos.</t>
    </r>
  </si>
  <si>
    <r>
      <rPr>
        <b/>
        <sz val="14"/>
        <color theme="1"/>
        <rFont val="Arial"/>
        <family val="2"/>
      </rPr>
      <t xml:space="preserve">PCA: </t>
    </r>
    <r>
      <rPr>
        <sz val="14"/>
        <color theme="1"/>
        <rFont val="Arial"/>
        <family val="2"/>
      </rPr>
      <t xml:space="preserve">Porcentaje de  contribuyentes registrados </t>
    </r>
  </si>
  <si>
    <r>
      <rPr>
        <b/>
        <sz val="14"/>
        <color theme="1"/>
        <rFont val="Arial"/>
        <family val="2"/>
      </rPr>
      <t>3.15.1.1.3</t>
    </r>
    <r>
      <rPr>
        <sz val="14"/>
        <color theme="1"/>
        <rFont val="Arial"/>
        <family val="2"/>
      </rPr>
      <t xml:space="preserve">.Atenciones a contribuyentes en temas de  recolección de residuos sólidos  registradas.   </t>
    </r>
  </si>
  <si>
    <r>
      <rPr>
        <b/>
        <sz val="14"/>
        <color theme="1"/>
        <rFont val="Arial"/>
        <family val="2"/>
      </rPr>
      <t xml:space="preserve"> PCR: </t>
    </r>
    <r>
      <rPr>
        <sz val="14"/>
        <color theme="1"/>
        <rFont val="Arial"/>
        <family val="2"/>
      </rPr>
      <t>Porcentaje de contribuyentes registrados.</t>
    </r>
  </si>
  <si>
    <r>
      <rPr>
        <b/>
        <sz val="14"/>
        <color theme="1"/>
        <rFont val="Arial"/>
        <family val="2"/>
      </rPr>
      <t>3.15.1.1.2.2</t>
    </r>
    <r>
      <rPr>
        <sz val="14"/>
        <color theme="1"/>
        <rFont val="Arial"/>
        <family val="2"/>
      </rPr>
      <t xml:space="preserve"> Supervisar y realizar mantenimiento, equipamiento, saneamiento y estudios ambientales del sitio de disposición final en la parcela 196.</t>
    </r>
  </si>
  <si>
    <r>
      <rPr>
        <b/>
        <sz val="14"/>
        <color theme="1"/>
        <rFont val="Arial"/>
        <family val="2"/>
      </rPr>
      <t>PRPA2:</t>
    </r>
    <r>
      <rPr>
        <sz val="14"/>
        <color theme="1"/>
        <rFont val="Arial"/>
        <family val="2"/>
      </rPr>
      <t xml:space="preserve"> Porcentaje de Reportes de la Parcela 196 atendidos</t>
    </r>
  </si>
  <si>
    <r>
      <rPr>
        <b/>
        <sz val="14"/>
        <color theme="1"/>
        <rFont val="Arial"/>
        <family val="2"/>
      </rPr>
      <t xml:space="preserve">3.15.1.1.2.1 </t>
    </r>
    <r>
      <rPr>
        <sz val="14"/>
        <color theme="1"/>
        <rFont val="Arial"/>
        <family val="2"/>
      </rPr>
      <t>Supervisar y realizar mantenimiento y saneamiento del sitio clausurado de la parcela 1113.</t>
    </r>
  </si>
  <si>
    <r>
      <rPr>
        <b/>
        <sz val="14"/>
        <color theme="1"/>
        <rFont val="Arial"/>
        <family val="2"/>
      </rPr>
      <t xml:space="preserve">PRPA1: </t>
    </r>
    <r>
      <rPr>
        <sz val="14"/>
        <color theme="1"/>
        <rFont val="Arial"/>
        <family val="2"/>
      </rPr>
      <t xml:space="preserve">Porcentaje de Reportes de la Parcela 1113 atendidos         </t>
    </r>
  </si>
  <si>
    <r>
      <rPr>
        <b/>
        <sz val="14"/>
        <color theme="1"/>
        <rFont val="Arial"/>
        <family val="2"/>
      </rPr>
      <t xml:space="preserve">PROR: </t>
    </r>
    <r>
      <rPr>
        <sz val="14"/>
        <color theme="1"/>
        <rFont val="Arial"/>
        <family val="2"/>
      </rPr>
      <t xml:space="preserve">Porcentaje de reportes de Operación realizados. </t>
    </r>
  </si>
  <si>
    <r>
      <rPr>
        <b/>
        <sz val="14"/>
        <color theme="1"/>
        <rFont val="Arial"/>
        <family val="2"/>
      </rPr>
      <t>3.15.1.1.2.</t>
    </r>
    <r>
      <rPr>
        <sz val="14"/>
        <color theme="1"/>
        <rFont val="Arial"/>
        <family val="2"/>
      </rPr>
      <t>Reportes de la operación de los sitios de la disposición final realizados</t>
    </r>
  </si>
  <si>
    <r>
      <rPr>
        <b/>
        <sz val="14"/>
        <color theme="1"/>
        <rFont val="Arial"/>
        <family val="2"/>
      </rPr>
      <t xml:space="preserve">PBCC: </t>
    </r>
    <r>
      <rPr>
        <sz val="14"/>
        <color theme="1"/>
        <rFont val="Arial"/>
        <family val="2"/>
      </rPr>
      <t>Porcentaje de basureros clandestinos clausurados.</t>
    </r>
  </si>
  <si>
    <r>
      <rPr>
        <b/>
        <sz val="14"/>
        <color theme="1"/>
        <rFont val="Arial"/>
        <family val="2"/>
      </rPr>
      <t>3.15.1.1.1.2.</t>
    </r>
    <r>
      <rPr>
        <sz val="14"/>
        <color theme="1"/>
        <rFont val="Arial"/>
        <family val="2"/>
      </rPr>
      <t xml:space="preserve">  Identificación y limpieza  de tiraderos clandestinos </t>
    </r>
  </si>
  <si>
    <r>
      <rPr>
        <b/>
        <sz val="14"/>
        <color theme="1"/>
        <rFont val="Arial"/>
        <family val="2"/>
      </rPr>
      <t xml:space="preserve">PQCA: </t>
    </r>
    <r>
      <rPr>
        <sz val="14"/>
        <color theme="1"/>
        <rFont val="Arial"/>
        <family val="2"/>
      </rPr>
      <t>Porcentaje de quejas ciudadanas atendidas.</t>
    </r>
  </si>
  <si>
    <r>
      <rPr>
        <b/>
        <sz val="14"/>
        <color theme="1"/>
        <rFont val="Arial"/>
        <family val="2"/>
      </rPr>
      <t xml:space="preserve">3.15.1.1.1.2. </t>
    </r>
    <r>
      <rPr>
        <sz val="14"/>
        <color theme="1"/>
        <rFont val="Arial"/>
        <family val="2"/>
      </rPr>
      <t>Atender quejas ciudadanas respecto a la recolección de RSU con el propósito de mejorar el servicio.</t>
    </r>
  </si>
  <si>
    <r>
      <rPr>
        <b/>
        <sz val="14"/>
        <color theme="1"/>
        <rFont val="Arial"/>
        <family val="2"/>
      </rPr>
      <t xml:space="preserve">PRS: </t>
    </r>
    <r>
      <rPr>
        <sz val="14"/>
        <color theme="1"/>
        <rFont val="Arial"/>
        <family val="2"/>
      </rPr>
      <t xml:space="preserve">Porcentaje de rutas de recolección de RSU supervisadas </t>
    </r>
  </si>
  <si>
    <r>
      <rPr>
        <b/>
        <sz val="14"/>
        <color theme="1"/>
        <rFont val="Arial"/>
        <family val="2"/>
      </rPr>
      <t>3.15.1.1.1.1.</t>
    </r>
    <r>
      <rPr>
        <sz val="14"/>
        <color theme="1"/>
        <rFont val="Arial"/>
        <family val="2"/>
      </rPr>
      <t xml:space="preserve"> Supervisar rutas de recolección de los Residuos Sólidos Urbanos.</t>
    </r>
  </si>
  <si>
    <r>
      <t xml:space="preserve">Unidad de Medida del Indicador : </t>
    </r>
    <r>
      <rPr>
        <sz val="11"/>
        <rFont val="Arial"/>
        <family val="2"/>
      </rPr>
      <t xml:space="preserve"> Porcentaje </t>
    </r>
    <r>
      <rPr>
        <b/>
        <sz val="11"/>
        <rFont val="Arial"/>
        <family val="2"/>
      </rPr>
      <t xml:space="preserve">
Unidad de medida de la variable:
</t>
    </r>
    <r>
      <rPr>
        <sz val="11"/>
        <rFont val="Arial"/>
        <family val="2"/>
      </rPr>
      <t>Verificaciones de recolección de RSU</t>
    </r>
  </si>
  <si>
    <r>
      <t>PRSUIRS:</t>
    </r>
    <r>
      <rPr>
        <sz val="11"/>
        <rFont val="Arial"/>
        <family val="2"/>
      </rPr>
      <t xml:space="preserve"> Porcentaje Verificaciones de los Residuos Sólidos Urbanos que se generan mensualmente e ingresan al relleno sanitario</t>
    </r>
  </si>
  <si>
    <r>
      <rPr>
        <b/>
        <sz val="11"/>
        <rFont val="Arial"/>
        <family val="2"/>
      </rPr>
      <t>Meta trimestral:</t>
    </r>
    <r>
      <rPr>
        <sz val="11"/>
        <rFont val="Arial"/>
        <family val="2"/>
      </rPr>
      <t xml:space="preserve"> Se ingresaron 112812.32 toneladas de residuos  sólidos urbanos en el C.I.M.R.S.I. B. J. e I. M. de las 152472.4 toneladas estimadas, teniendo un 102.31%  de avance en el Segundo Trimestre 2023. REVISAR ALMA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</si>
</sst>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9" x14ac:knownFonts="1">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b/>
      <sz val="24"/>
      <color theme="0"/>
      <name val="Arial"/>
      <family val="2"/>
    </font>
    <font>
      <sz val="11"/>
      <name val="Arial"/>
      <family val="2"/>
    </font>
    <font>
      <sz val="11"/>
      <color theme="1"/>
      <name val="Calibri"/>
      <family val="2"/>
      <scheme val="minor"/>
    </font>
    <font>
      <b/>
      <sz val="12"/>
      <color theme="1"/>
      <name val="Calibri"/>
      <family val="2"/>
      <scheme val="minor"/>
    </font>
    <font>
      <b/>
      <sz val="14"/>
      <color theme="0"/>
      <name val="Arial"/>
      <family val="2"/>
    </font>
    <font>
      <b/>
      <sz val="16"/>
      <color theme="0"/>
      <name val="Arial"/>
      <family val="2"/>
    </font>
    <font>
      <b/>
      <sz val="11"/>
      <color theme="1"/>
      <name val="Calibri"/>
      <family val="2"/>
      <scheme val="minor"/>
    </font>
    <font>
      <b/>
      <sz val="14"/>
      <color theme="0"/>
      <name val="Calibri"/>
      <family val="2"/>
      <scheme val="minor"/>
    </font>
    <font>
      <b/>
      <sz val="14"/>
      <name val="Arial"/>
      <family val="2"/>
    </font>
    <font>
      <sz val="14"/>
      <name val="Arial"/>
      <family val="2"/>
    </font>
    <font>
      <b/>
      <sz val="14"/>
      <color theme="1"/>
      <name val="Arial"/>
      <family val="2"/>
    </font>
    <font>
      <sz val="14"/>
      <color theme="1"/>
      <name val="Arial"/>
      <family val="2"/>
    </font>
    <font>
      <b/>
      <sz val="18"/>
      <color theme="0"/>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rgb="FFEAB91F"/>
        <bgColor rgb="FF000000"/>
      </patternFill>
    </fill>
    <fill>
      <patternFill patternType="solid">
        <fgColor rgb="FFEAB91F"/>
        <bgColor indexed="64"/>
      </patternFill>
    </fill>
    <fill>
      <patternFill patternType="solid">
        <fgColor theme="7" tint="0.59999389629810485"/>
        <bgColor indexed="64"/>
      </patternFill>
    </fill>
    <fill>
      <patternFill patternType="solid">
        <fgColor theme="0"/>
        <bgColor indexed="64"/>
      </patternFill>
    </fill>
    <fill>
      <patternFill patternType="solid">
        <fgColor rgb="FFFFEB9C"/>
        <bgColor indexed="64"/>
      </patternFill>
    </fill>
    <fill>
      <patternFill patternType="solid">
        <fgColor rgb="FFC7EFCE"/>
        <bgColor indexed="64"/>
      </patternFill>
    </fill>
    <fill>
      <patternFill patternType="solid">
        <fgColor rgb="FFFFEB9C"/>
        <bgColor rgb="FFF2F2F2"/>
      </patternFill>
    </fill>
    <fill>
      <patternFill patternType="solid">
        <fgColor theme="0" tint="-0.499984740745262"/>
        <bgColor indexed="64"/>
      </patternFill>
    </fill>
    <fill>
      <patternFill patternType="solid">
        <fgColor theme="7" tint="0.59999389629810485"/>
        <bgColor rgb="FF000000"/>
      </patternFill>
    </fill>
  </fills>
  <borders count="92">
    <border>
      <left/>
      <right/>
      <top/>
      <bottom/>
      <diagonal/>
    </border>
    <border>
      <left style="dashed">
        <color theme="1"/>
      </left>
      <right style="dashed">
        <color theme="1"/>
      </right>
      <top style="dashed">
        <color theme="1"/>
      </top>
      <bottom style="dashed">
        <color theme="1"/>
      </bottom>
      <diagonal/>
    </border>
    <border>
      <left style="medium">
        <color indexed="64"/>
      </left>
      <right style="dashed">
        <color theme="1"/>
      </right>
      <top style="dashed">
        <color theme="1"/>
      </top>
      <bottom style="dashed">
        <color theme="1"/>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theme="1"/>
      </left>
      <right/>
      <top style="dashed">
        <color theme="1"/>
      </top>
      <bottom style="dashed">
        <color theme="1"/>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dashed">
        <color theme="1"/>
      </left>
      <right style="dashed">
        <color theme="1"/>
      </right>
      <top style="dotted">
        <color indexed="64"/>
      </top>
      <bottom style="dotted">
        <color indexed="64"/>
      </bottom>
      <diagonal/>
    </border>
    <border>
      <left style="dashed">
        <color theme="1"/>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ashed">
        <color theme="1"/>
      </left>
      <right style="medium">
        <color indexed="64"/>
      </right>
      <top style="dotted">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dotted">
        <color indexed="64"/>
      </left>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dashed">
        <color theme="1"/>
      </left>
      <right style="dashed">
        <color theme="1"/>
      </right>
      <top/>
      <bottom style="dotted">
        <color indexed="64"/>
      </bottom>
      <diagonal/>
    </border>
    <border>
      <left style="dashed">
        <color theme="1"/>
      </left>
      <right style="medium">
        <color indexed="64"/>
      </right>
      <top/>
      <bottom style="dotted">
        <color indexed="64"/>
      </bottom>
      <diagonal/>
    </border>
    <border>
      <left style="thin">
        <color indexed="64"/>
      </left>
      <right style="dashed">
        <color theme="1"/>
      </right>
      <top style="dotted">
        <color indexed="64"/>
      </top>
      <bottom style="medium">
        <color indexed="64"/>
      </bottom>
      <diagonal/>
    </border>
    <border>
      <left/>
      <right style="dotted">
        <color indexed="64"/>
      </right>
      <top style="medium">
        <color indexed="64"/>
      </top>
      <bottom style="medium">
        <color indexed="64"/>
      </bottom>
      <diagonal/>
    </border>
    <border>
      <left style="medium">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dashed">
        <color theme="1"/>
      </bottom>
      <diagonal/>
    </border>
    <border>
      <left/>
      <right/>
      <top/>
      <bottom style="dashed">
        <color theme="1"/>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ashed">
        <color theme="1"/>
      </right>
      <top/>
      <bottom/>
      <diagonal/>
    </border>
    <border>
      <left style="dashed">
        <color theme="1"/>
      </left>
      <right style="dashed">
        <color theme="1"/>
      </right>
      <top/>
      <bottom/>
      <diagonal/>
    </border>
    <border>
      <left style="dashed">
        <color theme="1"/>
      </left>
      <right style="dashed">
        <color theme="1"/>
      </right>
      <top/>
      <bottom style="dashed">
        <color theme="1"/>
      </bottom>
      <diagonal/>
    </border>
    <border>
      <left style="dashed">
        <color theme="1"/>
      </left>
      <right/>
      <top/>
      <bottom style="dashed">
        <color theme="1"/>
      </bottom>
      <diagonal/>
    </border>
    <border>
      <left/>
      <right style="thin">
        <color indexed="64"/>
      </right>
      <top/>
      <bottom style="thin">
        <color indexed="64"/>
      </bottom>
      <diagonal/>
    </border>
    <border>
      <left/>
      <right style="dashed">
        <color theme="1"/>
      </right>
      <top style="dashed">
        <color theme="1"/>
      </top>
      <bottom style="dashed">
        <color theme="1"/>
      </bottom>
      <diagonal/>
    </border>
    <border>
      <left style="medium">
        <color indexed="64"/>
      </left>
      <right style="medium">
        <color indexed="64"/>
      </right>
      <top/>
      <bottom style="dashed">
        <color theme="1"/>
      </bottom>
      <diagonal/>
    </border>
    <border>
      <left style="medium">
        <color indexed="64"/>
      </left>
      <right style="medium">
        <color indexed="64"/>
      </right>
      <top style="dashed">
        <color theme="1"/>
      </top>
      <bottom style="dashed">
        <color theme="1"/>
      </bottom>
      <diagonal/>
    </border>
    <border>
      <left style="dashed">
        <color theme="1"/>
      </left>
      <right style="dashed">
        <color theme="1"/>
      </right>
      <top style="dashed">
        <color theme="1"/>
      </top>
      <bottom/>
      <diagonal/>
    </border>
    <border>
      <left style="dashed">
        <color theme="1"/>
      </left>
      <right/>
      <top style="dashed">
        <color theme="1"/>
      </top>
      <bottom/>
      <diagonal/>
    </border>
    <border>
      <left style="medium">
        <color indexed="64"/>
      </left>
      <right style="medium">
        <color indexed="64"/>
      </right>
      <top style="dashed">
        <color theme="1"/>
      </top>
      <bottom/>
      <diagonal/>
    </border>
    <border>
      <left/>
      <right style="dashed">
        <color theme="1"/>
      </right>
      <top style="dashed">
        <color theme="1"/>
      </top>
      <bottom/>
      <diagonal/>
    </border>
    <border>
      <left style="medium">
        <color theme="1"/>
      </left>
      <right style="dashed">
        <color theme="1"/>
      </right>
      <top style="dashed">
        <color theme="1"/>
      </top>
      <bottom/>
      <diagonal/>
    </border>
    <border>
      <left style="dashed">
        <color theme="1"/>
      </left>
      <right style="medium">
        <color indexed="64"/>
      </right>
      <top style="dashed">
        <color theme="1"/>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ashed">
        <color theme="1"/>
      </right>
      <top style="medium">
        <color indexed="64"/>
      </top>
      <bottom style="medium">
        <color indexed="64"/>
      </bottom>
      <diagonal/>
    </border>
    <border>
      <left style="dashed">
        <color theme="1"/>
      </left>
      <right style="dashed">
        <color theme="1"/>
      </right>
      <top style="medium">
        <color indexed="64"/>
      </top>
      <bottom style="medium">
        <color indexed="64"/>
      </bottom>
      <diagonal/>
    </border>
    <border>
      <left style="dashed">
        <color theme="1"/>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dashed">
        <color theme="1"/>
      </bottom>
      <diagonal/>
    </border>
    <border>
      <left/>
      <right style="medium">
        <color indexed="64"/>
      </right>
      <top style="thin">
        <color indexed="64"/>
      </top>
      <bottom style="thin">
        <color indexed="64"/>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medium">
        <color indexed="64"/>
      </bottom>
      <diagonal/>
    </border>
    <border>
      <left style="medium">
        <color indexed="64"/>
      </left>
      <right style="medium">
        <color indexed="64"/>
      </right>
      <top style="dashed">
        <color theme="1"/>
      </top>
      <bottom style="medium">
        <color indexed="64"/>
      </bottom>
      <diagonal/>
    </border>
    <border>
      <left/>
      <right style="dashed">
        <color theme="1"/>
      </right>
      <top style="dashed">
        <color theme="1"/>
      </top>
      <bottom style="medium">
        <color indexed="64"/>
      </bottom>
      <diagonal/>
    </border>
    <border>
      <left style="medium">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cellStyleXfs>
  <cellXfs count="178">
    <xf numFmtId="0" fontId="0" fillId="0" borderId="0" xfId="0"/>
    <xf numFmtId="10" fontId="0" fillId="4" borderId="12" xfId="0" applyNumberFormat="1" applyFill="1" applyBorder="1" applyAlignment="1">
      <alignment horizontal="center" vertical="center" wrapText="1"/>
    </xf>
    <xf numFmtId="10" fontId="0" fillId="4" borderId="11" xfId="0" applyNumberFormat="1" applyFill="1" applyBorder="1" applyAlignment="1">
      <alignment horizontal="center" vertical="center" wrapText="1"/>
    </xf>
    <xf numFmtId="10" fontId="0" fillId="4" borderId="13" xfId="0" applyNumberForma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7" borderId="6" xfId="0" applyFont="1" applyFill="1" applyBorder="1" applyAlignment="1">
      <alignment horizontal="center" vertical="center" wrapText="1"/>
    </xf>
    <xf numFmtId="10" fontId="0" fillId="4" borderId="21" xfId="0" applyNumberFormat="1" applyFill="1" applyBorder="1" applyAlignment="1">
      <alignment horizontal="center" vertical="center" wrapText="1"/>
    </xf>
    <xf numFmtId="10" fontId="0" fillId="4" borderId="22" xfId="0" applyNumberFormat="1" applyFill="1" applyBorder="1" applyAlignment="1">
      <alignment horizontal="center" vertical="center" wrapText="1"/>
    </xf>
    <xf numFmtId="10" fontId="0" fillId="4" borderId="23" xfId="0" applyNumberFormat="1" applyFill="1" applyBorder="1" applyAlignment="1">
      <alignment horizontal="center" vertical="center" wrapText="1"/>
    </xf>
    <xf numFmtId="2" fontId="6" fillId="6" borderId="17" xfId="0" applyNumberFormat="1" applyFont="1" applyFill="1" applyBorder="1" applyAlignment="1">
      <alignment vertical="center" wrapText="1"/>
    </xf>
    <xf numFmtId="2" fontId="6" fillId="6" borderId="18" xfId="0" applyNumberFormat="1" applyFont="1" applyFill="1" applyBorder="1" applyAlignment="1">
      <alignment vertical="center" wrapText="1"/>
    </xf>
    <xf numFmtId="0" fontId="4" fillId="3" borderId="26" xfId="0" applyFont="1" applyFill="1" applyBorder="1" applyAlignment="1">
      <alignment horizontal="center" vertical="center" wrapText="1"/>
    </xf>
    <xf numFmtId="164" fontId="4" fillId="3" borderId="31" xfId="0" applyNumberFormat="1" applyFont="1" applyFill="1" applyBorder="1" applyAlignment="1">
      <alignment horizontal="center" vertical="center" wrapText="1"/>
    </xf>
    <xf numFmtId="10" fontId="0" fillId="4" borderId="34" xfId="0" applyNumberFormat="1" applyFill="1" applyBorder="1" applyAlignment="1">
      <alignment horizontal="center" vertical="center" wrapText="1"/>
    </xf>
    <xf numFmtId="10" fontId="0" fillId="4" borderId="35" xfId="0" applyNumberFormat="1" applyFill="1" applyBorder="1" applyAlignment="1">
      <alignment horizontal="center" vertical="center" wrapText="1"/>
    </xf>
    <xf numFmtId="10" fontId="0" fillId="4" borderId="36" xfId="0" applyNumberFormat="1" applyFill="1" applyBorder="1" applyAlignment="1">
      <alignment horizontal="center" vertical="center" wrapText="1"/>
    </xf>
    <xf numFmtId="0" fontId="3" fillId="0" borderId="37" xfId="0" applyFont="1" applyBorder="1" applyAlignment="1">
      <alignment horizontal="center" vertical="center" wrapText="1"/>
    </xf>
    <xf numFmtId="0" fontId="4" fillId="3" borderId="27" xfId="0" applyFont="1" applyFill="1" applyBorder="1" applyAlignment="1">
      <alignment horizontal="center" vertical="center" wrapText="1"/>
    </xf>
    <xf numFmtId="164" fontId="4" fillId="3" borderId="25" xfId="0" applyNumberFormat="1" applyFont="1" applyFill="1" applyBorder="1" applyAlignment="1">
      <alignment horizontal="center" vertical="center" wrapText="1"/>
    </xf>
    <xf numFmtId="0" fontId="3" fillId="0" borderId="25" xfId="0" applyFont="1" applyBorder="1" applyAlignment="1">
      <alignment horizontal="center" vertical="center" wrapText="1"/>
    </xf>
    <xf numFmtId="164" fontId="7" fillId="3" borderId="40" xfId="1" applyNumberFormat="1" applyFont="1" applyFill="1" applyBorder="1" applyAlignment="1">
      <alignment horizontal="center" vertical="center" wrapText="1"/>
    </xf>
    <xf numFmtId="164" fontId="4" fillId="3" borderId="41" xfId="0" applyNumberFormat="1" applyFont="1" applyFill="1" applyBorder="1" applyAlignment="1">
      <alignment horizontal="center" vertical="center" wrapText="1"/>
    </xf>
    <xf numFmtId="0" fontId="3" fillId="0" borderId="41" xfId="0" applyFont="1" applyBorder="1" applyAlignment="1">
      <alignment horizontal="center" vertical="center" wrapText="1"/>
    </xf>
    <xf numFmtId="0" fontId="3" fillId="7" borderId="25" xfId="0" applyFont="1" applyFill="1" applyBorder="1" applyAlignment="1">
      <alignment horizontal="left" vertical="center" wrapText="1"/>
    </xf>
    <xf numFmtId="0" fontId="7" fillId="3" borderId="7" xfId="0" applyFont="1" applyFill="1" applyBorder="1" applyAlignment="1">
      <alignment horizontal="center" vertical="center" wrapText="1"/>
    </xf>
    <xf numFmtId="2" fontId="3" fillId="7" borderId="28" xfId="0" applyNumberFormat="1" applyFont="1" applyFill="1" applyBorder="1" applyAlignment="1">
      <alignment horizontal="center" vertical="center" wrapText="1"/>
    </xf>
    <xf numFmtId="0" fontId="7" fillId="3" borderId="8" xfId="0" applyFont="1" applyFill="1" applyBorder="1" applyAlignment="1">
      <alignment horizontal="center" vertical="center" wrapText="1"/>
    </xf>
    <xf numFmtId="44" fontId="7" fillId="3" borderId="32" xfId="1" applyFont="1" applyFill="1" applyBorder="1" applyAlignment="1">
      <alignment horizontal="center" vertical="center" wrapText="1"/>
    </xf>
    <xf numFmtId="44" fontId="3" fillId="7" borderId="43" xfId="1" applyFont="1" applyFill="1" applyBorder="1" applyAlignment="1">
      <alignment horizontal="center" vertical="center" wrapText="1"/>
    </xf>
    <xf numFmtId="44" fontId="7" fillId="3" borderId="33" xfId="1" applyFont="1" applyFill="1" applyBorder="1" applyAlignment="1">
      <alignment horizontal="center" vertical="center" wrapText="1"/>
    </xf>
    <xf numFmtId="44" fontId="3" fillId="7" borderId="44" xfId="1" applyFont="1" applyFill="1" applyBorder="1" applyAlignment="1">
      <alignment horizontal="center" vertical="center" wrapText="1"/>
    </xf>
    <xf numFmtId="44" fontId="7" fillId="3" borderId="38" xfId="1" applyFont="1" applyFill="1" applyBorder="1" applyAlignment="1">
      <alignment horizontal="center" vertical="center" wrapText="1"/>
    </xf>
    <xf numFmtId="44" fontId="3" fillId="7" borderId="19" xfId="1" applyFont="1" applyFill="1" applyBorder="1" applyAlignment="1">
      <alignment horizontal="center" vertical="center" wrapText="1"/>
    </xf>
    <xf numFmtId="44" fontId="7" fillId="3" borderId="39" xfId="1" applyFont="1" applyFill="1" applyBorder="1" applyAlignment="1">
      <alignment horizontal="center" vertical="center" wrapText="1"/>
    </xf>
    <xf numFmtId="44" fontId="3" fillId="7" borderId="20" xfId="1" applyFont="1" applyFill="1" applyBorder="1" applyAlignment="1">
      <alignment horizontal="center" vertical="center" wrapText="1"/>
    </xf>
    <xf numFmtId="44" fontId="7" fillId="3" borderId="40" xfId="1" applyFont="1" applyFill="1" applyBorder="1" applyAlignment="1">
      <alignment horizontal="center" vertical="center" wrapText="1"/>
    </xf>
    <xf numFmtId="44" fontId="3" fillId="7" borderId="45" xfId="1" applyFont="1" applyFill="1" applyBorder="1" applyAlignment="1">
      <alignment horizontal="center" vertical="center" wrapText="1"/>
    </xf>
    <xf numFmtId="44" fontId="7" fillId="3" borderId="42" xfId="1" applyFont="1" applyFill="1" applyBorder="1" applyAlignment="1">
      <alignment horizontal="center" vertical="center" wrapText="1"/>
    </xf>
    <xf numFmtId="44" fontId="3" fillId="7" borderId="24" xfId="1" applyFont="1" applyFill="1" applyBorder="1" applyAlignment="1">
      <alignment horizontal="center" vertical="center" wrapText="1"/>
    </xf>
    <xf numFmtId="3" fontId="3" fillId="2" borderId="47"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3" fontId="3" fillId="2" borderId="10" xfId="0" applyNumberFormat="1" applyFont="1" applyFill="1" applyBorder="1" applyAlignment="1">
      <alignment horizontal="center" vertical="center" wrapText="1"/>
    </xf>
    <xf numFmtId="3" fontId="3" fillId="2" borderId="48" xfId="0" applyNumberFormat="1" applyFont="1" applyFill="1" applyBorder="1" applyAlignment="1">
      <alignment horizontal="center" vertical="center" wrapText="1"/>
    </xf>
    <xf numFmtId="0" fontId="12" fillId="0" borderId="0" xfId="0" applyFont="1"/>
    <xf numFmtId="0" fontId="0" fillId="10" borderId="0" xfId="0" applyFill="1"/>
    <xf numFmtId="0" fontId="0" fillId="0" borderId="0" xfId="0" applyAlignment="1">
      <alignment wrapText="1"/>
    </xf>
    <xf numFmtId="0" fontId="0" fillId="9" borderId="0" xfId="0" applyFill="1"/>
    <xf numFmtId="10" fontId="0" fillId="4" borderId="54" xfId="0" applyNumberFormat="1" applyFill="1" applyBorder="1" applyAlignment="1">
      <alignment horizontal="center" vertical="center" wrapText="1"/>
    </xf>
    <xf numFmtId="10" fontId="0" fillId="11" borderId="50" xfId="0" applyNumberFormat="1" applyFill="1" applyBorder="1" applyAlignment="1">
      <alignment horizontal="center" vertical="center" wrapText="1"/>
    </xf>
    <xf numFmtId="0" fontId="10" fillId="5" borderId="7" xfId="0" applyFont="1" applyFill="1" applyBorder="1" applyAlignment="1">
      <alignment horizontal="center" vertical="center" wrapText="1"/>
    </xf>
    <xf numFmtId="0" fontId="4" fillId="7" borderId="55" xfId="0" applyFont="1" applyFill="1" applyBorder="1" applyAlignment="1">
      <alignment horizontal="center" vertical="center" wrapText="1"/>
    </xf>
    <xf numFmtId="0" fontId="1" fillId="3" borderId="55" xfId="0" applyFont="1" applyFill="1" applyBorder="1" applyAlignment="1">
      <alignment horizontal="center" vertical="center" wrapText="1"/>
    </xf>
    <xf numFmtId="0" fontId="4" fillId="7" borderId="56" xfId="0" applyFont="1" applyFill="1" applyBorder="1" applyAlignment="1">
      <alignment horizontal="center" vertical="center" wrapText="1"/>
    </xf>
    <xf numFmtId="0" fontId="10" fillId="5" borderId="28" xfId="0" applyFont="1" applyFill="1" applyBorder="1" applyAlignment="1">
      <alignment horizontal="center" vertical="center" wrapText="1"/>
    </xf>
    <xf numFmtId="0" fontId="14" fillId="13" borderId="28" xfId="0" applyFont="1" applyFill="1" applyBorder="1" applyAlignment="1">
      <alignment horizontal="center" vertical="center" wrapText="1"/>
    </xf>
    <xf numFmtId="0" fontId="1" fillId="3" borderId="61" xfId="0" applyFont="1" applyFill="1" applyBorder="1" applyAlignment="1">
      <alignment horizontal="center" vertical="center" wrapText="1"/>
    </xf>
    <xf numFmtId="3" fontId="3" fillId="2" borderId="62" xfId="0" applyNumberFormat="1"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3" borderId="6" xfId="0" applyFont="1" applyFill="1" applyBorder="1" applyAlignment="1">
      <alignment horizontal="center" vertical="center" wrapText="1"/>
    </xf>
    <xf numFmtId="3" fontId="3" fillId="2" borderId="68" xfId="0" applyNumberFormat="1" applyFont="1" applyFill="1" applyBorder="1" applyAlignment="1">
      <alignment horizontal="center" vertical="center" wrapText="1"/>
    </xf>
    <xf numFmtId="3" fontId="3" fillId="2" borderId="65" xfId="0" applyNumberFormat="1" applyFont="1" applyFill="1" applyBorder="1" applyAlignment="1">
      <alignment horizontal="center" vertical="center" wrapText="1"/>
    </xf>
    <xf numFmtId="3" fontId="3" fillId="2" borderId="66" xfId="0" applyNumberFormat="1" applyFont="1" applyFill="1" applyBorder="1" applyAlignment="1">
      <alignment horizontal="center" vertical="center" wrapText="1"/>
    </xf>
    <xf numFmtId="3" fontId="3" fillId="2" borderId="69" xfId="0" applyNumberFormat="1" applyFont="1" applyFill="1" applyBorder="1" applyAlignment="1">
      <alignment horizontal="center" vertical="center" wrapText="1"/>
    </xf>
    <xf numFmtId="3" fontId="3" fillId="2" borderId="70" xfId="0" applyNumberFormat="1" applyFont="1" applyFill="1" applyBorder="1" applyAlignment="1">
      <alignment horizontal="center" vertical="center" wrapText="1"/>
    </xf>
    <xf numFmtId="0" fontId="14" fillId="6" borderId="1" xfId="0" applyFont="1" applyFill="1" applyBorder="1" applyAlignment="1">
      <alignment horizontal="left" vertical="center" wrapText="1"/>
    </xf>
    <xf numFmtId="0" fontId="1" fillId="6" borderId="1" xfId="0" applyFont="1" applyFill="1" applyBorder="1" applyAlignment="1">
      <alignment horizontal="left" vertical="center" wrapText="1"/>
    </xf>
    <xf numFmtId="0" fontId="7" fillId="6" borderId="1" xfId="0" applyFont="1" applyFill="1" applyBorder="1" applyAlignment="1">
      <alignment horizontal="center" vertical="center" wrapText="1"/>
    </xf>
    <xf numFmtId="0" fontId="1" fillId="6" borderId="10" xfId="0" applyFont="1" applyFill="1" applyBorder="1" applyAlignment="1">
      <alignment horizontal="left" vertical="center" wrapText="1"/>
    </xf>
    <xf numFmtId="0" fontId="16" fillId="7" borderId="1" xfId="0" applyFont="1" applyFill="1" applyBorder="1" applyAlignment="1">
      <alignment horizontal="justify" vertical="center" wrapText="1"/>
    </xf>
    <xf numFmtId="0" fontId="16" fillId="7" borderId="1" xfId="0" applyFont="1" applyFill="1" applyBorder="1" applyAlignment="1">
      <alignment horizontal="left" vertical="center" wrapText="1"/>
    </xf>
    <xf numFmtId="0" fontId="17" fillId="7" borderId="1" xfId="0" applyFont="1" applyFill="1" applyBorder="1" applyAlignment="1">
      <alignment horizontal="center" vertical="center" wrapText="1"/>
    </xf>
    <xf numFmtId="0" fontId="16" fillId="7" borderId="10" xfId="0" applyFont="1" applyFill="1" applyBorder="1" applyAlignment="1">
      <alignment horizontal="justify" vertical="center" wrapText="1"/>
    </xf>
    <xf numFmtId="0" fontId="17" fillId="3" borderId="1" xfId="0" applyFont="1" applyFill="1" applyBorder="1" applyAlignment="1">
      <alignment horizontal="justify" vertical="center" wrapText="1"/>
    </xf>
    <xf numFmtId="0" fontId="17" fillId="3" borderId="1" xfId="0" applyFont="1" applyFill="1" applyBorder="1" applyAlignment="1">
      <alignment horizontal="center" vertical="center" wrapText="1"/>
    </xf>
    <xf numFmtId="0" fontId="17" fillId="3" borderId="10" xfId="0" applyFont="1" applyFill="1" applyBorder="1" applyAlignment="1">
      <alignment horizontal="left" vertical="center" wrapText="1"/>
    </xf>
    <xf numFmtId="0" fontId="0" fillId="0" borderId="29" xfId="0" applyBorder="1"/>
    <xf numFmtId="0" fontId="0" fillId="0" borderId="71" xfId="0" applyBorder="1"/>
    <xf numFmtId="0" fontId="0" fillId="0" borderId="17" xfId="0" applyBorder="1"/>
    <xf numFmtId="0" fontId="0" fillId="0" borderId="18" xfId="0" applyBorder="1"/>
    <xf numFmtId="0" fontId="4" fillId="3" borderId="7" xfId="0" applyFont="1" applyFill="1" applyBorder="1" applyAlignment="1">
      <alignment horizontal="center" vertical="center" wrapText="1"/>
    </xf>
    <xf numFmtId="164" fontId="4" fillId="3" borderId="28" xfId="0" applyNumberFormat="1" applyFont="1" applyFill="1" applyBorder="1" applyAlignment="1">
      <alignment horizontal="center" vertical="center" wrapText="1"/>
    </xf>
    <xf numFmtId="44" fontId="3" fillId="2" borderId="74" xfId="2" applyFont="1" applyFill="1" applyBorder="1" applyAlignment="1">
      <alignment horizontal="center" vertical="center" wrapText="1"/>
    </xf>
    <xf numFmtId="44" fontId="3" fillId="2" borderId="75" xfId="2" applyFont="1" applyFill="1" applyBorder="1" applyAlignment="1">
      <alignment horizontal="center" vertical="center" wrapText="1"/>
    </xf>
    <xf numFmtId="44" fontId="3" fillId="2" borderId="76" xfId="2" applyFont="1" applyFill="1" applyBorder="1" applyAlignment="1">
      <alignment horizontal="center" vertical="center" wrapText="1"/>
    </xf>
    <xf numFmtId="44" fontId="3" fillId="2" borderId="75" xfId="1" applyFont="1" applyFill="1" applyBorder="1" applyAlignment="1">
      <alignment horizontal="center" vertical="center" wrapText="1"/>
    </xf>
    <xf numFmtId="44" fontId="3" fillId="2" borderId="76" xfId="1" applyFont="1" applyFill="1" applyBorder="1" applyAlignment="1">
      <alignment horizontal="center" vertical="center" wrapText="1"/>
    </xf>
    <xf numFmtId="10" fontId="0" fillId="4" borderId="51" xfId="0" applyNumberFormat="1" applyFill="1" applyBorder="1" applyAlignment="1">
      <alignment horizontal="center" vertical="center" wrapText="1"/>
    </xf>
    <xf numFmtId="3" fontId="3" fillId="2" borderId="77" xfId="0" applyNumberFormat="1" applyFont="1" applyFill="1" applyBorder="1" applyAlignment="1">
      <alignment horizontal="center" vertical="center" wrapText="1"/>
    </xf>
    <xf numFmtId="3" fontId="3" fillId="2" borderId="78" xfId="0" applyNumberFormat="1" applyFont="1" applyFill="1" applyBorder="1" applyAlignment="1">
      <alignment horizontal="center" vertical="center" wrapText="1"/>
    </xf>
    <xf numFmtId="0" fontId="3" fillId="0" borderId="28" xfId="0" applyFont="1" applyBorder="1" applyAlignment="1">
      <alignment horizontal="center" vertical="center" wrapText="1"/>
    </xf>
    <xf numFmtId="10" fontId="0" fillId="4" borderId="50" xfId="0" applyNumberFormat="1" applyFill="1" applyBorder="1" applyAlignment="1">
      <alignment horizontal="center" vertical="center" wrapText="1"/>
    </xf>
    <xf numFmtId="3" fontId="3" fillId="8" borderId="1" xfId="0" applyNumberFormat="1" applyFont="1" applyFill="1" applyBorder="1" applyAlignment="1">
      <alignment horizontal="center" vertical="center" wrapText="1"/>
    </xf>
    <xf numFmtId="3" fontId="3" fillId="8" borderId="48" xfId="0" applyNumberFormat="1" applyFont="1" applyFill="1" applyBorder="1" applyAlignment="1">
      <alignment horizontal="center" vertical="center" wrapText="1"/>
    </xf>
    <xf numFmtId="0" fontId="3" fillId="9" borderId="37" xfId="0" applyFont="1" applyFill="1" applyBorder="1" applyAlignment="1">
      <alignment horizontal="justify" vertical="center" wrapText="1"/>
    </xf>
    <xf numFmtId="0" fontId="2" fillId="3" borderId="57" xfId="0" applyFont="1" applyFill="1" applyBorder="1" applyAlignment="1">
      <alignment horizontal="center" vertical="center" wrapText="1"/>
    </xf>
    <xf numFmtId="0" fontId="3" fillId="3" borderId="59" xfId="0" applyFont="1" applyFill="1" applyBorder="1" applyAlignment="1">
      <alignment horizontal="justify" vertical="center" wrapText="1"/>
    </xf>
    <xf numFmtId="0" fontId="3" fillId="3" borderId="59" xfId="0" applyFont="1" applyFill="1" applyBorder="1" applyAlignment="1">
      <alignment horizontal="center" vertical="center" wrapText="1"/>
    </xf>
    <xf numFmtId="0" fontId="3" fillId="3" borderId="60" xfId="0" applyFont="1" applyFill="1" applyBorder="1" applyAlignment="1">
      <alignment horizontal="left" vertical="center" wrapText="1"/>
    </xf>
    <xf numFmtId="10" fontId="0" fillId="4" borderId="49" xfId="0" applyNumberFormat="1" applyFill="1" applyBorder="1" applyAlignment="1">
      <alignment horizontal="center" vertical="center" wrapText="1"/>
    </xf>
    <xf numFmtId="0" fontId="4" fillId="7" borderId="31" xfId="0" applyFont="1" applyFill="1" applyBorder="1" applyAlignment="1">
      <alignment horizontal="justify" vertical="center" wrapText="1"/>
    </xf>
    <xf numFmtId="0" fontId="9" fillId="0" borderId="72" xfId="0" applyFont="1" applyBorder="1" applyAlignment="1">
      <alignment horizontal="center" vertical="top" wrapText="1"/>
    </xf>
    <xf numFmtId="0" fontId="9" fillId="0" borderId="72" xfId="0" applyFont="1" applyBorder="1" applyAlignment="1">
      <alignment horizontal="center" vertical="top"/>
    </xf>
    <xf numFmtId="0" fontId="9" fillId="0" borderId="72" xfId="0" applyFont="1" applyBorder="1" applyAlignment="1">
      <alignment horizontal="center" vertical="center" wrapText="1"/>
    </xf>
    <xf numFmtId="0" fontId="9" fillId="0" borderId="73" xfId="0" applyFont="1" applyBorder="1" applyAlignment="1">
      <alignment horizontal="center" vertical="center"/>
    </xf>
    <xf numFmtId="2" fontId="6" fillId="6" borderId="14" xfId="0" applyNumberFormat="1" applyFont="1" applyFill="1" applyBorder="1" applyAlignment="1">
      <alignment horizontal="center" vertical="center" wrapText="1"/>
    </xf>
    <xf numFmtId="2" fontId="6" fillId="6" borderId="3" xfId="0" applyNumberFormat="1" applyFont="1" applyFill="1" applyBorder="1" applyAlignment="1">
      <alignment horizontal="center" vertical="center" wrapText="1"/>
    </xf>
    <xf numFmtId="2" fontId="6" fillId="6" borderId="29" xfId="0" applyNumberFormat="1" applyFont="1" applyFill="1" applyBorder="1" applyAlignment="1">
      <alignment horizontal="center" vertical="center" wrapText="1"/>
    </xf>
    <xf numFmtId="2" fontId="6" fillId="6" borderId="0" xfId="0" applyNumberFormat="1" applyFont="1" applyFill="1" applyAlignment="1">
      <alignment horizontal="center" vertical="center" wrapText="1"/>
    </xf>
    <xf numFmtId="0" fontId="10" fillId="5" borderId="7"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0" fillId="0" borderId="0" xfId="0" applyAlignment="1">
      <alignment horizontal="center" vertical="top" wrapText="1"/>
    </xf>
    <xf numFmtId="0" fontId="11" fillId="6" borderId="16"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9" xfId="0" applyFont="1" applyFill="1" applyBorder="1" applyAlignment="1">
      <alignment horizontal="center" vertical="center" wrapText="1"/>
    </xf>
    <xf numFmtId="2" fontId="4" fillId="7" borderId="16" xfId="0" applyNumberFormat="1" applyFont="1" applyFill="1" applyBorder="1" applyAlignment="1">
      <alignment horizontal="center" vertical="center" wrapText="1"/>
    </xf>
    <xf numFmtId="2" fontId="4" fillId="7" borderId="15" xfId="0" applyNumberFormat="1" applyFont="1" applyFill="1" applyBorder="1" applyAlignment="1">
      <alignment horizontal="center" vertical="center" wrapText="1"/>
    </xf>
    <xf numFmtId="2" fontId="5" fillId="6" borderId="7" xfId="0" applyNumberFormat="1" applyFont="1" applyFill="1" applyBorder="1" applyAlignment="1">
      <alignment horizontal="center" vertical="center" wrapText="1"/>
    </xf>
    <xf numFmtId="2" fontId="5" fillId="6" borderId="8" xfId="0" applyNumberFormat="1" applyFont="1" applyFill="1" applyBorder="1" applyAlignment="1">
      <alignment horizontal="center" vertical="center" wrapText="1"/>
    </xf>
    <xf numFmtId="2" fontId="5" fillId="6" borderId="9" xfId="0" applyNumberFormat="1" applyFont="1" applyFill="1" applyBorder="1" applyAlignment="1">
      <alignment horizontal="center" vertical="center" wrapText="1"/>
    </xf>
    <xf numFmtId="2" fontId="5" fillId="6" borderId="16" xfId="0" applyNumberFormat="1" applyFont="1" applyFill="1" applyBorder="1" applyAlignment="1">
      <alignment horizontal="center" vertical="center" wrapText="1"/>
    </xf>
    <xf numFmtId="2" fontId="5" fillId="6" borderId="15" xfId="0" applyNumberFormat="1" applyFont="1" applyFill="1" applyBorder="1" applyAlignment="1">
      <alignment horizontal="center" vertical="center" wrapText="1"/>
    </xf>
    <xf numFmtId="0" fontId="5" fillId="8" borderId="52" xfId="0" applyFont="1" applyFill="1" applyBorder="1" applyAlignment="1">
      <alignment horizontal="center" vertical="center" wrapText="1"/>
    </xf>
    <xf numFmtId="0" fontId="5" fillId="8" borderId="53" xfId="0" applyFont="1" applyFill="1" applyBorder="1" applyAlignment="1">
      <alignment horizontal="center" vertical="center" wrapText="1"/>
    </xf>
    <xf numFmtId="0" fontId="5" fillId="8" borderId="79" xfId="0" applyFont="1" applyFill="1" applyBorder="1" applyAlignment="1">
      <alignment horizontal="center" vertical="center" wrapText="1"/>
    </xf>
    <xf numFmtId="0" fontId="10" fillId="5" borderId="7" xfId="0" applyFont="1" applyFill="1" applyBorder="1" applyAlignment="1">
      <alignment horizontal="center" vertical="center"/>
    </xf>
    <xf numFmtId="0" fontId="10" fillId="5" borderId="8" xfId="0" applyFont="1" applyFill="1" applyBorder="1" applyAlignment="1">
      <alignment horizontal="center" vertical="center"/>
    </xf>
    <xf numFmtId="0" fontId="10" fillId="5" borderId="9" xfId="0" applyFont="1" applyFill="1" applyBorder="1" applyAlignment="1">
      <alignment horizontal="center" vertical="center"/>
    </xf>
    <xf numFmtId="0" fontId="9" fillId="0" borderId="72" xfId="0" applyFont="1" applyBorder="1" applyAlignment="1">
      <alignment horizontal="center" vertical="center"/>
    </xf>
    <xf numFmtId="0" fontId="0" fillId="0" borderId="0" xfId="0" applyAlignment="1">
      <alignment horizontal="justify" vertical="center" wrapText="1"/>
    </xf>
    <xf numFmtId="2" fontId="5" fillId="6" borderId="46" xfId="0" applyNumberFormat="1" applyFont="1" applyFill="1" applyBorder="1" applyAlignment="1">
      <alignment horizontal="center" vertical="center" wrapText="1"/>
    </xf>
    <xf numFmtId="2" fontId="5" fillId="6" borderId="30" xfId="0" applyNumberFormat="1" applyFont="1" applyFill="1" applyBorder="1" applyAlignment="1">
      <alignment horizontal="center" vertical="center" wrapText="1"/>
    </xf>
    <xf numFmtId="0" fontId="7" fillId="6" borderId="25" xfId="0" applyFont="1" applyFill="1" applyBorder="1" applyAlignment="1">
      <alignment horizontal="left" vertical="center" wrapText="1"/>
    </xf>
    <xf numFmtId="10" fontId="13" fillId="12" borderId="55" xfId="0" applyNumberFormat="1" applyFont="1" applyFill="1" applyBorder="1" applyAlignment="1">
      <alignment horizontal="center" vertical="center"/>
    </xf>
    <xf numFmtId="10" fontId="0" fillId="11" borderId="80" xfId="0" applyNumberFormat="1" applyFill="1" applyBorder="1" applyAlignment="1">
      <alignment horizontal="center" vertical="center" wrapText="1"/>
    </xf>
    <xf numFmtId="10" fontId="0" fillId="4" borderId="80" xfId="0" applyNumberFormat="1" applyFill="1" applyBorder="1" applyAlignment="1">
      <alignment horizontal="center" vertical="center" wrapText="1"/>
    </xf>
    <xf numFmtId="0" fontId="17" fillId="3" borderId="82" xfId="0" applyFont="1" applyFill="1" applyBorder="1" applyAlignment="1">
      <alignment horizontal="justify" vertical="center" wrapText="1"/>
    </xf>
    <xf numFmtId="0" fontId="17" fillId="3" borderId="82" xfId="0" applyFont="1" applyFill="1" applyBorder="1" applyAlignment="1">
      <alignment horizontal="center" vertical="center" wrapText="1"/>
    </xf>
    <xf numFmtId="0" fontId="17" fillId="3" borderId="83" xfId="0" applyFont="1" applyFill="1" applyBorder="1" applyAlignment="1">
      <alignment horizontal="left" vertical="center" wrapText="1"/>
    </xf>
    <xf numFmtId="3" fontId="3" fillId="2" borderId="85" xfId="0" applyNumberFormat="1" applyFont="1" applyFill="1" applyBorder="1" applyAlignment="1">
      <alignment horizontal="center" vertical="center" wrapText="1"/>
    </xf>
    <xf numFmtId="3" fontId="3" fillId="2" borderId="82" xfId="0" applyNumberFormat="1" applyFont="1" applyFill="1" applyBorder="1" applyAlignment="1">
      <alignment horizontal="center" vertical="center" wrapText="1"/>
    </xf>
    <xf numFmtId="3" fontId="3" fillId="2" borderId="83" xfId="0" applyNumberFormat="1" applyFont="1" applyFill="1" applyBorder="1" applyAlignment="1">
      <alignment horizontal="center" vertical="center" wrapText="1"/>
    </xf>
    <xf numFmtId="3" fontId="3" fillId="2" borderId="86" xfId="0" applyNumberFormat="1" applyFont="1" applyFill="1" applyBorder="1" applyAlignment="1">
      <alignment horizontal="center" vertical="center" wrapText="1"/>
    </xf>
    <xf numFmtId="3" fontId="3" fillId="2" borderId="87" xfId="0" applyNumberFormat="1" applyFont="1" applyFill="1" applyBorder="1" applyAlignment="1">
      <alignment horizontal="center" vertical="center" wrapText="1"/>
    </xf>
    <xf numFmtId="10" fontId="0" fillId="4" borderId="88" xfId="0" applyNumberFormat="1" applyFill="1" applyBorder="1" applyAlignment="1">
      <alignment horizontal="center" vertical="center" wrapText="1"/>
    </xf>
    <xf numFmtId="10" fontId="0" fillId="11" borderId="89" xfId="0" applyNumberFormat="1" applyFill="1" applyBorder="1" applyAlignment="1">
      <alignment horizontal="center" vertical="center" wrapText="1"/>
    </xf>
    <xf numFmtId="10" fontId="0" fillId="11" borderId="73" xfId="0" applyNumberFormat="1" applyFill="1" applyBorder="1" applyAlignment="1">
      <alignment horizontal="center" vertical="center" wrapText="1"/>
    </xf>
    <xf numFmtId="0" fontId="1" fillId="8" borderId="63" xfId="0" applyFont="1" applyFill="1" applyBorder="1" applyAlignment="1">
      <alignment horizontal="center" vertical="center" wrapText="1"/>
    </xf>
    <xf numFmtId="0" fontId="1" fillId="6" borderId="64" xfId="0" applyFont="1" applyFill="1" applyBorder="1" applyAlignment="1">
      <alignment horizontal="center" vertical="center" wrapText="1"/>
    </xf>
    <xf numFmtId="0" fontId="1" fillId="7" borderId="64" xfId="0" applyFont="1" applyFill="1" applyBorder="1" applyAlignment="1">
      <alignment horizontal="center" vertical="center" wrapText="1"/>
    </xf>
    <xf numFmtId="0" fontId="1" fillId="7" borderId="31" xfId="0" applyFont="1" applyFill="1" applyBorder="1" applyAlignment="1">
      <alignment horizontal="center" vertical="center" wrapText="1"/>
    </xf>
    <xf numFmtId="0" fontId="1" fillId="3" borderId="64" xfId="0" applyFont="1" applyFill="1" applyBorder="1" applyAlignment="1">
      <alignment horizontal="center" vertical="center" wrapText="1"/>
    </xf>
    <xf numFmtId="0" fontId="1" fillId="3" borderId="67" xfId="0" applyFont="1" applyFill="1" applyBorder="1" applyAlignment="1">
      <alignment horizontal="center" vertical="center" wrapText="1"/>
    </xf>
    <xf numFmtId="0" fontId="1" fillId="3" borderId="84" xfId="0" applyFont="1" applyFill="1" applyBorder="1" applyAlignment="1">
      <alignment horizontal="center" vertical="center" wrapText="1"/>
    </xf>
    <xf numFmtId="0" fontId="3" fillId="3" borderId="58" xfId="0" applyFont="1" applyFill="1" applyBorder="1" applyAlignment="1">
      <alignment horizontal="justify" vertical="center" wrapText="1"/>
    </xf>
    <xf numFmtId="0" fontId="1" fillId="6" borderId="2"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7" fillId="7" borderId="1" xfId="0" applyFont="1" applyFill="1" applyBorder="1" applyAlignment="1">
      <alignment horizontal="justify" vertical="center" wrapText="1"/>
    </xf>
    <xf numFmtId="0" fontId="17" fillId="7" borderId="1" xfId="0" applyFont="1" applyFill="1" applyBorder="1" applyAlignment="1">
      <alignment horizontal="left" vertical="center" wrapText="1"/>
    </xf>
    <xf numFmtId="0" fontId="4" fillId="3" borderId="81" xfId="0" applyFont="1" applyFill="1" applyBorder="1" applyAlignment="1">
      <alignment horizontal="center" vertical="center" wrapText="1"/>
    </xf>
    <xf numFmtId="10" fontId="0" fillId="11" borderId="90" xfId="0" applyNumberFormat="1" applyFill="1" applyBorder="1" applyAlignment="1">
      <alignment horizontal="center" vertical="center" wrapText="1"/>
    </xf>
    <xf numFmtId="10" fontId="0" fillId="4" borderId="90" xfId="0" applyNumberFormat="1" applyFill="1" applyBorder="1" applyAlignment="1">
      <alignment horizontal="center" vertical="center" wrapText="1"/>
    </xf>
    <xf numFmtId="10" fontId="0" fillId="4" borderId="89" xfId="0" applyNumberFormat="1" applyFill="1" applyBorder="1" applyAlignment="1">
      <alignment horizontal="center" vertical="center" wrapText="1"/>
    </xf>
    <xf numFmtId="10" fontId="0" fillId="11" borderId="91" xfId="0" applyNumberFormat="1" applyFill="1" applyBorder="1" applyAlignment="1">
      <alignment horizontal="center" vertical="center" wrapText="1"/>
    </xf>
    <xf numFmtId="2" fontId="18" fillId="6" borderId="7" xfId="0" applyNumberFormat="1" applyFont="1" applyFill="1" applyBorder="1" applyAlignment="1">
      <alignment horizontal="center" vertical="center" wrapText="1"/>
    </xf>
    <xf numFmtId="2" fontId="18" fillId="6" borderId="8" xfId="0" applyNumberFormat="1" applyFont="1" applyFill="1" applyBorder="1" applyAlignment="1">
      <alignment horizontal="center" vertical="center" wrapText="1"/>
    </xf>
    <xf numFmtId="2" fontId="18" fillId="6" borderId="9" xfId="0" applyNumberFormat="1" applyFont="1" applyFill="1" applyBorder="1" applyAlignment="1">
      <alignment horizontal="center" vertical="center" wrapText="1"/>
    </xf>
  </cellXfs>
  <cellStyles count="4">
    <cellStyle name="Moneda" xfId="1" builtinId="4"/>
    <cellStyle name="Moneda 2" xfId="2" xr:uid="{83F11390-8B6B-41A7-821E-5421D8CA07E1}"/>
    <cellStyle name="Moneda 3" xfId="3" xr:uid="{AE37467E-85B0-48DE-A4CF-FD6F7DAEF113}"/>
    <cellStyle name="Normal" xfId="0" builtinId="0"/>
  </cellStyles>
  <dxfs count="42">
    <dxf>
      <fill>
        <patternFill>
          <bgColor rgb="FFFF000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ont>
        <color rgb="FF9C5700"/>
      </font>
      <fill>
        <patternFill>
          <bgColor rgb="FFFFEB9C"/>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EAB91F"/>
      <color rgb="FFFFEB9C"/>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606138</xdr:colOff>
      <xdr:row>3</xdr:row>
      <xdr:rowOff>147982</xdr:rowOff>
    </xdr:from>
    <xdr:to>
      <xdr:col>2</xdr:col>
      <xdr:colOff>1330019</xdr:colOff>
      <xdr:row>8</xdr:row>
      <xdr:rowOff>95249</xdr:rowOff>
    </xdr:to>
    <xdr:pic>
      <xdr:nvPicPr>
        <xdr:cNvPr id="4" name="Imagen 3">
          <a:extLst>
            <a:ext uri="{FF2B5EF4-FFF2-40B4-BE49-F238E27FC236}">
              <a16:creationId xmlns:a16="http://schemas.microsoft.com/office/drawing/2014/main" id="{817A25B0-F3E2-4429-BA80-3A2652BBF3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6138" y="733089"/>
          <a:ext cx="3184960" cy="2015553"/>
        </a:xfrm>
        <a:prstGeom prst="rect">
          <a:avLst/>
        </a:prstGeom>
      </xdr:spPr>
    </xdr:pic>
    <xdr:clientData/>
  </xdr:twoCellAnchor>
  <xdr:twoCellAnchor editAs="oneCell">
    <xdr:from>
      <xdr:col>2</xdr:col>
      <xdr:colOff>1714501</xdr:colOff>
      <xdr:row>3</xdr:row>
      <xdr:rowOff>61392</xdr:rowOff>
    </xdr:from>
    <xdr:to>
      <xdr:col>3</xdr:col>
      <xdr:colOff>542357</xdr:colOff>
      <xdr:row>8</xdr:row>
      <xdr:rowOff>46598</xdr:rowOff>
    </xdr:to>
    <xdr:pic>
      <xdr:nvPicPr>
        <xdr:cNvPr id="5" name="Imagen 4">
          <a:extLst>
            <a:ext uri="{FF2B5EF4-FFF2-40B4-BE49-F238E27FC236}">
              <a16:creationId xmlns:a16="http://schemas.microsoft.com/office/drawing/2014/main" id="{A0B91EB3-E23B-4C85-A1EE-CB17FEB15F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36819" y="632892"/>
          <a:ext cx="2005165" cy="2006833"/>
        </a:xfrm>
        <a:prstGeom prst="rect">
          <a:avLst/>
        </a:prstGeom>
      </xdr:spPr>
    </xdr:pic>
    <xdr:clientData/>
  </xdr:twoCellAnchor>
  <xdr:twoCellAnchor editAs="oneCell">
    <xdr:from>
      <xdr:col>22</xdr:col>
      <xdr:colOff>-1</xdr:colOff>
      <xdr:row>3</xdr:row>
      <xdr:rowOff>0</xdr:rowOff>
    </xdr:from>
    <xdr:to>
      <xdr:col>22</xdr:col>
      <xdr:colOff>2180406</xdr:colOff>
      <xdr:row>8</xdr:row>
      <xdr:rowOff>50800</xdr:rowOff>
    </xdr:to>
    <xdr:pic>
      <xdr:nvPicPr>
        <xdr:cNvPr id="6" name="Imagen 5">
          <a:extLst>
            <a:ext uri="{FF2B5EF4-FFF2-40B4-BE49-F238E27FC236}">
              <a16:creationId xmlns:a16="http://schemas.microsoft.com/office/drawing/2014/main" id="{7A546738-2C04-40E7-B6AF-FE9EE039B1CE}"/>
            </a:ext>
          </a:extLst>
        </xdr:cNvPr>
        <xdr:cNvPicPr>
          <a:picLocks noChangeAspect="1"/>
        </xdr:cNvPicPr>
      </xdr:nvPicPr>
      <xdr:blipFill rotWithShape="1">
        <a:blip xmlns:r="http://schemas.openxmlformats.org/officeDocument/2006/relationships" r:embed="rId3"/>
        <a:srcRect l="25953" t="32381" r="46785" b="17037"/>
        <a:stretch/>
      </xdr:blipFill>
      <xdr:spPr>
        <a:xfrm>
          <a:off x="30784799" y="571500"/>
          <a:ext cx="2180407" cy="20955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W50"/>
  <sheetViews>
    <sheetView tabSelected="1" topLeftCell="A17" zoomScale="60" zoomScaleNormal="60" workbookViewId="0">
      <selection activeCell="P17" sqref="P17"/>
    </sheetView>
  </sheetViews>
  <sheetFormatPr baseColWidth="10" defaultColWidth="11.44140625" defaultRowHeight="14.4" x14ac:dyDescent="0.3"/>
  <cols>
    <col min="2" max="2" width="25.21875" customWidth="1"/>
    <col min="3" max="3" width="47.33203125" customWidth="1"/>
    <col min="4" max="6" width="31.44140625" customWidth="1"/>
    <col min="7" max="15" width="16.88671875" customWidth="1"/>
    <col min="16" max="22" width="18.109375" customWidth="1"/>
    <col min="23" max="23" width="61.88671875" customWidth="1"/>
  </cols>
  <sheetData>
    <row r="3" spans="2:23" ht="15" thickBot="1" x14ac:dyDescent="0.35"/>
    <row r="4" spans="2:23" ht="63" customHeight="1" x14ac:dyDescent="0.3">
      <c r="E4" s="107" t="s">
        <v>20</v>
      </c>
      <c r="F4" s="108"/>
      <c r="G4" s="108"/>
      <c r="H4" s="108"/>
      <c r="I4" s="108"/>
      <c r="J4" s="108"/>
      <c r="K4" s="108"/>
      <c r="L4" s="108"/>
      <c r="M4" s="108"/>
      <c r="N4" s="108"/>
      <c r="O4" s="108"/>
      <c r="P4" s="108"/>
      <c r="Q4" s="108"/>
      <c r="R4" s="108"/>
      <c r="S4" s="108"/>
    </row>
    <row r="5" spans="2:23" ht="30" customHeight="1" x14ac:dyDescent="0.3">
      <c r="E5" s="109" t="s">
        <v>0</v>
      </c>
      <c r="F5" s="110"/>
      <c r="G5" s="110"/>
      <c r="H5" s="110"/>
      <c r="I5" s="110"/>
      <c r="J5" s="110"/>
      <c r="K5" s="110"/>
      <c r="L5" s="110"/>
      <c r="M5" s="110"/>
      <c r="N5" s="110"/>
      <c r="O5" s="110"/>
      <c r="P5" s="110"/>
      <c r="Q5" s="110"/>
      <c r="R5" s="110"/>
      <c r="S5" s="110"/>
    </row>
    <row r="6" spans="2:23" ht="26.25" customHeight="1" x14ac:dyDescent="0.3">
      <c r="E6" s="109" t="s">
        <v>66</v>
      </c>
      <c r="F6" s="110"/>
      <c r="G6" s="110"/>
      <c r="H6" s="110"/>
      <c r="I6" s="110"/>
      <c r="J6" s="110"/>
      <c r="K6" s="110"/>
      <c r="L6" s="110"/>
      <c r="M6" s="110"/>
      <c r="N6" s="110"/>
      <c r="O6" s="110"/>
      <c r="P6" s="110"/>
      <c r="Q6" s="110"/>
      <c r="R6" s="110"/>
      <c r="S6" s="110"/>
    </row>
    <row r="7" spans="2:23" ht="26.25" customHeight="1" x14ac:dyDescent="0.3">
      <c r="E7" s="109" t="s">
        <v>67</v>
      </c>
      <c r="F7" s="110"/>
      <c r="G7" s="110"/>
      <c r="H7" s="110"/>
      <c r="I7" s="110"/>
      <c r="J7" s="110"/>
      <c r="K7" s="110"/>
      <c r="L7" s="110"/>
      <c r="M7" s="110"/>
      <c r="N7" s="110"/>
      <c r="O7" s="110"/>
      <c r="P7" s="110"/>
      <c r="Q7" s="110"/>
      <c r="R7" s="110"/>
      <c r="S7" s="110"/>
    </row>
    <row r="8" spans="2:23" ht="15.75" customHeight="1" thickBot="1" x14ac:dyDescent="0.35">
      <c r="E8" s="11"/>
      <c r="F8" s="12"/>
      <c r="G8" s="12"/>
      <c r="H8" s="12"/>
      <c r="I8" s="12"/>
      <c r="J8" s="12"/>
      <c r="K8" s="12"/>
      <c r="L8" s="12"/>
      <c r="M8" s="12"/>
      <c r="N8" s="12"/>
      <c r="O8" s="12"/>
      <c r="P8" s="12"/>
      <c r="Q8" s="12"/>
      <c r="R8" s="12"/>
      <c r="S8" s="12"/>
    </row>
    <row r="11" spans="2:23" ht="9" customHeight="1" thickBot="1" x14ac:dyDescent="0.35"/>
    <row r="12" spans="2:23" ht="26.25" customHeight="1" thickBot="1" x14ac:dyDescent="0.35">
      <c r="G12" s="175" t="s">
        <v>30</v>
      </c>
      <c r="H12" s="176"/>
      <c r="I12" s="176"/>
      <c r="J12" s="176"/>
      <c r="K12" s="176"/>
      <c r="L12" s="176"/>
      <c r="M12" s="176"/>
      <c r="N12" s="176"/>
      <c r="O12" s="176"/>
      <c r="P12" s="176"/>
      <c r="Q12" s="176"/>
      <c r="R12" s="176"/>
      <c r="S12" s="176"/>
      <c r="T12" s="176"/>
      <c r="U12" s="176"/>
      <c r="V12" s="177"/>
    </row>
    <row r="13" spans="2:23" ht="57" customHeight="1" thickBot="1" x14ac:dyDescent="0.35">
      <c r="B13" s="120" t="s">
        <v>1</v>
      </c>
      <c r="C13" s="120" t="s">
        <v>2</v>
      </c>
      <c r="D13" s="111" t="s">
        <v>3</v>
      </c>
      <c r="E13" s="112"/>
      <c r="F13" s="113"/>
      <c r="G13" s="135" t="s">
        <v>29</v>
      </c>
      <c r="H13" s="136"/>
      <c r="I13" s="136"/>
      <c r="J13" s="136"/>
      <c r="K13" s="137"/>
      <c r="L13" s="111" t="s">
        <v>21</v>
      </c>
      <c r="M13" s="112"/>
      <c r="N13" s="112"/>
      <c r="O13" s="113"/>
      <c r="P13" s="114" t="s">
        <v>65</v>
      </c>
      <c r="Q13" s="115"/>
      <c r="R13" s="115"/>
      <c r="S13" s="116"/>
      <c r="T13" s="115" t="s">
        <v>32</v>
      </c>
      <c r="U13" s="115"/>
      <c r="V13" s="116"/>
      <c r="W13" s="118" t="s">
        <v>37</v>
      </c>
    </row>
    <row r="14" spans="2:23" ht="143.25" customHeight="1" thickBot="1" x14ac:dyDescent="0.35">
      <c r="B14" s="121"/>
      <c r="C14" s="121"/>
      <c r="D14" s="55" t="s">
        <v>4</v>
      </c>
      <c r="E14" s="55" t="s">
        <v>5</v>
      </c>
      <c r="F14" s="51" t="s">
        <v>6</v>
      </c>
      <c r="G14" s="56" t="s">
        <v>38</v>
      </c>
      <c r="H14" s="57" t="s">
        <v>7</v>
      </c>
      <c r="I14" s="52" t="s">
        <v>8</v>
      </c>
      <c r="J14" s="53" t="s">
        <v>9</v>
      </c>
      <c r="K14" s="54" t="s">
        <v>10</v>
      </c>
      <c r="L14" s="5" t="s">
        <v>7</v>
      </c>
      <c r="M14" s="6" t="s">
        <v>8</v>
      </c>
      <c r="N14" s="4" t="s">
        <v>9</v>
      </c>
      <c r="O14" s="7" t="s">
        <v>10</v>
      </c>
      <c r="P14" s="5" t="s">
        <v>7</v>
      </c>
      <c r="Q14" s="59" t="s">
        <v>8</v>
      </c>
      <c r="R14" s="4" t="s">
        <v>9</v>
      </c>
      <c r="S14" s="60" t="s">
        <v>10</v>
      </c>
      <c r="T14" s="4" t="s">
        <v>8</v>
      </c>
      <c r="U14" s="59" t="s">
        <v>9</v>
      </c>
      <c r="V14" s="61" t="s">
        <v>10</v>
      </c>
      <c r="W14" s="119"/>
    </row>
    <row r="15" spans="2:23" ht="165.75" customHeight="1" x14ac:dyDescent="0.3">
      <c r="B15" s="97" t="s">
        <v>11</v>
      </c>
      <c r="C15" s="164" t="s">
        <v>92</v>
      </c>
      <c r="D15" s="98" t="s">
        <v>12</v>
      </c>
      <c r="E15" s="99" t="s">
        <v>13</v>
      </c>
      <c r="F15" s="100" t="s">
        <v>19</v>
      </c>
      <c r="G15" s="160">
        <v>54</v>
      </c>
      <c r="H15" s="58">
        <v>54</v>
      </c>
      <c r="I15" s="42">
        <v>54</v>
      </c>
      <c r="J15" s="42">
        <v>54</v>
      </c>
      <c r="K15" s="43">
        <v>54</v>
      </c>
      <c r="L15" s="41">
        <v>47</v>
      </c>
      <c r="M15" s="42">
        <v>47</v>
      </c>
      <c r="N15" s="94"/>
      <c r="O15" s="95"/>
      <c r="P15" s="101">
        <f>IFERROR(L15/H15,"NO APLICA")</f>
        <v>0.87037037037037035</v>
      </c>
      <c r="Q15" s="93">
        <f>IFERROR((M15/I15),"100%")</f>
        <v>0.87037037037037035</v>
      </c>
      <c r="R15" s="50"/>
      <c r="S15" s="171"/>
      <c r="T15" s="49">
        <f>IFERROR(((L15+M15)/(H15+I15)),"100%")</f>
        <v>0.87037037037037035</v>
      </c>
      <c r="U15" s="50"/>
      <c r="V15" s="144"/>
      <c r="W15" s="102" t="s">
        <v>72</v>
      </c>
    </row>
    <row r="16" spans="2:23" ht="15.45" hidden="1" customHeight="1" x14ac:dyDescent="0.3">
      <c r="B16" s="132"/>
      <c r="C16" s="133"/>
      <c r="D16" s="133"/>
      <c r="E16" s="133"/>
      <c r="F16" s="134"/>
      <c r="G16" s="157"/>
      <c r="H16" s="58"/>
      <c r="I16" s="42"/>
      <c r="J16" s="42"/>
      <c r="K16" s="43"/>
      <c r="L16" s="41"/>
      <c r="M16" s="42"/>
      <c r="N16" s="94"/>
      <c r="O16" s="95"/>
      <c r="P16" s="101" t="str">
        <f t="shared" ref="P16:S31" si="0">IFERROR((L16/H16),"100%")</f>
        <v>100%</v>
      </c>
      <c r="Q16" s="93" t="str">
        <f t="shared" ref="Q16:Q17" si="1">IFERROR((M16/I16),"100%")</f>
        <v>100%</v>
      </c>
      <c r="R16" s="93" t="str">
        <f t="shared" si="0"/>
        <v>100%</v>
      </c>
      <c r="S16" s="172" t="str">
        <f t="shared" si="0"/>
        <v>100%</v>
      </c>
      <c r="T16" s="49" t="str">
        <f t="shared" ref="T16:T36" si="2">IFERROR(((L16+M16)/(H16+I16)),"100%")</f>
        <v>100%</v>
      </c>
      <c r="U16" s="93" t="str">
        <f>IFERROR(((L16+M16+N16)/(H16+I16+J16)),"100%")</f>
        <v>100%</v>
      </c>
      <c r="V16" s="145" t="str">
        <f>IFERROR(((L16+M16+N16+O16)/(H16+I16+J16+K16)),"100%")</f>
        <v>100%</v>
      </c>
      <c r="W16" s="96"/>
    </row>
    <row r="17" spans="2:23" ht="104.4" x14ac:dyDescent="0.3">
      <c r="B17" s="165" t="s">
        <v>93</v>
      </c>
      <c r="C17" s="67" t="s">
        <v>39</v>
      </c>
      <c r="D17" s="68" t="s">
        <v>134</v>
      </c>
      <c r="E17" s="69" t="s">
        <v>40</v>
      </c>
      <c r="F17" s="70" t="s">
        <v>133</v>
      </c>
      <c r="G17" s="158">
        <v>554473</v>
      </c>
      <c r="H17" s="58">
        <v>111545.11</v>
      </c>
      <c r="I17" s="42">
        <v>152472.4</v>
      </c>
      <c r="J17" s="42">
        <v>135303.19</v>
      </c>
      <c r="K17" s="43">
        <v>155151.46</v>
      </c>
      <c r="L17" s="41">
        <v>114119.53</v>
      </c>
      <c r="M17" s="42">
        <v>112812.32</v>
      </c>
      <c r="N17" s="94"/>
      <c r="O17" s="95"/>
      <c r="P17" s="101">
        <f>IFERROR((L17/H17),"100%")</f>
        <v>1.0230796311913628</v>
      </c>
      <c r="Q17" s="93">
        <f t="shared" si="1"/>
        <v>0.73988682541889561</v>
      </c>
      <c r="R17" s="50"/>
      <c r="S17" s="171"/>
      <c r="T17" s="49">
        <f t="shared" si="2"/>
        <v>0.85953333170970359</v>
      </c>
      <c r="U17" s="50"/>
      <c r="V17" s="144"/>
      <c r="W17" s="142" t="s">
        <v>135</v>
      </c>
    </row>
    <row r="18" spans="2:23" ht="139.19999999999999" x14ac:dyDescent="0.3">
      <c r="B18" s="166" t="s">
        <v>94</v>
      </c>
      <c r="C18" s="71" t="s">
        <v>41</v>
      </c>
      <c r="D18" s="72" t="s">
        <v>42</v>
      </c>
      <c r="E18" s="73" t="s">
        <v>40</v>
      </c>
      <c r="F18" s="74" t="s">
        <v>43</v>
      </c>
      <c r="G18" s="159">
        <v>2200</v>
      </c>
      <c r="H18" s="58">
        <v>550</v>
      </c>
      <c r="I18" s="42">
        <v>550</v>
      </c>
      <c r="J18" s="42">
        <v>550</v>
      </c>
      <c r="K18" s="43">
        <v>550</v>
      </c>
      <c r="L18" s="41">
        <v>550</v>
      </c>
      <c r="M18" s="42">
        <v>550</v>
      </c>
      <c r="N18" s="42"/>
      <c r="O18" s="44"/>
      <c r="P18" s="101">
        <f t="shared" si="0"/>
        <v>1</v>
      </c>
      <c r="Q18" s="93">
        <f t="shared" si="0"/>
        <v>1</v>
      </c>
      <c r="R18" s="50"/>
      <c r="S18" s="171"/>
      <c r="T18" s="49">
        <f t="shared" si="2"/>
        <v>1</v>
      </c>
      <c r="U18" s="50"/>
      <c r="V18" s="144"/>
      <c r="W18" s="25" t="s">
        <v>91</v>
      </c>
    </row>
    <row r="19" spans="2:23" ht="121.8" x14ac:dyDescent="0.3">
      <c r="B19" s="167" t="s">
        <v>62</v>
      </c>
      <c r="C19" s="75" t="s">
        <v>132</v>
      </c>
      <c r="D19" s="75" t="s">
        <v>131</v>
      </c>
      <c r="E19" s="76" t="s">
        <v>40</v>
      </c>
      <c r="F19" s="77" t="s">
        <v>44</v>
      </c>
      <c r="G19" s="161">
        <v>41245</v>
      </c>
      <c r="H19" s="58">
        <v>10170</v>
      </c>
      <c r="I19" s="42">
        <v>10283</v>
      </c>
      <c r="J19" s="42">
        <v>10396</v>
      </c>
      <c r="K19" s="43">
        <v>10396</v>
      </c>
      <c r="L19" s="41">
        <v>10170</v>
      </c>
      <c r="M19" s="42">
        <v>10283</v>
      </c>
      <c r="N19" s="42"/>
      <c r="O19" s="44"/>
      <c r="P19" s="101">
        <f t="shared" si="0"/>
        <v>1</v>
      </c>
      <c r="Q19" s="93">
        <f t="shared" si="0"/>
        <v>1</v>
      </c>
      <c r="R19" s="50"/>
      <c r="S19" s="171"/>
      <c r="T19" s="49">
        <f t="shared" si="2"/>
        <v>1</v>
      </c>
      <c r="U19" s="50"/>
      <c r="V19" s="144"/>
      <c r="W19" s="25" t="s">
        <v>90</v>
      </c>
    </row>
    <row r="20" spans="2:23" ht="104.4" x14ac:dyDescent="0.3">
      <c r="B20" s="167" t="s">
        <v>62</v>
      </c>
      <c r="C20" s="75" t="s">
        <v>130</v>
      </c>
      <c r="D20" s="75" t="s">
        <v>129</v>
      </c>
      <c r="E20" s="76" t="s">
        <v>40</v>
      </c>
      <c r="F20" s="77" t="s">
        <v>45</v>
      </c>
      <c r="G20" s="162">
        <v>825</v>
      </c>
      <c r="H20" s="62">
        <v>155</v>
      </c>
      <c r="I20" s="63">
        <v>205</v>
      </c>
      <c r="J20" s="63">
        <v>245</v>
      </c>
      <c r="K20" s="64">
        <v>220</v>
      </c>
      <c r="L20" s="65">
        <v>136</v>
      </c>
      <c r="M20" s="63">
        <v>178</v>
      </c>
      <c r="N20" s="63"/>
      <c r="O20" s="66"/>
      <c r="P20" s="101">
        <f t="shared" si="0"/>
        <v>0.8774193548387097</v>
      </c>
      <c r="Q20" s="93">
        <f t="shared" si="0"/>
        <v>0.86829268292682926</v>
      </c>
      <c r="R20" s="50"/>
      <c r="S20" s="171"/>
      <c r="T20" s="49">
        <f t="shared" si="2"/>
        <v>0.87222222222222223</v>
      </c>
      <c r="U20" s="50"/>
      <c r="V20" s="144"/>
      <c r="W20" s="25" t="s">
        <v>89</v>
      </c>
    </row>
    <row r="21" spans="2:23" ht="104.4" x14ac:dyDescent="0.3">
      <c r="B21" s="167" t="s">
        <v>62</v>
      </c>
      <c r="C21" s="75" t="s">
        <v>128</v>
      </c>
      <c r="D21" s="75" t="s">
        <v>127</v>
      </c>
      <c r="E21" s="76" t="s">
        <v>40</v>
      </c>
      <c r="F21" s="77" t="s">
        <v>46</v>
      </c>
      <c r="G21" s="162">
        <v>235</v>
      </c>
      <c r="H21" s="62">
        <v>30</v>
      </c>
      <c r="I21" s="63">
        <v>60</v>
      </c>
      <c r="J21" s="63">
        <v>70</v>
      </c>
      <c r="K21" s="64">
        <v>75</v>
      </c>
      <c r="L21" s="65">
        <v>137</v>
      </c>
      <c r="M21" s="63">
        <v>150</v>
      </c>
      <c r="N21" s="63"/>
      <c r="O21" s="66"/>
      <c r="P21" s="101">
        <f t="shared" si="0"/>
        <v>4.5666666666666664</v>
      </c>
      <c r="Q21" s="93">
        <f t="shared" si="0"/>
        <v>2.5</v>
      </c>
      <c r="R21" s="50"/>
      <c r="S21" s="171"/>
      <c r="T21" s="49">
        <f t="shared" si="2"/>
        <v>3.1888888888888891</v>
      </c>
      <c r="U21" s="50"/>
      <c r="V21" s="144"/>
      <c r="W21" s="25" t="s">
        <v>88</v>
      </c>
    </row>
    <row r="22" spans="2:23" ht="104.4" x14ac:dyDescent="0.3">
      <c r="B22" s="166" t="s">
        <v>95</v>
      </c>
      <c r="C22" s="168" t="s">
        <v>126</v>
      </c>
      <c r="D22" s="169" t="s">
        <v>125</v>
      </c>
      <c r="E22" s="73" t="s">
        <v>40</v>
      </c>
      <c r="F22" s="74" t="s">
        <v>47</v>
      </c>
      <c r="G22" s="159">
        <v>2</v>
      </c>
      <c r="H22" s="58">
        <v>0</v>
      </c>
      <c r="I22" s="42">
        <v>1</v>
      </c>
      <c r="J22" s="42">
        <v>0</v>
      </c>
      <c r="K22" s="43">
        <v>1</v>
      </c>
      <c r="L22" s="41">
        <v>0</v>
      </c>
      <c r="M22" s="42">
        <v>1</v>
      </c>
      <c r="N22" s="42"/>
      <c r="O22" s="44"/>
      <c r="P22" s="101" t="str">
        <f t="shared" si="0"/>
        <v>100%</v>
      </c>
      <c r="Q22" s="93">
        <f t="shared" si="0"/>
        <v>1</v>
      </c>
      <c r="R22" s="50"/>
      <c r="S22" s="171"/>
      <c r="T22" s="49">
        <f t="shared" si="2"/>
        <v>1</v>
      </c>
      <c r="U22" s="50"/>
      <c r="V22" s="144"/>
      <c r="W22" s="25" t="s">
        <v>87</v>
      </c>
    </row>
    <row r="23" spans="2:23" ht="121.8" x14ac:dyDescent="0.3">
      <c r="B23" s="167" t="s">
        <v>62</v>
      </c>
      <c r="C23" s="75" t="s">
        <v>123</v>
      </c>
      <c r="D23" s="75" t="s">
        <v>124</v>
      </c>
      <c r="E23" s="76" t="s">
        <v>40</v>
      </c>
      <c r="F23" s="77" t="s">
        <v>48</v>
      </c>
      <c r="G23" s="162">
        <v>12</v>
      </c>
      <c r="H23" s="62">
        <v>3</v>
      </c>
      <c r="I23" s="63">
        <v>3</v>
      </c>
      <c r="J23" s="63">
        <v>3</v>
      </c>
      <c r="K23" s="64">
        <v>3</v>
      </c>
      <c r="L23" s="65">
        <v>3</v>
      </c>
      <c r="M23" s="63">
        <v>3</v>
      </c>
      <c r="N23" s="63"/>
      <c r="O23" s="66"/>
      <c r="P23" s="101">
        <f t="shared" si="0"/>
        <v>1</v>
      </c>
      <c r="Q23" s="93">
        <f t="shared" si="0"/>
        <v>1</v>
      </c>
      <c r="R23" s="50"/>
      <c r="S23" s="171"/>
      <c r="T23" s="49">
        <f t="shared" si="2"/>
        <v>1</v>
      </c>
      <c r="U23" s="50"/>
      <c r="V23" s="144"/>
      <c r="W23" s="25" t="s">
        <v>86</v>
      </c>
    </row>
    <row r="24" spans="2:23" ht="121.8" x14ac:dyDescent="0.3">
      <c r="B24" s="167" t="s">
        <v>62</v>
      </c>
      <c r="C24" s="75" t="s">
        <v>121</v>
      </c>
      <c r="D24" s="75" t="s">
        <v>122</v>
      </c>
      <c r="E24" s="76" t="s">
        <v>40</v>
      </c>
      <c r="F24" s="77" t="s">
        <v>49</v>
      </c>
      <c r="G24" s="162">
        <v>12</v>
      </c>
      <c r="H24" s="62">
        <v>3</v>
      </c>
      <c r="I24" s="63">
        <v>3</v>
      </c>
      <c r="J24" s="63">
        <v>3</v>
      </c>
      <c r="K24" s="64">
        <v>3</v>
      </c>
      <c r="L24" s="65">
        <v>3</v>
      </c>
      <c r="M24" s="63">
        <v>3</v>
      </c>
      <c r="N24" s="63"/>
      <c r="O24" s="66"/>
      <c r="P24" s="101">
        <f t="shared" si="0"/>
        <v>1</v>
      </c>
      <c r="Q24" s="93">
        <f t="shared" si="0"/>
        <v>1</v>
      </c>
      <c r="R24" s="50"/>
      <c r="S24" s="171"/>
      <c r="T24" s="49">
        <f t="shared" si="2"/>
        <v>1</v>
      </c>
      <c r="U24" s="50"/>
      <c r="V24" s="144"/>
      <c r="W24" s="25" t="s">
        <v>85</v>
      </c>
    </row>
    <row r="25" spans="2:23" ht="104.4" x14ac:dyDescent="0.3">
      <c r="B25" s="166" t="s">
        <v>96</v>
      </c>
      <c r="C25" s="168" t="s">
        <v>119</v>
      </c>
      <c r="D25" s="169" t="s">
        <v>120</v>
      </c>
      <c r="E25" s="73" t="s">
        <v>40</v>
      </c>
      <c r="F25" s="74" t="s">
        <v>50</v>
      </c>
      <c r="G25" s="159">
        <v>1150</v>
      </c>
      <c r="H25" s="58">
        <v>890</v>
      </c>
      <c r="I25" s="42">
        <v>210</v>
      </c>
      <c r="J25" s="42">
        <v>25</v>
      </c>
      <c r="K25" s="43">
        <v>25</v>
      </c>
      <c r="L25" s="41">
        <v>995</v>
      </c>
      <c r="M25" s="42">
        <v>73</v>
      </c>
      <c r="N25" s="42"/>
      <c r="O25" s="44"/>
      <c r="P25" s="101">
        <f t="shared" si="0"/>
        <v>1.1179775280898876</v>
      </c>
      <c r="Q25" s="93">
        <f t="shared" si="0"/>
        <v>0.34761904761904761</v>
      </c>
      <c r="R25" s="50"/>
      <c r="S25" s="171"/>
      <c r="T25" s="49">
        <f t="shared" si="2"/>
        <v>0.97090909090909094</v>
      </c>
      <c r="U25" s="50"/>
      <c r="V25" s="144"/>
      <c r="W25" s="25" t="s">
        <v>84</v>
      </c>
    </row>
    <row r="26" spans="2:23" ht="124.2" x14ac:dyDescent="0.3">
      <c r="B26" s="167" t="s">
        <v>62</v>
      </c>
      <c r="C26" s="75" t="s">
        <v>117</v>
      </c>
      <c r="D26" s="75" t="s">
        <v>118</v>
      </c>
      <c r="E26" s="76" t="s">
        <v>40</v>
      </c>
      <c r="F26" s="77" t="s">
        <v>51</v>
      </c>
      <c r="G26" s="162">
        <v>18000</v>
      </c>
      <c r="H26" s="62">
        <v>15000</v>
      </c>
      <c r="I26" s="63">
        <v>1700</v>
      </c>
      <c r="J26" s="63">
        <v>800</v>
      </c>
      <c r="K26" s="64">
        <v>500</v>
      </c>
      <c r="L26" s="65">
        <v>34992</v>
      </c>
      <c r="M26" s="63">
        <v>6055</v>
      </c>
      <c r="N26" s="63"/>
      <c r="O26" s="66"/>
      <c r="P26" s="101">
        <f t="shared" si="0"/>
        <v>2.3328000000000002</v>
      </c>
      <c r="Q26" s="93">
        <f t="shared" si="0"/>
        <v>3.5617647058823527</v>
      </c>
      <c r="R26" s="50"/>
      <c r="S26" s="171"/>
      <c r="T26" s="49">
        <f t="shared" si="2"/>
        <v>2.4579041916167665</v>
      </c>
      <c r="U26" s="50"/>
      <c r="V26" s="144"/>
      <c r="W26" s="25" t="s">
        <v>83</v>
      </c>
    </row>
    <row r="27" spans="2:23" ht="104.4" x14ac:dyDescent="0.3">
      <c r="B27" s="167" t="s">
        <v>62</v>
      </c>
      <c r="C27" s="75" t="s">
        <v>116</v>
      </c>
      <c r="D27" s="75" t="s">
        <v>115</v>
      </c>
      <c r="E27" s="76" t="s">
        <v>40</v>
      </c>
      <c r="F27" s="77" t="s">
        <v>52</v>
      </c>
      <c r="G27" s="162">
        <v>1150</v>
      </c>
      <c r="H27" s="62">
        <v>890</v>
      </c>
      <c r="I27" s="63">
        <v>210</v>
      </c>
      <c r="J27" s="63">
        <v>25</v>
      </c>
      <c r="K27" s="64">
        <v>5</v>
      </c>
      <c r="L27" s="65">
        <v>995</v>
      </c>
      <c r="M27" s="63">
        <v>73</v>
      </c>
      <c r="N27" s="63"/>
      <c r="O27" s="66"/>
      <c r="P27" s="101">
        <f t="shared" si="0"/>
        <v>1.1179775280898876</v>
      </c>
      <c r="Q27" s="93">
        <f t="shared" si="0"/>
        <v>0.34761904761904761</v>
      </c>
      <c r="R27" s="50"/>
      <c r="S27" s="171"/>
      <c r="T27" s="49">
        <f t="shared" si="2"/>
        <v>0.97090909090909094</v>
      </c>
      <c r="U27" s="50"/>
      <c r="V27" s="144"/>
      <c r="W27" s="25" t="s">
        <v>82</v>
      </c>
    </row>
    <row r="28" spans="2:23" ht="121.8" x14ac:dyDescent="0.3">
      <c r="B28" s="167" t="s">
        <v>62</v>
      </c>
      <c r="C28" s="75" t="s">
        <v>114</v>
      </c>
      <c r="D28" s="75" t="s">
        <v>113</v>
      </c>
      <c r="E28" s="76" t="s">
        <v>40</v>
      </c>
      <c r="F28" s="77" t="s">
        <v>53</v>
      </c>
      <c r="G28" s="162">
        <v>300</v>
      </c>
      <c r="H28" s="62">
        <v>10</v>
      </c>
      <c r="I28" s="63">
        <v>100</v>
      </c>
      <c r="J28" s="63">
        <v>80</v>
      </c>
      <c r="K28" s="64">
        <v>110</v>
      </c>
      <c r="L28" s="65">
        <v>0</v>
      </c>
      <c r="M28" s="63">
        <v>59</v>
      </c>
      <c r="N28" s="63"/>
      <c r="O28" s="66"/>
      <c r="P28" s="101">
        <f t="shared" si="0"/>
        <v>0</v>
      </c>
      <c r="Q28" s="93">
        <f t="shared" si="0"/>
        <v>0.59</v>
      </c>
      <c r="R28" s="50"/>
      <c r="S28" s="171"/>
      <c r="T28" s="49">
        <f t="shared" si="2"/>
        <v>0.53636363636363638</v>
      </c>
      <c r="U28" s="50"/>
      <c r="V28" s="144"/>
      <c r="W28" s="25" t="s">
        <v>81</v>
      </c>
    </row>
    <row r="29" spans="2:23" ht="104.4" x14ac:dyDescent="0.3">
      <c r="B29" s="166" t="s">
        <v>97</v>
      </c>
      <c r="C29" s="169" t="s">
        <v>111</v>
      </c>
      <c r="D29" s="169" t="s">
        <v>112</v>
      </c>
      <c r="E29" s="73" t="s">
        <v>40</v>
      </c>
      <c r="F29" s="74" t="s">
        <v>54</v>
      </c>
      <c r="G29" s="159">
        <v>60770</v>
      </c>
      <c r="H29" s="58">
        <v>15192</v>
      </c>
      <c r="I29" s="42">
        <v>18231</v>
      </c>
      <c r="J29" s="42">
        <v>18231</v>
      </c>
      <c r="K29" s="43">
        <v>9116</v>
      </c>
      <c r="L29" s="41">
        <v>27005</v>
      </c>
      <c r="M29" s="42">
        <v>25342</v>
      </c>
      <c r="N29" s="42"/>
      <c r="O29" s="44"/>
      <c r="P29" s="101">
        <f t="shared" si="0"/>
        <v>1.7775803054239072</v>
      </c>
      <c r="Q29" s="93">
        <f t="shared" si="0"/>
        <v>1.3900499149799792</v>
      </c>
      <c r="R29" s="50"/>
      <c r="S29" s="171"/>
      <c r="T29" s="49">
        <f t="shared" si="2"/>
        <v>1.5661969302576071</v>
      </c>
      <c r="U29" s="50"/>
      <c r="V29" s="144"/>
      <c r="W29" s="25" t="s">
        <v>80</v>
      </c>
    </row>
    <row r="30" spans="2:23" ht="104.4" x14ac:dyDescent="0.3">
      <c r="B30" s="167" t="s">
        <v>62</v>
      </c>
      <c r="C30" s="75" t="s">
        <v>110</v>
      </c>
      <c r="D30" s="75" t="s">
        <v>109</v>
      </c>
      <c r="E30" s="76" t="s">
        <v>40</v>
      </c>
      <c r="F30" s="77" t="s">
        <v>55</v>
      </c>
      <c r="G30" s="162">
        <v>410</v>
      </c>
      <c r="H30" s="62">
        <v>62</v>
      </c>
      <c r="I30" s="63">
        <v>143</v>
      </c>
      <c r="J30" s="63">
        <v>143</v>
      </c>
      <c r="K30" s="64">
        <v>62</v>
      </c>
      <c r="L30" s="65">
        <v>138</v>
      </c>
      <c r="M30" s="63">
        <v>116</v>
      </c>
      <c r="N30" s="63"/>
      <c r="O30" s="66"/>
      <c r="P30" s="101">
        <f t="shared" si="0"/>
        <v>2.225806451612903</v>
      </c>
      <c r="Q30" s="93">
        <f t="shared" si="0"/>
        <v>0.81118881118881114</v>
      </c>
      <c r="R30" s="50"/>
      <c r="S30" s="171"/>
      <c r="T30" s="49">
        <f t="shared" si="2"/>
        <v>1.2390243902439024</v>
      </c>
      <c r="U30" s="50"/>
      <c r="V30" s="144"/>
      <c r="W30" s="25" t="s">
        <v>79</v>
      </c>
    </row>
    <row r="31" spans="2:23" ht="104.4" x14ac:dyDescent="0.3">
      <c r="B31" s="167" t="s">
        <v>62</v>
      </c>
      <c r="C31" s="75" t="s">
        <v>106</v>
      </c>
      <c r="D31" s="75" t="s">
        <v>107</v>
      </c>
      <c r="E31" s="76" t="s">
        <v>40</v>
      </c>
      <c r="F31" s="77" t="s">
        <v>56</v>
      </c>
      <c r="G31" s="162">
        <v>85</v>
      </c>
      <c r="H31" s="62">
        <v>18</v>
      </c>
      <c r="I31" s="63">
        <v>21</v>
      </c>
      <c r="J31" s="63">
        <v>21</v>
      </c>
      <c r="K31" s="64">
        <v>25</v>
      </c>
      <c r="L31" s="65">
        <v>15</v>
      </c>
      <c r="M31" s="63">
        <v>12</v>
      </c>
      <c r="N31" s="63"/>
      <c r="O31" s="66"/>
      <c r="P31" s="101">
        <f t="shared" si="0"/>
        <v>0.83333333333333337</v>
      </c>
      <c r="Q31" s="93">
        <f t="shared" si="0"/>
        <v>0.5714285714285714</v>
      </c>
      <c r="R31" s="50"/>
      <c r="S31" s="171"/>
      <c r="T31" s="49">
        <f t="shared" si="2"/>
        <v>0.69230769230769229</v>
      </c>
      <c r="U31" s="50"/>
      <c r="V31" s="144"/>
      <c r="W31" s="25" t="s">
        <v>78</v>
      </c>
    </row>
    <row r="32" spans="2:23" ht="121.8" x14ac:dyDescent="0.3">
      <c r="B32" s="167" t="s">
        <v>62</v>
      </c>
      <c r="C32" s="75" t="s">
        <v>104</v>
      </c>
      <c r="D32" s="75" t="s">
        <v>105</v>
      </c>
      <c r="E32" s="76" t="s">
        <v>40</v>
      </c>
      <c r="F32" s="77" t="s">
        <v>57</v>
      </c>
      <c r="G32" s="162">
        <v>52</v>
      </c>
      <c r="H32" s="62">
        <v>8</v>
      </c>
      <c r="I32" s="63">
        <v>17</v>
      </c>
      <c r="J32" s="63">
        <v>17</v>
      </c>
      <c r="K32" s="64">
        <v>10</v>
      </c>
      <c r="L32" s="65">
        <v>8</v>
      </c>
      <c r="M32" s="63">
        <v>18</v>
      </c>
      <c r="N32" s="63"/>
      <c r="O32" s="66"/>
      <c r="P32" s="101">
        <f t="shared" ref="P32:Q36" si="3">IFERROR((L32/H32),"100%")</f>
        <v>1</v>
      </c>
      <c r="Q32" s="93">
        <f t="shared" si="3"/>
        <v>1.0588235294117647</v>
      </c>
      <c r="R32" s="50"/>
      <c r="S32" s="171"/>
      <c r="T32" s="49">
        <f t="shared" si="2"/>
        <v>1.04</v>
      </c>
      <c r="U32" s="50"/>
      <c r="V32" s="144"/>
      <c r="W32" s="25" t="s">
        <v>77</v>
      </c>
    </row>
    <row r="33" spans="2:23" ht="104.4" x14ac:dyDescent="0.3">
      <c r="B33" s="167" t="s">
        <v>62</v>
      </c>
      <c r="C33" s="75" t="s">
        <v>103</v>
      </c>
      <c r="D33" s="75" t="s">
        <v>58</v>
      </c>
      <c r="E33" s="76" t="s">
        <v>40</v>
      </c>
      <c r="F33" s="77" t="s">
        <v>59</v>
      </c>
      <c r="G33" s="162">
        <v>1200</v>
      </c>
      <c r="H33" s="62">
        <v>180</v>
      </c>
      <c r="I33" s="63">
        <v>420</v>
      </c>
      <c r="J33" s="63">
        <v>360</v>
      </c>
      <c r="K33" s="64">
        <v>240</v>
      </c>
      <c r="L33" s="65">
        <v>377</v>
      </c>
      <c r="M33" s="63">
        <v>389</v>
      </c>
      <c r="N33" s="63"/>
      <c r="O33" s="66"/>
      <c r="P33" s="101">
        <f t="shared" si="3"/>
        <v>2.0944444444444446</v>
      </c>
      <c r="Q33" s="93">
        <f t="shared" si="3"/>
        <v>0.92619047619047623</v>
      </c>
      <c r="R33" s="50"/>
      <c r="S33" s="171"/>
      <c r="T33" s="49">
        <f t="shared" si="2"/>
        <v>1.2766666666666666</v>
      </c>
      <c r="U33" s="50"/>
      <c r="V33" s="144"/>
      <c r="W33" s="25" t="s">
        <v>76</v>
      </c>
    </row>
    <row r="34" spans="2:23" ht="104.4" x14ac:dyDescent="0.3">
      <c r="B34" s="167" t="s">
        <v>62</v>
      </c>
      <c r="C34" s="75" t="s">
        <v>101</v>
      </c>
      <c r="D34" s="75" t="s">
        <v>60</v>
      </c>
      <c r="E34" s="76" t="s">
        <v>40</v>
      </c>
      <c r="F34" s="77" t="s">
        <v>108</v>
      </c>
      <c r="G34" s="162">
        <v>12</v>
      </c>
      <c r="H34" s="62">
        <v>3</v>
      </c>
      <c r="I34" s="63">
        <v>3</v>
      </c>
      <c r="J34" s="63">
        <v>3</v>
      </c>
      <c r="K34" s="64">
        <v>3</v>
      </c>
      <c r="L34" s="65">
        <v>2</v>
      </c>
      <c r="M34" s="63">
        <v>2</v>
      </c>
      <c r="N34" s="63"/>
      <c r="O34" s="66"/>
      <c r="P34" s="101">
        <f t="shared" si="3"/>
        <v>0.66666666666666663</v>
      </c>
      <c r="Q34" s="93">
        <f t="shared" si="3"/>
        <v>0.66666666666666663</v>
      </c>
      <c r="R34" s="50"/>
      <c r="S34" s="171"/>
      <c r="T34" s="49">
        <f t="shared" si="2"/>
        <v>0.66666666666666663</v>
      </c>
      <c r="U34" s="50"/>
      <c r="V34" s="144"/>
      <c r="W34" s="25" t="s">
        <v>75</v>
      </c>
    </row>
    <row r="35" spans="2:23" ht="104.4" x14ac:dyDescent="0.3">
      <c r="B35" s="166" t="s">
        <v>98</v>
      </c>
      <c r="C35" s="169" t="s">
        <v>100</v>
      </c>
      <c r="D35" s="169" t="s">
        <v>102</v>
      </c>
      <c r="E35" s="73" t="s">
        <v>40</v>
      </c>
      <c r="F35" s="74" t="s">
        <v>61</v>
      </c>
      <c r="G35" s="159">
        <v>12</v>
      </c>
      <c r="H35" s="58">
        <v>3</v>
      </c>
      <c r="I35" s="42">
        <v>3</v>
      </c>
      <c r="J35" s="42">
        <v>3</v>
      </c>
      <c r="K35" s="43">
        <v>3</v>
      </c>
      <c r="L35" s="41">
        <v>3</v>
      </c>
      <c r="M35" s="42">
        <v>3</v>
      </c>
      <c r="N35" s="42"/>
      <c r="O35" s="44"/>
      <c r="P35" s="101">
        <f t="shared" si="3"/>
        <v>1</v>
      </c>
      <c r="Q35" s="93">
        <f t="shared" si="3"/>
        <v>1</v>
      </c>
      <c r="R35" s="50"/>
      <c r="S35" s="171"/>
      <c r="T35" s="49">
        <f t="shared" si="2"/>
        <v>1</v>
      </c>
      <c r="U35" s="50"/>
      <c r="V35" s="144"/>
      <c r="W35" s="25" t="s">
        <v>74</v>
      </c>
    </row>
    <row r="36" spans="2:23" ht="87.6" thickBot="1" x14ac:dyDescent="0.35">
      <c r="B36" s="170" t="s">
        <v>62</v>
      </c>
      <c r="C36" s="146" t="s">
        <v>99</v>
      </c>
      <c r="D36" s="146" t="s">
        <v>63</v>
      </c>
      <c r="E36" s="147" t="s">
        <v>40</v>
      </c>
      <c r="F36" s="148" t="s">
        <v>64</v>
      </c>
      <c r="G36" s="163">
        <v>4</v>
      </c>
      <c r="H36" s="149">
        <v>1</v>
      </c>
      <c r="I36" s="150">
        <v>1</v>
      </c>
      <c r="J36" s="150">
        <v>1</v>
      </c>
      <c r="K36" s="151">
        <v>1</v>
      </c>
      <c r="L36" s="152">
        <v>1</v>
      </c>
      <c r="M36" s="150">
        <v>1</v>
      </c>
      <c r="N36" s="150"/>
      <c r="O36" s="153"/>
      <c r="P36" s="89">
        <f t="shared" si="3"/>
        <v>1</v>
      </c>
      <c r="Q36" s="173">
        <f t="shared" si="3"/>
        <v>1</v>
      </c>
      <c r="R36" s="155"/>
      <c r="S36" s="174"/>
      <c r="T36" s="154">
        <f t="shared" si="2"/>
        <v>1</v>
      </c>
      <c r="U36" s="155"/>
      <c r="V36" s="156"/>
      <c r="W36" s="25" t="s">
        <v>73</v>
      </c>
    </row>
    <row r="37" spans="2:23" ht="18" x14ac:dyDescent="0.3">
      <c r="B37" s="78"/>
      <c r="P37" s="143">
        <f t="shared" ref="P37:V37" si="4">AVERAGE(P19:P36)</f>
        <v>1.3888630752450828</v>
      </c>
      <c r="Q37" s="143">
        <f t="shared" si="4"/>
        <v>1.0910913029951972</v>
      </c>
      <c r="R37" s="143" t="e">
        <f t="shared" si="4"/>
        <v>#DIV/0!</v>
      </c>
      <c r="S37" s="143" t="e">
        <f t="shared" si="4"/>
        <v>#DIV/0!</v>
      </c>
      <c r="T37" s="143">
        <f t="shared" si="4"/>
        <v>1.1932255259473463</v>
      </c>
      <c r="U37" s="143" t="e">
        <f t="shared" si="4"/>
        <v>#DIV/0!</v>
      </c>
      <c r="V37" s="143" t="e">
        <f t="shared" si="4"/>
        <v>#DIV/0!</v>
      </c>
      <c r="W37" s="79"/>
    </row>
    <row r="38" spans="2:23" x14ac:dyDescent="0.3">
      <c r="B38" s="78"/>
      <c r="W38" s="79"/>
    </row>
    <row r="39" spans="2:23" x14ac:dyDescent="0.3">
      <c r="B39" s="78"/>
      <c r="W39" s="79"/>
    </row>
    <row r="40" spans="2:23" x14ac:dyDescent="0.3">
      <c r="B40" s="78"/>
      <c r="W40" s="79"/>
    </row>
    <row r="41" spans="2:23" x14ac:dyDescent="0.3">
      <c r="B41" s="78"/>
      <c r="W41" s="79"/>
    </row>
    <row r="42" spans="2:23" x14ac:dyDescent="0.3">
      <c r="B42" s="78"/>
      <c r="W42" s="79"/>
    </row>
    <row r="43" spans="2:23" ht="65.55" customHeight="1" thickBot="1" x14ac:dyDescent="0.35">
      <c r="B43" s="80"/>
      <c r="C43" s="105" t="s">
        <v>68</v>
      </c>
      <c r="D43" s="138"/>
      <c r="E43" s="81"/>
      <c r="F43" s="81"/>
      <c r="G43" s="81"/>
      <c r="H43" s="81"/>
      <c r="I43" s="81"/>
      <c r="J43" s="103" t="s">
        <v>31</v>
      </c>
      <c r="K43" s="104"/>
      <c r="L43" s="104"/>
      <c r="M43" s="104"/>
      <c r="N43" s="104"/>
      <c r="O43" s="104"/>
      <c r="P43" s="81"/>
      <c r="Q43" s="81"/>
      <c r="R43" s="81"/>
      <c r="S43" s="81"/>
      <c r="T43" s="81"/>
      <c r="U43" s="81"/>
      <c r="V43" s="105" t="s">
        <v>71</v>
      </c>
      <c r="W43" s="106"/>
    </row>
    <row r="45" spans="2:23" ht="15" thickBot="1" x14ac:dyDescent="0.35"/>
    <row r="46" spans="2:23" ht="15" thickBot="1" x14ac:dyDescent="0.35">
      <c r="E46" s="122" t="s">
        <v>22</v>
      </c>
      <c r="F46" s="123"/>
      <c r="G46" s="123"/>
      <c r="H46" s="123"/>
      <c r="I46" s="123"/>
      <c r="J46" s="123"/>
      <c r="K46" s="123"/>
      <c r="L46" s="123"/>
      <c r="M46" s="123"/>
      <c r="N46" s="123"/>
      <c r="O46" s="123"/>
      <c r="P46" s="123"/>
      <c r="Q46" s="123"/>
      <c r="R46" s="123"/>
      <c r="S46" s="123"/>
      <c r="T46" s="123"/>
      <c r="U46" s="123"/>
      <c r="V46" s="123"/>
      <c r="W46" s="124"/>
    </row>
    <row r="47" spans="2:23" ht="30.6" customHeight="1" thickBot="1" x14ac:dyDescent="0.35">
      <c r="E47" s="125" t="s">
        <v>23</v>
      </c>
      <c r="F47" s="125" t="s">
        <v>14</v>
      </c>
      <c r="G47" s="122" t="s">
        <v>15</v>
      </c>
      <c r="H47" s="123"/>
      <c r="I47" s="123"/>
      <c r="J47" s="124"/>
      <c r="K47" s="127" t="s">
        <v>16</v>
      </c>
      <c r="L47" s="128"/>
      <c r="M47" s="128"/>
      <c r="N47" s="129"/>
      <c r="O47" s="127" t="s">
        <v>17</v>
      </c>
      <c r="P47" s="128"/>
      <c r="Q47" s="128"/>
      <c r="R47" s="129"/>
      <c r="S47" s="127" t="s">
        <v>18</v>
      </c>
      <c r="T47" s="128"/>
      <c r="U47" s="128"/>
      <c r="V47" s="129"/>
      <c r="W47" s="130" t="s">
        <v>24</v>
      </c>
    </row>
    <row r="48" spans="2:23" ht="28.2" thickBot="1" x14ac:dyDescent="0.35">
      <c r="E48" s="126"/>
      <c r="F48" s="126"/>
      <c r="G48" s="26" t="s">
        <v>25</v>
      </c>
      <c r="H48" s="27" t="s">
        <v>26</v>
      </c>
      <c r="I48" s="28" t="s">
        <v>27</v>
      </c>
      <c r="J48" s="27" t="s">
        <v>28</v>
      </c>
      <c r="K48" s="26" t="s">
        <v>25</v>
      </c>
      <c r="L48" s="27" t="s">
        <v>26</v>
      </c>
      <c r="M48" s="28" t="s">
        <v>27</v>
      </c>
      <c r="N48" s="27" t="s">
        <v>28</v>
      </c>
      <c r="O48" s="26" t="s">
        <v>25</v>
      </c>
      <c r="P48" s="27" t="s">
        <v>26</v>
      </c>
      <c r="Q48" s="28" t="s">
        <v>27</v>
      </c>
      <c r="R48" s="27" t="s">
        <v>28</v>
      </c>
      <c r="S48" s="26" t="s">
        <v>25</v>
      </c>
      <c r="T48" s="27" t="s">
        <v>26</v>
      </c>
      <c r="U48" s="28" t="s">
        <v>27</v>
      </c>
      <c r="V48" s="27" t="s">
        <v>28</v>
      </c>
      <c r="W48" s="131"/>
    </row>
    <row r="49" spans="2:23" ht="42.45" customHeight="1" thickBot="1" x14ac:dyDescent="0.35">
      <c r="E49" s="82" t="s">
        <v>69</v>
      </c>
      <c r="F49" s="83">
        <v>568500000</v>
      </c>
      <c r="G49" s="84">
        <v>168658966</v>
      </c>
      <c r="H49" s="85">
        <v>166057561</v>
      </c>
      <c r="I49" s="85">
        <v>165670461</v>
      </c>
      <c r="J49" s="86">
        <v>68113012</v>
      </c>
      <c r="K49" s="84">
        <v>163508766.03850001</v>
      </c>
      <c r="L49" s="87"/>
      <c r="M49" s="87"/>
      <c r="N49" s="88"/>
      <c r="O49" s="89">
        <f t="shared" ref="O49" si="5">IFERROR(K49/G49,"100"%)</f>
        <v>0.96946382345602666</v>
      </c>
      <c r="P49" s="90"/>
      <c r="Q49" s="90"/>
      <c r="R49" s="91"/>
      <c r="S49" s="89">
        <f>IFERROR(K49/F49,"100%")</f>
        <v>0.28761436418381708</v>
      </c>
      <c r="T49" s="90"/>
      <c r="U49" s="90"/>
      <c r="V49" s="91"/>
      <c r="W49" s="92" t="s">
        <v>70</v>
      </c>
    </row>
    <row r="50" spans="2:23" ht="25.5" customHeight="1" x14ac:dyDescent="0.3">
      <c r="B50" s="117"/>
      <c r="C50" s="117"/>
    </row>
  </sheetData>
  <mergeCells count="26">
    <mergeCell ref="B50:C50"/>
    <mergeCell ref="T13:V13"/>
    <mergeCell ref="W13:W14"/>
    <mergeCell ref="B13:B14"/>
    <mergeCell ref="E46:W46"/>
    <mergeCell ref="E47:E48"/>
    <mergeCell ref="F47:F48"/>
    <mergeCell ref="G47:J47"/>
    <mergeCell ref="K47:N47"/>
    <mergeCell ref="O47:R47"/>
    <mergeCell ref="S47:V47"/>
    <mergeCell ref="W47:W48"/>
    <mergeCell ref="B16:F16"/>
    <mergeCell ref="G13:K13"/>
    <mergeCell ref="C13:C14"/>
    <mergeCell ref="C43:D43"/>
    <mergeCell ref="J43:O43"/>
    <mergeCell ref="V43:W43"/>
    <mergeCell ref="G12:V12"/>
    <mergeCell ref="E4:S4"/>
    <mergeCell ref="E5:S5"/>
    <mergeCell ref="D13:F13"/>
    <mergeCell ref="L13:O13"/>
    <mergeCell ref="P13:S13"/>
    <mergeCell ref="E6:S6"/>
    <mergeCell ref="E7:S7"/>
  </mergeCells>
  <conditionalFormatting sqref="G49:J49">
    <cfRule type="containsBlanks" dxfId="41" priority="100">
      <formula>LEN(TRIM(G49))=0</formula>
    </cfRule>
  </conditionalFormatting>
  <conditionalFormatting sqref="H15:K36">
    <cfRule type="containsBlanks" dxfId="40" priority="70">
      <formula>LEN(TRIM(H15))=0</formula>
    </cfRule>
  </conditionalFormatting>
  <conditionalFormatting sqref="K49:N49">
    <cfRule type="containsBlanks" dxfId="39" priority="99">
      <formula>LEN(TRIM(K49))=0</formula>
    </cfRule>
  </conditionalFormatting>
  <conditionalFormatting sqref="L15:O36">
    <cfRule type="containsBlanks" dxfId="38" priority="71">
      <formula>LEN(TRIM(L15))=0</formula>
    </cfRule>
  </conditionalFormatting>
  <conditionalFormatting sqref="O49">
    <cfRule type="cellIs" dxfId="37" priority="93" stopIfTrue="1" operator="equal">
      <formula>"100%"</formula>
    </cfRule>
    <cfRule type="cellIs" dxfId="36" priority="94" stopIfTrue="1" operator="lessThan">
      <formula>0.5</formula>
    </cfRule>
    <cfRule type="cellIs" dxfId="35" priority="95" stopIfTrue="1" operator="between">
      <formula>0.5</formula>
      <formula>0.7</formula>
    </cfRule>
    <cfRule type="cellIs" dxfId="34" priority="96" stopIfTrue="1" operator="between">
      <formula>0.7</formula>
      <formula>1.2</formula>
    </cfRule>
    <cfRule type="cellIs" dxfId="33" priority="97" stopIfTrue="1" operator="greaterThanOrEqual">
      <formula>1.2</formula>
    </cfRule>
    <cfRule type="containsBlanks" dxfId="32" priority="98" stopIfTrue="1">
      <formula>LEN(TRIM(O49))=0</formula>
    </cfRule>
  </conditionalFormatting>
  <conditionalFormatting sqref="P15">
    <cfRule type="containsBlanks" dxfId="31" priority="1">
      <formula>LEN(TRIM(P15))=0</formula>
    </cfRule>
  </conditionalFormatting>
  <conditionalFormatting sqref="P15:Q15 Q16:Q17">
    <cfRule type="cellIs" dxfId="30" priority="2" stopIfTrue="1" operator="equal">
      <formula>"100%"</formula>
    </cfRule>
    <cfRule type="cellIs" dxfId="29" priority="3" stopIfTrue="1" operator="lessThan">
      <formula>0.5</formula>
    </cfRule>
    <cfRule type="cellIs" dxfId="28" priority="4" stopIfTrue="1" operator="between">
      <formula>0.5</formula>
      <formula>0.7</formula>
    </cfRule>
    <cfRule type="cellIs" dxfId="27" priority="5" stopIfTrue="1" operator="between">
      <formula>0.7</formula>
      <formula>1.2</formula>
    </cfRule>
    <cfRule type="cellIs" dxfId="26" priority="6" stopIfTrue="1" operator="greaterThanOrEqual">
      <formula>1.2</formula>
    </cfRule>
    <cfRule type="containsBlanks" dxfId="25" priority="7" stopIfTrue="1">
      <formula>LEN(TRIM(P15))=0</formula>
    </cfRule>
  </conditionalFormatting>
  <conditionalFormatting sqref="P49:R49 T49:V49">
    <cfRule type="containsBlanks" dxfId="24" priority="86">
      <formula>LEN(TRIM(P49))=0</formula>
    </cfRule>
  </conditionalFormatting>
  <conditionalFormatting sqref="P16:P36 Q18:Q36 R16:S16">
    <cfRule type="containsBlanks" dxfId="23" priority="62" stopIfTrue="1">
      <formula>LEN(TRIM(P16))=0</formula>
    </cfRule>
    <cfRule type="cellIs" dxfId="22" priority="61" stopIfTrue="1" operator="greaterThanOrEqual">
      <formula>1.2</formula>
    </cfRule>
    <cfRule type="cellIs" dxfId="21" priority="60" stopIfTrue="1" operator="between">
      <formula>0.7</formula>
      <formula>1.2</formula>
    </cfRule>
    <cfRule type="cellIs" dxfId="20" priority="59" stopIfTrue="1" operator="between">
      <formula>0.5</formula>
      <formula>0.7</formula>
    </cfRule>
    <cfRule type="cellIs" dxfId="19" priority="57" stopIfTrue="1" operator="equal">
      <formula>"100%"</formula>
    </cfRule>
    <cfRule type="cellIs" dxfId="18" priority="58" stopIfTrue="1" operator="lessThan">
      <formula>0.5</formula>
    </cfRule>
  </conditionalFormatting>
  <conditionalFormatting sqref="S49">
    <cfRule type="cellIs" dxfId="17" priority="91" stopIfTrue="1" operator="greaterThanOrEqual">
      <formula>1.2</formula>
    </cfRule>
    <cfRule type="cellIs" dxfId="16" priority="90" stopIfTrue="1" operator="between">
      <formula>0.7</formula>
      <formula>1.2</formula>
    </cfRule>
    <cfRule type="cellIs" dxfId="15" priority="89" stopIfTrue="1" operator="between">
      <formula>0.5</formula>
      <formula>0.7</formula>
    </cfRule>
    <cfRule type="cellIs" dxfId="14" priority="88" stopIfTrue="1" operator="lessThan">
      <formula>0.5</formula>
    </cfRule>
    <cfRule type="cellIs" dxfId="13" priority="87" stopIfTrue="1" operator="equal">
      <formula>"100%"</formula>
    </cfRule>
    <cfRule type="containsBlanks" dxfId="12" priority="92" stopIfTrue="1">
      <formula>LEN(TRIM(S49))=0</formula>
    </cfRule>
  </conditionalFormatting>
  <conditionalFormatting sqref="T15:V36">
    <cfRule type="cellIs" dxfId="11" priority="10" stopIfTrue="1" operator="lessThan">
      <formula>0.5</formula>
    </cfRule>
    <cfRule type="cellIs" dxfId="10" priority="11" stopIfTrue="1" operator="between">
      <formula>0.5</formula>
      <formula>0.7</formula>
    </cfRule>
    <cfRule type="cellIs" dxfId="9" priority="12" stopIfTrue="1" operator="between">
      <formula>0.7</formula>
      <formula>1.2</formula>
    </cfRule>
    <cfRule type="cellIs" dxfId="8" priority="13" stopIfTrue="1" operator="greaterThanOrEqual">
      <formula>1.2</formula>
    </cfRule>
    <cfRule type="containsBlanks" dxfId="7" priority="14" stopIfTrue="1">
      <formula>LEN(TRIM(T15))=0</formula>
    </cfRule>
    <cfRule type="containsBlanks" dxfId="6" priority="8">
      <formula>LEN(TRIM(T15))=0</formula>
    </cfRule>
    <cfRule type="cellIs" dxfId="5" priority="9" stopIfTrue="1" operator="equal">
      <formula>"100%"</formula>
    </cfRule>
  </conditionalFormatting>
  <printOptions horizontalCentered="1" verticalCentered="1"/>
  <pageMargins left="0.70866141732283472" right="0.70866141732283472" top="0.74803149606299213" bottom="0.74803149606299213" header="0.31496062992125984" footer="0.31496062992125984"/>
  <pageSetup paperSize="190" scale="30" fitToHeight="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17" sqref="B17"/>
    </sheetView>
  </sheetViews>
  <sheetFormatPr baseColWidth="10" defaultRowHeight="14.4" x14ac:dyDescent="0.3"/>
  <cols>
    <col min="1" max="1" width="20.33203125" customWidth="1"/>
    <col min="2" max="2" width="34.6640625" customWidth="1"/>
  </cols>
  <sheetData>
    <row r="1" spans="1:2" x14ac:dyDescent="0.3">
      <c r="A1" s="45" t="s">
        <v>33</v>
      </c>
    </row>
    <row r="3" spans="1:2" ht="120" customHeight="1" x14ac:dyDescent="0.3">
      <c r="A3" s="139" t="s">
        <v>34</v>
      </c>
      <c r="B3" s="139"/>
    </row>
    <row r="5" spans="1:2" ht="43.2" x14ac:dyDescent="0.3">
      <c r="A5" s="46"/>
      <c r="B5" s="47" t="s">
        <v>35</v>
      </c>
    </row>
    <row r="6" spans="1:2" ht="57.6" x14ac:dyDescent="0.3">
      <c r="A6" s="48"/>
      <c r="B6" s="47" t="s">
        <v>36</v>
      </c>
    </row>
  </sheetData>
  <mergeCells count="1">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T8"/>
  <sheetViews>
    <sheetView workbookViewId="0">
      <selection activeCell="B3" sqref="B3:T8"/>
    </sheetView>
  </sheetViews>
  <sheetFormatPr baseColWidth="10" defaultRowHeight="14.4" x14ac:dyDescent="0.3"/>
  <sheetData>
    <row r="2" spans="2:20" ht="15" thickBot="1" x14ac:dyDescent="0.35"/>
    <row r="3" spans="2:20" ht="15" thickBot="1" x14ac:dyDescent="0.35">
      <c r="B3" s="122" t="s">
        <v>22</v>
      </c>
      <c r="C3" s="123"/>
      <c r="D3" s="123"/>
      <c r="E3" s="123"/>
      <c r="F3" s="123"/>
      <c r="G3" s="123"/>
      <c r="H3" s="123"/>
      <c r="I3" s="123"/>
      <c r="J3" s="123"/>
      <c r="K3" s="123"/>
      <c r="L3" s="123"/>
      <c r="M3" s="123"/>
      <c r="N3" s="123"/>
      <c r="O3" s="123"/>
      <c r="P3" s="123"/>
      <c r="Q3" s="123"/>
      <c r="R3" s="123"/>
      <c r="S3" s="123"/>
      <c r="T3" s="124"/>
    </row>
    <row r="4" spans="2:20" ht="15" thickBot="1" x14ac:dyDescent="0.35">
      <c r="B4" s="125" t="s">
        <v>23</v>
      </c>
      <c r="C4" s="125" t="s">
        <v>14</v>
      </c>
      <c r="D4" s="122" t="s">
        <v>15</v>
      </c>
      <c r="E4" s="123"/>
      <c r="F4" s="123"/>
      <c r="G4" s="124"/>
      <c r="H4" s="127" t="s">
        <v>16</v>
      </c>
      <c r="I4" s="128"/>
      <c r="J4" s="128"/>
      <c r="K4" s="140"/>
      <c r="L4" s="141" t="s">
        <v>17</v>
      </c>
      <c r="M4" s="128"/>
      <c r="N4" s="128"/>
      <c r="O4" s="140"/>
      <c r="P4" s="141" t="s">
        <v>18</v>
      </c>
      <c r="Q4" s="128"/>
      <c r="R4" s="128"/>
      <c r="S4" s="129"/>
      <c r="T4" s="130" t="s">
        <v>24</v>
      </c>
    </row>
    <row r="5" spans="2:20" ht="28.2" thickBot="1" x14ac:dyDescent="0.35">
      <c r="B5" s="126"/>
      <c r="C5" s="126"/>
      <c r="D5" s="26" t="s">
        <v>25</v>
      </c>
      <c r="E5" s="27" t="s">
        <v>26</v>
      </c>
      <c r="F5" s="28" t="s">
        <v>27</v>
      </c>
      <c r="G5" s="27" t="s">
        <v>28</v>
      </c>
      <c r="H5" s="26" t="s">
        <v>25</v>
      </c>
      <c r="I5" s="27" t="s">
        <v>26</v>
      </c>
      <c r="J5" s="28" t="s">
        <v>27</v>
      </c>
      <c r="K5" s="27" t="s">
        <v>28</v>
      </c>
      <c r="L5" s="26" t="s">
        <v>25</v>
      </c>
      <c r="M5" s="27" t="s">
        <v>26</v>
      </c>
      <c r="N5" s="28" t="s">
        <v>27</v>
      </c>
      <c r="O5" s="27" t="s">
        <v>28</v>
      </c>
      <c r="P5" s="26" t="s">
        <v>25</v>
      </c>
      <c r="Q5" s="27" t="s">
        <v>26</v>
      </c>
      <c r="R5" s="28" t="s">
        <v>27</v>
      </c>
      <c r="S5" s="27" t="s">
        <v>28</v>
      </c>
      <c r="T5" s="131"/>
    </row>
    <row r="6" spans="2:20" x14ac:dyDescent="0.3">
      <c r="B6" s="13"/>
      <c r="C6" s="14">
        <f>SUM(D6:G256)</f>
        <v>0</v>
      </c>
      <c r="D6" s="29"/>
      <c r="E6" s="30"/>
      <c r="F6" s="31"/>
      <c r="G6" s="32"/>
      <c r="H6" s="29"/>
      <c r="I6" s="30"/>
      <c r="J6" s="31"/>
      <c r="K6" s="32"/>
      <c r="L6" s="15" t="str">
        <f t="shared" ref="L6:O8" si="0">IFERROR(H6/D6,"NO APLICA")</f>
        <v>NO APLICA</v>
      </c>
      <c r="M6" s="16" t="str">
        <f t="shared" si="0"/>
        <v>NO APLICA</v>
      </c>
      <c r="N6" s="16" t="str">
        <f t="shared" si="0"/>
        <v>NO APLICA</v>
      </c>
      <c r="O6" s="17" t="str">
        <f t="shared" si="0"/>
        <v>NO APLICA</v>
      </c>
      <c r="P6" s="15" t="str">
        <f t="shared" ref="P6:P8" si="1">IFERROR(H6/D6,"NO APLICA")</f>
        <v>NO APLICA</v>
      </c>
      <c r="Q6" s="16" t="str">
        <f t="shared" ref="Q6:Q8" si="2">IFERROR((H6+I6)/(D6+E6),"NO APLICA")</f>
        <v>NO APLICA</v>
      </c>
      <c r="R6" s="16" t="str">
        <f t="shared" ref="R6:R8" si="3">IFERROR((H6+I6+J6)/(D6+E6+F6),"NO APLICA")</f>
        <v>NO APLICA</v>
      </c>
      <c r="S6" s="17" t="str">
        <f t="shared" ref="S6:S8" si="4">IFERROR((H6+I6+J6+K6)/(D6+E6+F6+G6),"NO APLICA")</f>
        <v>NO APLICA</v>
      </c>
      <c r="T6" s="18"/>
    </row>
    <row r="7" spans="2:20" x14ac:dyDescent="0.3">
      <c r="B7" s="19"/>
      <c r="C7" s="20">
        <f>SUM(D7:G257)</f>
        <v>0</v>
      </c>
      <c r="D7" s="33"/>
      <c r="E7" s="34"/>
      <c r="F7" s="35"/>
      <c r="G7" s="36"/>
      <c r="H7" s="33"/>
      <c r="I7" s="34"/>
      <c r="J7" s="35"/>
      <c r="K7" s="36"/>
      <c r="L7" s="1" t="str">
        <f t="shared" si="0"/>
        <v>NO APLICA</v>
      </c>
      <c r="M7" s="2" t="str">
        <f t="shared" si="0"/>
        <v>NO APLICA</v>
      </c>
      <c r="N7" s="2" t="str">
        <f t="shared" si="0"/>
        <v>NO APLICA</v>
      </c>
      <c r="O7" s="3" t="str">
        <f t="shared" si="0"/>
        <v>NO APLICA</v>
      </c>
      <c r="P7" s="1" t="str">
        <f t="shared" si="1"/>
        <v>NO APLICA</v>
      </c>
      <c r="Q7" s="2" t="str">
        <f t="shared" si="2"/>
        <v>NO APLICA</v>
      </c>
      <c r="R7" s="2" t="str">
        <f t="shared" si="3"/>
        <v>NO APLICA</v>
      </c>
      <c r="S7" s="3" t="str">
        <f t="shared" si="4"/>
        <v>NO APLICA</v>
      </c>
      <c r="T7" s="21"/>
    </row>
    <row r="8" spans="2:20" ht="15" thickBot="1" x14ac:dyDescent="0.35">
      <c r="B8" s="22"/>
      <c r="C8" s="23">
        <f>SUM(D8:G258)</f>
        <v>0</v>
      </c>
      <c r="D8" s="37"/>
      <c r="E8" s="38"/>
      <c r="F8" s="39"/>
      <c r="G8" s="40"/>
      <c r="H8" s="37"/>
      <c r="I8" s="38"/>
      <c r="J8" s="39"/>
      <c r="K8" s="40"/>
      <c r="L8" s="8" t="str">
        <f t="shared" si="0"/>
        <v>NO APLICA</v>
      </c>
      <c r="M8" s="9" t="str">
        <f t="shared" si="0"/>
        <v>NO APLICA</v>
      </c>
      <c r="N8" s="9" t="str">
        <f t="shared" si="0"/>
        <v>NO APLICA</v>
      </c>
      <c r="O8" s="10" t="str">
        <f t="shared" si="0"/>
        <v>NO APLICA</v>
      </c>
      <c r="P8" s="8" t="str">
        <f t="shared" si="1"/>
        <v>NO APLICA</v>
      </c>
      <c r="Q8" s="9" t="str">
        <f t="shared" si="2"/>
        <v>NO APLICA</v>
      </c>
      <c r="R8" s="9" t="str">
        <f t="shared" si="3"/>
        <v>NO APLICA</v>
      </c>
      <c r="S8" s="10" t="str">
        <f t="shared" si="4"/>
        <v>NO APLICA</v>
      </c>
      <c r="T8" s="24"/>
    </row>
  </sheetData>
  <mergeCells count="8">
    <mergeCell ref="B3:T3"/>
    <mergeCell ref="B4:B5"/>
    <mergeCell ref="C4:C5"/>
    <mergeCell ref="D4:G4"/>
    <mergeCell ref="H4:K4"/>
    <mergeCell ref="L4:O4"/>
    <mergeCell ref="P4:S4"/>
    <mergeCell ref="T4:T5"/>
  </mergeCells>
  <conditionalFormatting sqref="L6:S8">
    <cfRule type="cellIs" dxfId="4" priority="1" operator="equal">
      <formula>"NO APLICA"</formula>
    </cfRule>
    <cfRule type="cellIs" dxfId="3" priority="2" operator="between">
      <formula>0.7</formula>
      <formula>1.2</formula>
    </cfRule>
    <cfRule type="cellIs" dxfId="2" priority="3" operator="between">
      <formula>0.5</formula>
      <formula>0.7</formula>
    </cfRule>
    <cfRule type="cellIs" dxfId="1" priority="4" operator="lessThan">
      <formula>0.5</formula>
    </cfRule>
    <cfRule type="cellIs" dxfId="0" priority="5" operator="greaterThan">
      <formula>1.2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SEGUIMIENTO EJE 3</vt:lpstr>
      <vt:lpstr>Instrucciones</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dc:creator>
  <cp:keywords/>
  <dc:description/>
  <cp:lastModifiedBy>Alma</cp:lastModifiedBy>
  <cp:revision/>
  <cp:lastPrinted>2023-04-14T20:45:18Z</cp:lastPrinted>
  <dcterms:created xsi:type="dcterms:W3CDTF">2021-02-22T21:43:21Z</dcterms:created>
  <dcterms:modified xsi:type="dcterms:W3CDTF">2023-07-12T19:00:28Z</dcterms:modified>
  <cp:category/>
  <cp:contentStatus/>
</cp:coreProperties>
</file>