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F:\SMOPS\2023\MIR 2023\2DO TRIMESTRE\01- Formato de Seguimiento Obras Pub. 1Tr23\"/>
    </mc:Choice>
  </mc:AlternateContent>
  <xr:revisionPtr revIDLastSave="0" documentId="13_ncr:1_{F8723EA8-DD2E-4302-94B7-45470247DEBA}" xr6:coauthVersionLast="47" xr6:coauthVersionMax="47" xr10:uidLastSave="{00000000-0000-0000-0000-000000000000}"/>
  <bookViews>
    <workbookView xWindow="-120" yWindow="-120" windowWidth="24240" windowHeight="1314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3'!$A$1:$W$110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3" i="1" l="1"/>
  <c r="P22" i="1"/>
  <c r="Q105" i="1"/>
  <c r="Q104" i="1"/>
  <c r="T105" i="1"/>
  <c r="T104" i="1"/>
  <c r="T88" i="1"/>
  <c r="T89" i="1"/>
  <c r="T90" i="1"/>
  <c r="T91" i="1"/>
  <c r="T92" i="1"/>
  <c r="T93" i="1"/>
  <c r="T94" i="1"/>
  <c r="T95" i="1"/>
  <c r="T96" i="1"/>
  <c r="T97" i="1"/>
  <c r="T98" i="1"/>
  <c r="T99" i="1"/>
  <c r="T100" i="1"/>
  <c r="T101" i="1"/>
  <c r="T102" i="1"/>
  <c r="T103" i="1"/>
  <c r="T87" i="1" l="1"/>
  <c r="T86" i="1"/>
  <c r="T85" i="1"/>
  <c r="T84" i="1"/>
  <c r="T83" i="1" l="1"/>
  <c r="T82" i="1"/>
  <c r="T81" i="1"/>
  <c r="T80" i="1"/>
  <c r="T79" i="1"/>
  <c r="T78" i="1"/>
  <c r="T68" i="1" l="1"/>
  <c r="T69" i="1"/>
  <c r="T70" i="1"/>
  <c r="T71" i="1"/>
  <c r="T72" i="1"/>
  <c r="T73" i="1"/>
  <c r="T74" i="1"/>
  <c r="T75" i="1"/>
  <c r="T76" i="1"/>
  <c r="T77" i="1"/>
  <c r="T61" i="1" l="1"/>
  <c r="T62" i="1"/>
  <c r="T63" i="1"/>
  <c r="T64" i="1"/>
  <c r="T65" i="1"/>
  <c r="T66" i="1"/>
  <c r="T67" i="1"/>
  <c r="T60" i="1"/>
  <c r="T59" i="1"/>
  <c r="T50" i="1" l="1"/>
  <c r="T58" i="1" l="1"/>
  <c r="T57" i="1"/>
  <c r="T56" i="1"/>
  <c r="T55" i="1"/>
  <c r="T54" i="1"/>
  <c r="T53" i="1"/>
  <c r="T52" i="1"/>
  <c r="T51" i="1"/>
  <c r="S119" i="1" l="1"/>
  <c r="S120" i="1"/>
  <c r="S121" i="1"/>
  <c r="S122" i="1"/>
  <c r="S123" i="1"/>
  <c r="S124" i="1"/>
  <c r="S125" i="1"/>
  <c r="S126" i="1"/>
  <c r="S127" i="1"/>
  <c r="S128" i="1"/>
  <c r="S129" i="1"/>
  <c r="S130" i="1"/>
  <c r="T45" i="1"/>
  <c r="T46" i="1"/>
  <c r="T47" i="1"/>
  <c r="T48" i="1"/>
  <c r="T49" i="1"/>
  <c r="P45" i="1"/>
  <c r="T44" i="1"/>
  <c r="P126" i="1"/>
  <c r="P131" i="1"/>
  <c r="O131" i="1"/>
  <c r="O119" i="1"/>
  <c r="O120" i="1"/>
  <c r="O121" i="1"/>
  <c r="O122" i="1"/>
  <c r="O123" i="1"/>
  <c r="O124" i="1"/>
  <c r="O125" i="1"/>
  <c r="O126" i="1"/>
  <c r="O127" i="1"/>
  <c r="O128" i="1"/>
  <c r="O129" i="1"/>
  <c r="O130" i="1"/>
  <c r="O118" i="1"/>
  <c r="P119" i="1"/>
  <c r="P120" i="1"/>
  <c r="P121" i="1"/>
  <c r="P122" i="1"/>
  <c r="P123" i="1"/>
  <c r="P124" i="1"/>
  <c r="P125" i="1"/>
  <c r="P127" i="1"/>
  <c r="P128" i="1"/>
  <c r="P129" i="1"/>
  <c r="P130" i="1"/>
  <c r="P118" i="1"/>
  <c r="S118" i="1"/>
  <c r="T33" i="1" l="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T18" i="1"/>
  <c r="T19" i="1"/>
  <c r="T20" i="1"/>
  <c r="T21" i="1"/>
  <c r="T22" i="1"/>
  <c r="T23" i="1"/>
  <c r="T24" i="1"/>
  <c r="T25" i="1"/>
  <c r="T26" i="1"/>
  <c r="T27" i="1"/>
  <c r="T28" i="1"/>
  <c r="T29" i="1"/>
  <c r="T30" i="1"/>
  <c r="T31" i="1"/>
  <c r="T32" i="1"/>
  <c r="T34" i="1"/>
  <c r="T35" i="1"/>
  <c r="T36" i="1"/>
  <c r="T37" i="1"/>
  <c r="T38" i="1"/>
  <c r="T39" i="1"/>
  <c r="T40" i="1"/>
  <c r="T41" i="1"/>
  <c r="T42" i="1"/>
  <c r="T43" i="1"/>
  <c r="T17" i="1"/>
  <c r="G33" i="1"/>
  <c r="P16" i="1" l="1"/>
  <c r="V16" i="1"/>
  <c r="U16" i="1"/>
  <c r="T16" i="1"/>
  <c r="T15" i="1"/>
  <c r="Q15" i="1" l="1"/>
  <c r="P15" i="1"/>
  <c r="U117" i="1"/>
  <c r="T117" i="1"/>
  <c r="S117" i="1"/>
  <c r="R117" i="1"/>
  <c r="Q117" i="1"/>
  <c r="P117" i="1"/>
  <c r="O117" i="1"/>
  <c r="V117" i="1" s="1"/>
  <c r="G88" i="1" l="1"/>
  <c r="G21" i="1"/>
  <c r="G20" i="1"/>
  <c r="P95" i="1"/>
  <c r="P96" i="1"/>
  <c r="P97" i="1"/>
  <c r="P98" i="1"/>
  <c r="P99" i="1"/>
  <c r="P100" i="1"/>
  <c r="P101" i="1"/>
  <c r="P102" i="1"/>
  <c r="P103" i="1"/>
  <c r="P104" i="1"/>
  <c r="P105" i="1"/>
  <c r="P88" i="1"/>
  <c r="P89" i="1"/>
  <c r="P90" i="1"/>
  <c r="P91" i="1"/>
  <c r="P92" i="1"/>
  <c r="P93" i="1"/>
  <c r="P17" i="1"/>
  <c r="P21" i="1"/>
  <c r="P26" i="1"/>
  <c r="P27" i="1"/>
  <c r="P28" i="1"/>
  <c r="P61" i="1"/>
  <c r="P66" i="1"/>
  <c r="P67" i="1"/>
  <c r="G22" i="1"/>
  <c r="G23" i="1"/>
  <c r="G24" i="1"/>
  <c r="G25" i="1"/>
  <c r="G26" i="1"/>
  <c r="G27" i="1"/>
  <c r="G28" i="1"/>
  <c r="G29" i="1"/>
  <c r="G30" i="1"/>
  <c r="G31" i="1"/>
  <c r="G32"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G17" i="1"/>
  <c r="P9" i="2"/>
  <c r="L9" i="2"/>
  <c r="R8" i="2"/>
  <c r="Q8" i="2"/>
  <c r="P8" i="2"/>
  <c r="O8" i="2"/>
  <c r="N8" i="2"/>
  <c r="M8" i="2"/>
  <c r="L8" i="2"/>
  <c r="S8" i="2" s="1"/>
  <c r="P94" i="1" l="1"/>
  <c r="V106" i="1" l="1"/>
  <c r="U106" i="1"/>
  <c r="T106" i="1"/>
  <c r="S106" i="1"/>
  <c r="R106" i="1"/>
  <c r="Q106" i="1"/>
  <c r="P71" i="1" l="1"/>
  <c r="P72" i="1"/>
  <c r="P73" i="1"/>
  <c r="P74" i="1"/>
  <c r="P75" i="1"/>
  <c r="P76" i="1"/>
  <c r="P77" i="1"/>
  <c r="P78" i="1"/>
  <c r="P79" i="1"/>
  <c r="P80" i="1"/>
  <c r="P81" i="1"/>
  <c r="P82" i="1"/>
  <c r="P83" i="1"/>
  <c r="P84" i="1"/>
  <c r="P85" i="1"/>
  <c r="P86" i="1"/>
  <c r="P87" i="1"/>
  <c r="P29" i="1" l="1"/>
  <c r="P30" i="1"/>
  <c r="P31" i="1"/>
  <c r="P32" i="1"/>
  <c r="P33" i="1"/>
  <c r="P34" i="1"/>
  <c r="P35" i="1"/>
  <c r="P36" i="1"/>
  <c r="P37" i="1"/>
  <c r="P38" i="1"/>
  <c r="P39" i="1"/>
  <c r="P40" i="1"/>
  <c r="P41" i="1"/>
  <c r="P42" i="1"/>
  <c r="P43" i="1"/>
  <c r="P44" i="1"/>
  <c r="P46" i="1"/>
  <c r="P47" i="1"/>
  <c r="P48" i="1"/>
  <c r="P49" i="1"/>
  <c r="P50" i="1"/>
  <c r="P51" i="1"/>
  <c r="P52" i="1"/>
  <c r="P53" i="1"/>
  <c r="P54" i="1"/>
  <c r="P55" i="1"/>
  <c r="P56" i="1"/>
  <c r="P57" i="1"/>
  <c r="P58" i="1"/>
  <c r="P59" i="1"/>
  <c r="P60" i="1"/>
  <c r="P62" i="1"/>
  <c r="P63" i="1"/>
  <c r="P64" i="1"/>
  <c r="P65" i="1"/>
  <c r="P68" i="1"/>
  <c r="P69" i="1"/>
  <c r="P70" i="1"/>
  <c r="P18" i="1"/>
  <c r="P19" i="1"/>
  <c r="P20" i="1"/>
  <c r="P24" i="1"/>
  <c r="P25" i="1"/>
  <c r="P106" i="1" l="1"/>
  <c r="S16" i="1"/>
  <c r="R16" i="1"/>
  <c r="Q16" i="1"/>
</calcChain>
</file>

<file path=xl/sharedStrings.xml><?xml version="1.0" encoding="utf-8"?>
<sst xmlns="http://schemas.openxmlformats.org/spreadsheetml/2006/main" count="671" uniqueCount="425">
  <si>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</si>
  <si>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</si>
  <si>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</si>
  <si>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</si>
  <si>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</si>
  <si>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</si>
  <si>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</si>
  <si>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</si>
  <si>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</si>
  <si>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</si>
  <si>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</si>
  <si>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</si>
  <si>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r>
      <rPr>
        <b/>
        <sz val="11"/>
        <color theme="1"/>
        <rFont val="Arial"/>
        <family val="2"/>
      </rPr>
      <t>IMSMA:</t>
    </r>
    <r>
      <rPr>
        <sz val="11"/>
        <color theme="1"/>
        <rFont val="Arial"/>
        <family val="2"/>
      </rPr>
      <t xml:space="preserve"> Índice del Manejo Sustentable del Medio Ambiente. </t>
    </r>
  </si>
  <si>
    <t>Bienal</t>
  </si>
  <si>
    <t>PRESUPUESTO ANUAL AUTORIZADO</t>
  </si>
  <si>
    <t>PLANEACIÓN TRIMESTRAL DE EJECUCIÓN DEL PRESUPUESTO</t>
  </si>
  <si>
    <t>EJECUCIÓN  DEL PRESUPUESTO AUTORIZADO</t>
  </si>
  <si>
    <t>AVANCE TRIMESTRAL EN LA EJECUCIÓN DEL PRESUPUESTO</t>
  </si>
  <si>
    <t>AVANCE ACUMULADO ANUAL DE LA  EJECUCIÓN DEL PRESUPUESTO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</si>
  <si>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Puntaje</t>
    </r>
  </si>
  <si>
    <t>SEGUIMIENTO DE AVANCE EN CUMPLIMIENTO DE METAS Y OBJETIVOS 2023</t>
  </si>
  <si>
    <t>META ALCANZADA 2023</t>
  </si>
  <si>
    <t>SEGUIMIENTO A LA EJECUCIÓN DEL PRESUPUESTO AUTORIZADO</t>
  </si>
  <si>
    <t>UNIDAD ADMINISTRATIVA</t>
  </si>
  <si>
    <t>JUSTIFICACION TRIMESTRAL Y ANUAL DE AVANCE DE RESULTADOS 2023</t>
  </si>
  <si>
    <t>TRIMESTRE 1 2023</t>
  </si>
  <si>
    <t>TRIMESTRE 2 2023</t>
  </si>
  <si>
    <t>TRIMESTRE 3 2023</t>
  </si>
  <si>
    <t>TRIMESTRE 4 2023</t>
  </si>
  <si>
    <t>META PROGRAMADA 2023</t>
  </si>
  <si>
    <r>
      <rPr>
        <b/>
        <sz val="11"/>
        <color theme="1"/>
        <rFont val="Arial"/>
        <family val="2"/>
      </rPr>
      <t>Meta Trimestral</t>
    </r>
    <r>
      <rPr>
        <sz val="11"/>
        <color theme="1"/>
        <rFont val="Arial"/>
        <family val="2"/>
      </rPr>
      <t xml:space="preserve">: El Instituto Mexicano para la Competitividad A. C. IMCO actualiza y publica los índices y subíndices cada dos años. El índice obtuvo 47 puntos en 2022.
</t>
    </r>
    <r>
      <rPr>
        <b/>
        <sz val="11"/>
        <color theme="1"/>
        <rFont val="Arial"/>
        <family val="2"/>
      </rPr>
      <t>Meta Anual</t>
    </r>
    <r>
      <rPr>
        <sz val="11"/>
        <color theme="1"/>
        <rFont val="Arial"/>
        <family val="2"/>
      </rPr>
      <t>: El avance anual se mantiene igual al avance trimestral ya que es un indicador ascendente regular no acumulativo.</t>
    </r>
  </si>
  <si>
    <t>AVANCE EN CUMPLIMIENTO DE METAS TRIMESTRAL Y ANUAL ACUMULADO 2023</t>
  </si>
  <si>
    <t>REVISÓ
Mtro. Enrique E. Encalada Sánchez
Dirección de Planeación de la DGPM</t>
  </si>
  <si>
    <t>PORCENTAJE DE AVANCE TRIMESTRAL ACUMULADO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</si>
  <si>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</si>
  <si>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</si>
  <si>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</si>
  <si>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</si>
  <si>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</si>
  <si>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Trimestral</t>
  </si>
  <si>
    <t>Actividad</t>
  </si>
  <si>
    <r>
      <rPr>
        <b/>
        <sz val="11"/>
        <color theme="1"/>
        <rFont val="Arial"/>
        <family val="2"/>
      </rPr>
      <t>3.12.1.1.1.1</t>
    </r>
    <r>
      <rPr>
        <sz val="11"/>
        <color theme="1"/>
        <rFont val="Arial"/>
        <family val="2"/>
      </rPr>
      <t xml:space="preserve"> Implementación de estrategias en la planeación presupuestaria de actividades administrativas y operativas.</t>
    </r>
  </si>
  <si>
    <r>
      <rPr>
        <b/>
        <sz val="11"/>
        <color theme="1"/>
        <rFont val="Arial"/>
        <family val="2"/>
      </rPr>
      <t>3.12.1.1.1.4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</si>
  <si>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3.12.1.1.1.3</t>
    </r>
    <r>
      <rPr>
        <sz val="11"/>
        <color theme="1"/>
        <rFont val="Arial"/>
        <family val="2"/>
      </rPr>
      <t xml:space="preserve"> Representación y Asistencia a actividades programadas con dependencias gubernamentales (CAPA, CFE) y  sector privado.</t>
    </r>
  </si>
  <si>
    <r>
      <t xml:space="preserve">POSPS: </t>
    </r>
    <r>
      <rPr>
        <sz val="11"/>
        <color theme="1"/>
        <rFont val="Arial"/>
        <family val="2"/>
      </rPr>
      <t>Porcentaje de Obra y Servicios Públicos  supervisados.</t>
    </r>
  </si>
  <si>
    <r>
      <t xml:space="preserve">3.12.1.1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</si>
  <si>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POPR:</t>
    </r>
    <r>
      <rPr>
        <sz val="11"/>
        <color theme="0"/>
        <rFont val="Arial"/>
        <family val="2"/>
      </rPr>
      <t xml:space="preserve"> porcentaje de obras publicas realizadas.</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</si>
  <si>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</si>
  <si>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</si>
  <si>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</si>
  <si>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</si>
  <si>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</si>
  <si>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</si>
  <si>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</si>
  <si>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</si>
  <si>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</si>
  <si>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</si>
  <si>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</si>
  <si>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</si>
  <si>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</si>
  <si>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</si>
  <si>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</si>
  <si>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PSCC</t>
    </r>
    <r>
      <rPr>
        <sz val="11"/>
        <color theme="1"/>
        <rFont val="Arial"/>
        <family val="2"/>
      </rPr>
      <t>: Porcentaje de Solicitudes Ciudadanas Canalizadas.</t>
    </r>
  </si>
  <si>
    <r>
      <rPr>
        <b/>
        <sz val="11"/>
        <color theme="1"/>
        <rFont val="Arial"/>
        <family val="2"/>
      </rPr>
      <t>3.12.1.1.1.8</t>
    </r>
    <r>
      <rPr>
        <sz val="11"/>
        <color theme="1"/>
        <rFont val="Arial"/>
        <family val="2"/>
      </rPr>
      <t xml:space="preserve"> Difusión de actividades de los servicios públicos y entrega de obra pública. </t>
    </r>
  </si>
  <si>
    <r>
      <rPr>
        <b/>
        <sz val="11"/>
        <color theme="1"/>
        <rFont val="Arial"/>
        <family val="2"/>
      </rPr>
      <t>3.12.1.1.1.7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</si>
  <si>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</si>
  <si>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PER:</t>
    </r>
    <r>
      <rPr>
        <sz val="11"/>
        <color theme="1"/>
        <rFont val="Arial"/>
        <family val="2"/>
      </rPr>
      <t xml:space="preserve"> Porcentaje de expedientes resueltos. </t>
    </r>
  </si>
  <si>
    <r>
      <rPr>
        <b/>
        <sz val="11"/>
        <color theme="1"/>
        <rFont val="Arial"/>
        <family val="2"/>
      </rPr>
      <t>PPOPA</t>
    </r>
    <r>
      <rPr>
        <sz val="11"/>
        <color theme="1"/>
        <rFont val="Arial"/>
        <family val="2"/>
      </rPr>
      <t>: Porcentaje de Permisos de Obra Privada autorizados.</t>
    </r>
  </si>
  <si>
    <r>
      <rPr>
        <b/>
        <sz val="11"/>
        <color theme="1"/>
        <rFont val="Arial"/>
        <family val="2"/>
      </rPr>
      <t>3.12.1.1.1.5</t>
    </r>
    <r>
      <rPr>
        <sz val="11"/>
        <color theme="1"/>
        <rFont val="Arial"/>
        <family val="2"/>
      </rPr>
      <t xml:space="preserve"> Autorización de Permisos de obra privada en vía pública.</t>
    </r>
  </si>
  <si>
    <r>
      <t xml:space="preserve">3.12.1.1.1 </t>
    </r>
    <r>
      <rPr>
        <sz val="11"/>
        <color theme="1"/>
        <rFont val="Arial"/>
        <family val="2"/>
      </rPr>
      <t>Recorrido para supervisión de obra y servicios públicos.</t>
    </r>
  </si>
  <si>
    <t>PORCENTAJE DE AVANCE TRIMESTRAL 2023</t>
  </si>
  <si>
    <t>SECRETARÍA MUNICIPAL DE OBRAS PÚBLICAS Y SERVICIOS</t>
  </si>
  <si>
    <t xml:space="preserve"> Componente
(Dirección de Pozos y Limpieza de Playas)</t>
  </si>
  <si>
    <r>
      <t xml:space="preserve">3.12.1.1.5  </t>
    </r>
    <r>
      <rPr>
        <sz val="11"/>
        <color theme="1"/>
        <rFont val="Arial"/>
        <family val="2"/>
      </rPr>
      <t xml:space="preserve">Mantenimiento de pozos pluviales y limpieza de los accesos a playas públicas realizado. </t>
    </r>
  </si>
  <si>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</si>
  <si>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</si>
  <si>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</si>
  <si>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</si>
  <si>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t xml:space="preserve">3.12.1.1.5.1 </t>
    </r>
    <r>
      <rPr>
        <sz val="11"/>
        <color theme="1"/>
        <rFont val="Arial"/>
        <family val="2"/>
      </rPr>
      <t xml:space="preserve">Restauración de  los pozos pluviales. </t>
    </r>
  </si>
  <si>
    <r>
      <t xml:space="preserve">PPPR: </t>
    </r>
    <r>
      <rPr>
        <sz val="11"/>
        <color theme="1"/>
        <rFont val="Arial"/>
        <family val="2"/>
      </rPr>
      <t>Porcentaje de los pozos pluviales restaurados.</t>
    </r>
  </si>
  <si>
    <t>Trimestral.</t>
  </si>
  <si>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</si>
  <si>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 xml:space="preserve">3.12.1.1.5.2 </t>
    </r>
    <r>
      <rPr>
        <sz val="11"/>
        <color theme="1"/>
        <rFont val="Arial"/>
        <family val="2"/>
      </rPr>
      <t>Realización de servicio de la limpieza del sistema  pluvial.</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</si>
  <si>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</si>
  <si>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</si>
  <si>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</si>
  <si>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</si>
  <si>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3.12.1.1.5.3 </t>
    </r>
    <r>
      <rPr>
        <sz val="11"/>
        <color theme="1"/>
        <rFont val="Arial"/>
        <family val="2"/>
      </rPr>
      <t xml:space="preserve">Gestión de recursos administrativos de la Dirección de pozos y limpieza de playas.  </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</si>
  <si>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</si>
  <si>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</si>
  <si>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3.12.1.1.5.4 </t>
    </r>
    <r>
      <rPr>
        <sz val="11"/>
        <color theme="1"/>
        <rFont val="Arial"/>
        <family val="2"/>
      </rPr>
      <t xml:space="preserve">Realización de servicio de limpieza de los  accesos a playas públicas. </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</si>
  <si>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</si>
  <si>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</si>
  <si>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</si>
  <si>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</si>
  <si>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t>3.12.1.1.5.5</t>
    </r>
    <r>
      <rPr>
        <sz val="11"/>
        <color theme="1"/>
        <rFont val="Arial"/>
        <family val="2"/>
      </rPr>
      <t xml:space="preserve"> Implementación del mantenimiento de parque vehicular, equipo menor y maquinaria pesada.</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</si>
  <si>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</si>
  <si>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</si>
  <si>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</si>
  <si>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3.12.1.1.9 </t>
    </r>
    <r>
      <rPr>
        <sz val="11"/>
        <color theme="1"/>
        <rFont val="Arial"/>
        <family val="2"/>
      </rPr>
      <t>Mantenimiento a los vehículos adscritos a la Secretaría Municipal de Obras Públicas y Servicios</t>
    </r>
    <r>
      <rPr>
        <b/>
        <sz val="11"/>
        <color theme="1"/>
        <rFont val="Arial"/>
        <family val="2"/>
      </rPr>
      <t>.</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</si>
  <si>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</si>
  <si>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</si>
  <si>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t>3.12.1.1.9.1</t>
    </r>
    <r>
      <rPr>
        <sz val="11"/>
        <color theme="1"/>
        <rFont val="Arial"/>
        <family val="2"/>
      </rPr>
      <t xml:space="preserve"> Proporción del servicio mecánico del parque vehicular .</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</si>
  <si>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</si>
  <si>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</si>
  <si>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t xml:space="preserve">3.12.1.1.9.2 </t>
    </r>
    <r>
      <rPr>
        <sz val="11"/>
        <color theme="1"/>
        <rFont val="Arial"/>
        <family val="2"/>
      </rPr>
      <t>Reparación y mantenimiento general al parque vehicular del H. Ayuntamiento de Benito Juárez.</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</si>
  <si>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</si>
  <si>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</si>
  <si>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t xml:space="preserve">3.12.1.1.9.3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</si>
  <si>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family val="2"/>
      </rPr>
      <t xml:space="preserve">PSMITOD: </t>
    </r>
    <r>
      <rPr>
        <sz val="11"/>
        <color theme="1"/>
        <rFont val="Arial"/>
        <family val="2"/>
      </rPr>
      <t>Porcentaje de servicios de mantenimiento de las instalaciones del taller y oficinas deterioradas.</t>
    </r>
  </si>
  <si>
    <t>Componente
( Dirección de Taller Municipal)</t>
  </si>
  <si>
    <t>Componente
(Secretaría Municipal de Obras Públicas y Servicios)</t>
  </si>
  <si>
    <t>Propósito
(Secretaría Municipal de Obras Públicas y Servicios)</t>
  </si>
  <si>
    <t>AUTORIZÓ
Ing. Salvador Diego Alarcón
Secretaría Municipal de Obras Públicas Y servicios</t>
  </si>
  <si>
    <r>
      <rPr>
        <b/>
        <sz val="11"/>
        <color theme="1"/>
        <rFont val="Arial"/>
        <family val="2"/>
      </rPr>
      <t>3.12.1.1.1.2</t>
    </r>
    <r>
      <rPr>
        <sz val="11"/>
        <color theme="1"/>
        <rFont val="Arial"/>
        <family val="2"/>
      </rPr>
      <t xml:space="preserve"> Entrega de Obra Pública en coordinación con las dependencias municipales.</t>
    </r>
  </si>
  <si>
    <r>
      <rPr>
        <b/>
        <sz val="11"/>
        <color theme="1"/>
        <rFont val="Arial"/>
        <family val="2"/>
      </rPr>
      <t>3.12.1.1.1.6</t>
    </r>
    <r>
      <rPr>
        <sz val="11"/>
        <color theme="1"/>
        <rFont val="Arial"/>
        <family val="2"/>
      </rPr>
      <t xml:space="preserve"> Resolución  de recursos de revisión, desahogo de pruebas y alegatos en  audiencias. </t>
    </r>
  </si>
  <si>
    <t>Componente
(Dirección General Servicios Públicos)</t>
  </si>
  <si>
    <r>
      <rPr>
        <b/>
        <sz val="11"/>
        <color theme="1"/>
        <rFont val="Arial"/>
        <family val="2"/>
      </rPr>
      <t>3.12.1.1.2</t>
    </r>
    <r>
      <rPr>
        <sz val="11"/>
        <color theme="1"/>
        <rFont val="Arial"/>
        <family val="2"/>
      </rPr>
      <t xml:space="preserve"> Servicios de mantenimiento y conservación a la infraestructura urbana del municipio realizados.</t>
    </r>
  </si>
  <si>
    <r>
      <rPr>
        <b/>
        <sz val="11"/>
        <color theme="1"/>
        <rFont val="Arial"/>
        <family val="2"/>
      </rPr>
      <t>3.12.1.1.2.1</t>
    </r>
    <r>
      <rPr>
        <sz val="11"/>
        <color theme="1"/>
        <rFont val="Arial"/>
        <family val="2"/>
      </rPr>
      <t xml:space="preserve"> Ejecución de programas, acciones y medidas  para la operación y buen funcionamiento de los servicios públicos. </t>
    </r>
  </si>
  <si>
    <r>
      <rPr>
        <b/>
        <sz val="11"/>
        <color theme="1"/>
        <rFont val="Arial"/>
        <family val="2"/>
      </rPr>
      <t xml:space="preserve">3.12.1.1.2.2 </t>
    </r>
    <r>
      <rPr>
        <sz val="11"/>
        <color theme="1"/>
        <rFont val="Arial"/>
        <family val="2"/>
      </rPr>
      <t xml:space="preserve">Tramitación de recursos necesarios para la operación y buen funcionamiento de los programas de servicios públicos. </t>
    </r>
  </si>
  <si>
    <r>
      <rPr>
        <b/>
        <sz val="11"/>
        <color theme="1"/>
        <rFont val="Arial"/>
        <family val="2"/>
      </rPr>
      <t>3.12.1.1.2.3</t>
    </r>
    <r>
      <rPr>
        <sz val="11"/>
        <color theme="1"/>
        <rFont val="Arial"/>
        <family val="2"/>
      </rPr>
      <t xml:space="preserve"> Atención a las solicitudes de ciudadanas mediante reporta y aporta.</t>
    </r>
  </si>
  <si>
    <r>
      <rPr>
        <b/>
        <sz val="11"/>
        <color theme="1"/>
        <rFont val="Arial"/>
        <family val="2"/>
      </rPr>
      <t>3.12.1.1.2.4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</si>
  <si>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PASRP:</t>
    </r>
    <r>
      <rPr>
        <sz val="11"/>
        <color theme="1"/>
        <rFont val="Arial"/>
        <family val="2"/>
      </rPr>
      <t xml:space="preserve"> Porcentaje de programas de servicios públicos realizados.</t>
    </r>
  </si>
  <si>
    <r>
      <rPr>
        <b/>
        <sz val="11"/>
        <color theme="1"/>
        <rFont val="Arial"/>
        <family val="2"/>
      </rPr>
      <t>PEI:</t>
    </r>
    <r>
      <rPr>
        <sz val="11"/>
        <color theme="1"/>
        <rFont val="Arial"/>
        <family val="2"/>
      </rPr>
      <t xml:space="preserve"> Porcentaje de establecimientos supervisados.</t>
    </r>
  </si>
  <si>
    <r>
      <rPr>
        <b/>
        <sz val="11"/>
        <color theme="1"/>
        <rFont val="Arial"/>
        <family val="2"/>
      </rPr>
      <t>PSCA:</t>
    </r>
    <r>
      <rPr>
        <sz val="11"/>
        <color theme="1"/>
        <rFont val="Arial"/>
        <family val="2"/>
      </rPr>
      <t xml:space="preserve"> Porcentaje de solicitudes ciudadanas atendidas.</t>
    </r>
  </si>
  <si>
    <r>
      <rPr>
        <b/>
        <sz val="11"/>
        <color theme="1"/>
        <rFont val="Arial"/>
        <family val="2"/>
      </rPr>
      <t>PTRN:</t>
    </r>
    <r>
      <rPr>
        <sz val="11"/>
        <color theme="1"/>
        <rFont val="Arial"/>
        <family val="2"/>
      </rPr>
      <t xml:space="preserve"> Porcentaje de trámites de recursos necesarios. </t>
    </r>
  </si>
  <si>
    <r>
      <rPr>
        <b/>
        <sz val="11"/>
        <color theme="1"/>
        <rFont val="Arial"/>
        <family val="2"/>
      </rPr>
      <t>PARSP</t>
    </r>
    <r>
      <rPr>
        <sz val="11"/>
        <color theme="1"/>
        <rFont val="Arial"/>
        <family val="2"/>
      </rPr>
      <t>:Porcentaje de actividades realizadas de Servicios públicos.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</si>
  <si>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</si>
  <si>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</si>
  <si>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</si>
  <si>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</si>
  <si>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</si>
  <si>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r>
      <rPr>
        <b/>
        <sz val="11"/>
        <color theme="1"/>
        <rFont val="Arial"/>
        <family val="2"/>
      </rPr>
      <t>Justificación Trimestral:</t>
    </r>
    <r>
      <rPr>
        <sz val="11"/>
        <color theme="1"/>
        <rFont val="Arial"/>
        <family val="2"/>
      </rPr>
      <t xml:space="preserve">Se logró el avance de la Tramitación de recursos necesarios para la operación y buen funcionamiento de los programas de servicios públicos </t>
    </r>
  </si>
  <si>
    <r>
      <rPr>
        <b/>
        <sz val="11"/>
        <color theme="1"/>
        <rFont val="Arial"/>
        <family val="2"/>
      </rPr>
      <t>Justificación Trimestral:</t>
    </r>
    <r>
      <rPr>
        <sz val="11"/>
        <color theme="1"/>
        <rFont val="Arial"/>
        <family val="2"/>
      </rPr>
      <t xml:space="preserve"> Se logró un gran avance  al cumplir con la meta  programada del trimestre en la ejecución de programas, acciones y medidas  para la operación y buen funcionamiento de los servicios públicos.</t>
    </r>
  </si>
  <si>
    <r>
      <rPr>
        <b/>
        <sz val="11"/>
        <color theme="1"/>
        <rFont val="Arial"/>
        <family val="2"/>
      </rPr>
      <t>Justificación Trimestral:</t>
    </r>
    <r>
      <rPr>
        <sz val="11"/>
        <color theme="1"/>
        <rFont val="Arial"/>
        <family val="2"/>
      </rPr>
      <t xml:space="preserve"> Se logró un gran  avance de la Tramitación de recursos necesarios para la operación y buen funcionamiento de los programas de servicios públicos </t>
    </r>
  </si>
  <si>
    <r>
      <rPr>
        <b/>
        <sz val="11"/>
        <color theme="1"/>
        <rFont val="Arial"/>
        <family val="2"/>
      </rPr>
      <t>Justificación Trimestral:</t>
    </r>
    <r>
      <rPr>
        <sz val="11"/>
        <color theme="1"/>
        <rFont val="Arial"/>
        <family val="2"/>
      </rPr>
      <t xml:space="preserve"> Se logró un avancede Atención a las solicitudes de ciudadanas mediante reporta y aporta.</t>
    </r>
  </si>
  <si>
    <r>
      <rPr>
        <b/>
        <sz val="11"/>
        <color theme="1"/>
        <rFont val="Arial"/>
        <family val="2"/>
      </rPr>
      <t>Justificación Trimestral:</t>
    </r>
    <r>
      <rPr>
        <sz val="11"/>
        <color theme="1"/>
        <rFont val="Arial"/>
        <family val="2"/>
      </rPr>
      <t xml:space="preserve"> Se logró un avance Atención a las solicitudes de ciudadanas mediante reporta y aporta. de la Inspección de Establecimientos debido a que el personal se enfoco a apoyo de brigadas</t>
    </r>
  </si>
  <si>
    <t>Secretaría Municipal de Obras Públicas y Servicios</t>
  </si>
  <si>
    <t>Dirección General Servicios Públicos</t>
  </si>
  <si>
    <t xml:space="preserve">Dirección de Taller Municipal </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</si>
  <si>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</si>
  <si>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</si>
  <si>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</si>
  <si>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</si>
  <si>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</si>
  <si>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</si>
  <si>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General Obras Públicas </t>
  </si>
  <si>
    <t xml:space="preserve">Dirección de Proyectos </t>
  </si>
  <si>
    <t xml:space="preserve">Dirección de Licitaciones y Contratos </t>
  </si>
  <si>
    <t xml:space="preserve">Dirección de Construcción </t>
  </si>
  <si>
    <t>Componente
(Dirección de Alumbrado Público)</t>
  </si>
  <si>
    <r>
      <rPr>
        <b/>
        <sz val="11"/>
        <color theme="1"/>
        <rFont val="Arial"/>
        <family val="2"/>
      </rPr>
      <t>3.12.1.1.3</t>
    </r>
    <r>
      <rPr>
        <sz val="11"/>
        <color theme="1"/>
        <rFont val="Arial"/>
        <family val="2"/>
      </rPr>
      <t xml:space="preserve"> Alumbrado Público del H. Ayuntamiento de Benito Juárez mejorado.</t>
    </r>
  </si>
  <si>
    <r>
      <rPr>
        <b/>
        <sz val="11"/>
        <color theme="1"/>
        <rFont val="Arial"/>
        <family val="2"/>
      </rPr>
      <t>3.12.1.1.3.1</t>
    </r>
    <r>
      <rPr>
        <sz val="11"/>
        <color theme="1"/>
        <rFont val="Arial"/>
        <family val="2"/>
      </rPr>
      <t xml:space="preserve"> Supervisión del sistema de Alumbrado Público a  la empresa Optima Energía.</t>
    </r>
  </si>
  <si>
    <r>
      <rPr>
        <b/>
        <sz val="11"/>
        <color theme="1"/>
        <rFont val="Arial"/>
        <family val="2"/>
      </rPr>
      <t>3.12.1.1.3.2</t>
    </r>
    <r>
      <rPr>
        <sz val="11"/>
        <color theme="1"/>
        <rFont val="Arial"/>
        <family val="2"/>
      </rPr>
      <t xml:space="preserve"> Supervisión de Reportes Ciudadanos del sistema de Alumbrado Público.</t>
    </r>
  </si>
  <si>
    <r>
      <rPr>
        <b/>
        <sz val="11"/>
        <color theme="1"/>
        <rFont val="Arial"/>
        <family val="2"/>
      </rPr>
      <t>3.12.1.1.3.3</t>
    </r>
    <r>
      <rPr>
        <sz val="11"/>
        <color theme="1"/>
        <rFont val="Arial"/>
        <family val="2"/>
      </rPr>
      <t xml:space="preserve"> Realización del Censo del sistema de alumbrado público del Municipio de Benito Juárez.</t>
    </r>
  </si>
  <si>
    <r>
      <rPr>
        <b/>
        <sz val="11"/>
        <color theme="1"/>
        <rFont val="Arial"/>
        <family val="2"/>
      </rPr>
      <t xml:space="preserve">3.12.1.1.3.7 </t>
    </r>
    <r>
      <rPr>
        <sz val="11"/>
        <color theme="1"/>
        <rFont val="Arial"/>
        <family val="2"/>
      </rPr>
      <t>Proyección de infraestructura eléctrica en el Municipio de Benito Juárez.</t>
    </r>
  </si>
  <si>
    <r>
      <rPr>
        <b/>
        <sz val="11"/>
        <color theme="1"/>
        <rFont val="Arial"/>
        <family val="2"/>
      </rPr>
      <t>3.12.1.1.3.6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</si>
  <si>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3.12.1.1.3.5</t>
    </r>
    <r>
      <rPr>
        <sz val="11"/>
        <color theme="1"/>
        <rFont val="Arial"/>
        <family val="2"/>
      </rPr>
      <t xml:space="preserve"> Rehabilitación y Mantenimiento de los postes.</t>
    </r>
  </si>
  <si>
    <r>
      <rPr>
        <b/>
        <sz val="11"/>
        <color theme="1"/>
        <rFont val="Arial"/>
        <family val="2"/>
      </rPr>
      <t>PAPM:</t>
    </r>
    <r>
      <rPr>
        <sz val="11"/>
        <color theme="1"/>
        <rFont val="Arial"/>
        <family val="2"/>
      </rPr>
      <t xml:space="preserve"> Porcentaje del Alumbrado Público Mejorado.</t>
    </r>
  </si>
  <si>
    <r>
      <rPr>
        <b/>
        <sz val="11"/>
        <color theme="1"/>
        <rFont val="Arial"/>
        <family val="2"/>
      </rPr>
      <t>3.12.1.1.3.4</t>
    </r>
    <r>
      <rPr>
        <sz val="11"/>
        <color theme="1"/>
        <rFont val="Arial"/>
        <family val="2"/>
      </rPr>
      <t xml:space="preserve"> Reparación y mantenimiento de las luminarias tipo Reflector en existencia.</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</si>
  <si>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</si>
  <si>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</si>
  <si>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</si>
  <si>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PLR:</t>
    </r>
    <r>
      <rPr>
        <sz val="11"/>
        <color theme="1"/>
        <rFont val="Arial"/>
        <family val="2"/>
      </rPr>
      <t xml:space="preserve"> Porcentaje de Luminarias Reparadas.</t>
    </r>
  </si>
  <si>
    <r>
      <rPr>
        <b/>
        <sz val="11"/>
        <color theme="1"/>
        <rFont val="Arial"/>
        <family val="2"/>
      </rPr>
      <t>PPR:</t>
    </r>
    <r>
      <rPr>
        <sz val="11"/>
        <color theme="1"/>
        <rFont val="Arial"/>
        <family val="2"/>
      </rPr>
      <t xml:space="preserve"> Porcentaje de Postes Rehabilitados.</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</si>
  <si>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</si>
  <si>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PIEP:</t>
    </r>
    <r>
      <rPr>
        <sz val="11"/>
        <color theme="1"/>
        <rFont val="Arial"/>
        <family val="2"/>
      </rPr>
      <t xml:space="preserve"> Porcentaje de infraestructura eléctrica Proyectada.</t>
    </r>
  </si>
  <si>
    <t>Componente
( Dirección de Bacheo y Pipas )</t>
  </si>
  <si>
    <r>
      <t xml:space="preserve">3.12.1.1.4 </t>
    </r>
    <r>
      <rPr>
        <sz val="11"/>
        <color theme="1"/>
        <rFont val="Arial"/>
        <family val="2"/>
      </rPr>
      <t xml:space="preserve">Bacheo de vialidades y suministro de agua potable proporcionados. </t>
    </r>
  </si>
  <si>
    <r>
      <t>PM2VB: P</t>
    </r>
    <r>
      <rPr>
        <sz val="11"/>
        <color theme="1"/>
        <rFont val="Arial"/>
        <family val="2"/>
      </rPr>
      <t>orcentaje de m2 de vialidades bacheadas.</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</si>
  <si>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</si>
  <si>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</si>
  <si>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t xml:space="preserve">3.12.1.1.4.1 </t>
    </r>
    <r>
      <rPr>
        <sz val="11"/>
        <color theme="1"/>
        <rFont val="Arial"/>
        <family val="2"/>
      </rPr>
      <t>Atención a las solicitudes de servicio recepcionados mediante llamadas telefonicas y redes sociales concluidas.</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</si>
  <si>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</si>
  <si>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</si>
  <si>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t xml:space="preserve">3.12.1.1.4.2 </t>
    </r>
    <r>
      <rPr>
        <sz val="11"/>
        <color theme="1"/>
        <rFont val="Arial"/>
        <family val="2"/>
      </rPr>
      <t>Recepción de obras de vialidades.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</si>
  <si>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</si>
  <si>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</si>
  <si>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t xml:space="preserve">3.12.1.1.4.3 </t>
    </r>
    <r>
      <rPr>
        <sz val="11"/>
        <color theme="1"/>
        <rFont val="Arial"/>
        <family val="2"/>
      </rPr>
      <t xml:space="preserve">Implementación del mantenimiento preventivo y correctivo del parque vehicular, parque de maquinaria y equipo menor.  </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</si>
  <si>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</si>
  <si>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</si>
  <si>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</si>
  <si>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</si>
  <si>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</si>
  <si>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</si>
  <si>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t xml:space="preserve">3.12.1.1.4.4 </t>
    </r>
    <r>
      <rPr>
        <sz val="11"/>
        <color theme="1"/>
        <rFont val="Arial"/>
        <family val="2"/>
      </rPr>
      <t xml:space="preserve">Mantenimiento de las  instalaciones, optimizando el buen funcionamiento para el cumplimiento de las prestaciones del servicio. </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</si>
  <si>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</si>
  <si>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</si>
  <si>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</si>
  <si>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</si>
  <si>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</si>
  <si>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</si>
  <si>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</si>
  <si>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</si>
  <si>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</si>
  <si>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</si>
  <si>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</si>
  <si>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</si>
  <si>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t>Componente
(Dirección de Parques y Áreas Jardinadas)</t>
  </si>
  <si>
    <r>
      <t xml:space="preserve">3.12.1.1.6  </t>
    </r>
    <r>
      <rPr>
        <sz val="11"/>
        <color indexed="8"/>
        <rFont val="Arial"/>
        <family val="2"/>
      </rPr>
      <t>Mantenimiento de la Infraestructura de parques y jardines del municipio de Benito Juárez atendido.</t>
    </r>
  </si>
  <si>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</si>
  <si>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</si>
  <si>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t xml:space="preserve">3.12.1.1.6.1 </t>
    </r>
    <r>
      <rPr>
        <sz val="11"/>
        <color indexed="8"/>
        <rFont val="Arial"/>
        <family val="2"/>
      </rPr>
      <t>Realización de servicios de limpieza a espacios públicos y parques.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</si>
  <si>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</si>
  <si>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</si>
  <si>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t xml:space="preserve">3.12.1.1.6.2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</si>
  <si>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</si>
  <si>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</si>
  <si>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t xml:space="preserve">3.12.1.1.6.3 </t>
    </r>
    <r>
      <rPr>
        <sz val="11"/>
        <color indexed="8"/>
        <rFont val="Arial"/>
        <family val="2"/>
      </rPr>
      <t xml:space="preserve">Realización del programa en acondicionamiento, equipamiento y pintado de fuentes y monumentos. </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</si>
  <si>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</si>
  <si>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</si>
  <si>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t xml:space="preserve">3.12.1.1.6.4 </t>
    </r>
    <r>
      <rPr>
        <sz val="11"/>
        <color indexed="8"/>
        <rFont val="Arial"/>
        <family val="2"/>
      </rPr>
      <t>Restauración de juegos infantiles y aparatos de ejercicio beneficiando a la población del municipio de Benito Juárez.</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</si>
  <si>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</si>
  <si>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</si>
  <si>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t xml:space="preserve">3.12.1.1.6.5 </t>
    </r>
    <r>
      <rPr>
        <sz val="11"/>
        <color indexed="8"/>
        <rFont val="Arial"/>
        <family val="2"/>
      </rPr>
      <t>Realización del mantenimiento preventivo y correctivo del parque vehicular.</t>
    </r>
  </si>
  <si>
    <r>
      <t xml:space="preserve">PMPV: </t>
    </r>
    <r>
      <rPr>
        <sz val="11"/>
        <color indexed="8"/>
        <rFont val="Arial"/>
        <family val="2"/>
      </rPr>
      <t>Porcentaje de mantenimiento del parque vehicular.</t>
    </r>
  </si>
  <si>
    <r>
      <t xml:space="preserve">3.12.1.1.6.6 </t>
    </r>
    <r>
      <rPr>
        <sz val="11"/>
        <color indexed="8"/>
        <rFont val="Arial"/>
        <family val="2"/>
      </rPr>
      <t>Realización del mantenimiento preventivo y correctivo de maquinaria menor.</t>
    </r>
  </si>
  <si>
    <r>
      <t xml:space="preserve">PMMM: </t>
    </r>
    <r>
      <rPr>
        <sz val="11"/>
        <color indexed="8"/>
        <rFont val="Arial"/>
        <family val="2"/>
      </rPr>
      <t xml:space="preserve">Porcentaje de mantenimiento a maquinaria menor. </t>
    </r>
  </si>
  <si>
    <r>
      <t xml:space="preserve">3.12.1.1.6.7 </t>
    </r>
    <r>
      <rPr>
        <sz val="11"/>
        <color indexed="8"/>
        <rFont val="Arial"/>
        <family val="2"/>
      </rPr>
      <t>Reparación de guarniciones en áreas de espacios publicos.</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</si>
  <si>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</si>
  <si>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</si>
  <si>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t xml:space="preserve">3.12.1.1.6.8 </t>
    </r>
    <r>
      <rPr>
        <sz val="11"/>
        <color indexed="8"/>
        <rFont val="Arial"/>
        <family val="2"/>
      </rPr>
      <t>Reparacion de estructuras de concreto en  areas de espacios publicos.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</si>
  <si>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</si>
  <si>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</si>
  <si>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t>3.12.1.1.7</t>
    </r>
    <r>
      <rPr>
        <sz val="11"/>
        <color theme="1"/>
        <rFont val="Arial"/>
        <family val="2"/>
      </rPr>
      <t xml:space="preserve"> Demandas Emergentes Atendidas</t>
    </r>
  </si>
  <si>
    <r>
      <t xml:space="preserve">PDEA: </t>
    </r>
    <r>
      <rPr>
        <sz val="11"/>
        <color theme="1"/>
        <rFont val="Arial"/>
        <family val="2"/>
      </rPr>
      <t>Porcentaje de demandas emergentes atendidas</t>
    </r>
    <r>
      <rPr>
        <b/>
        <sz val="11"/>
        <color theme="1"/>
        <rFont val="Arial"/>
        <family val="2"/>
      </rPr>
      <t>.</t>
    </r>
  </si>
  <si>
    <r>
      <t xml:space="preserve">3.12.1.1.7.1 </t>
    </r>
    <r>
      <rPr>
        <sz val="11"/>
        <color theme="1"/>
        <rFont val="Arial"/>
        <family val="2"/>
      </rPr>
      <t>Gestión de recursos administrativos de contratos y arrendamientos de la Dirección de Atención a Demandas Emergentes.</t>
    </r>
  </si>
  <si>
    <r>
      <t xml:space="preserve">PRAG: </t>
    </r>
    <r>
      <rPr>
        <sz val="11"/>
        <color theme="1"/>
        <rFont val="Arial"/>
        <family val="2"/>
      </rPr>
      <t>Porcentaje de Recursos  Administrativos de contratos y arrendamientos Gestionados.</t>
    </r>
  </si>
  <si>
    <r>
      <t xml:space="preserve">3.12.1.1.7.2  </t>
    </r>
    <r>
      <rPr>
        <sz val="11"/>
        <color theme="1"/>
        <rFont val="Arial"/>
        <family val="2"/>
      </rPr>
      <t>Realizar el Barrido y  limpieza  de calles y avenidas de la ciudad.</t>
    </r>
  </si>
  <si>
    <r>
      <t>PKLCAL:</t>
    </r>
    <r>
      <rPr>
        <sz val="11"/>
        <color theme="1"/>
        <rFont val="Arial"/>
        <family val="2"/>
      </rPr>
      <t xml:space="preserve"> Porcentaje  de Kilomestros Lineales de Calles y Avenidas Limpios.</t>
    </r>
  </si>
  <si>
    <r>
      <t xml:space="preserve">3.12.1.1.7.3 </t>
    </r>
    <r>
      <rPr>
        <sz val="11"/>
        <color theme="1"/>
        <rFont val="Arial"/>
        <family val="2"/>
      </rPr>
      <t>Realizar el Chapeo, poda, deshierbe, desgajo en areas verdes y áreas comunes.</t>
    </r>
  </si>
  <si>
    <r>
      <t xml:space="preserve">PMCAVACA: </t>
    </r>
    <r>
      <rPr>
        <sz val="11"/>
        <color theme="1"/>
        <rFont val="Arial"/>
        <family val="2"/>
      </rPr>
      <t>Porcentaje de Metros Cuadrados de Areas Verdes y Areas Comunes Atendidos.</t>
    </r>
  </si>
  <si>
    <r>
      <t xml:space="preserve">3.12.1.1.7.4 </t>
    </r>
    <r>
      <rPr>
        <sz val="11"/>
        <color theme="1"/>
        <rFont val="Arial"/>
        <family val="2"/>
      </rPr>
      <t>Retiro de los desechos sólidos y vegetales de basureros clandestinos.</t>
    </r>
  </si>
  <si>
    <r>
      <t xml:space="preserve">PTRDSVBC: </t>
    </r>
    <r>
      <rPr>
        <sz val="11"/>
        <color theme="1"/>
        <rFont val="Arial"/>
        <family val="2"/>
      </rPr>
      <t>Porcentaje de Tonelaje de Retiro de Desechos Sólidos y Vegetales de Basureros Clandestinos.</t>
    </r>
  </si>
  <si>
    <r>
      <t xml:space="preserve">3.12.1.1.7.5 </t>
    </r>
    <r>
      <rPr>
        <sz val="11"/>
        <color theme="1"/>
        <rFont val="Arial"/>
        <family val="2"/>
      </rPr>
      <t>Rescate de espacios públicos.</t>
    </r>
  </si>
  <si>
    <r>
      <t xml:space="preserve">PEPR: </t>
    </r>
    <r>
      <rPr>
        <sz val="11"/>
        <color theme="1"/>
        <rFont val="Arial"/>
        <family val="2"/>
      </rPr>
      <t>Porcentaje de Espacios Públicos Rescatados.</t>
    </r>
  </si>
  <si>
    <r>
      <t xml:space="preserve">3.12.1.1.7.6 </t>
    </r>
    <r>
      <rPr>
        <sz val="11"/>
        <color theme="1"/>
        <rFont val="Arial"/>
        <family val="2"/>
      </rPr>
      <t>Rastreo de terracerías para vialidades en zonas irregulares.</t>
    </r>
  </si>
  <si>
    <r>
      <t xml:space="preserve">PMCTVR: </t>
    </r>
    <r>
      <rPr>
        <sz val="11"/>
        <color theme="1"/>
        <rFont val="Arial"/>
        <family val="2"/>
      </rPr>
      <t>Porcentaje de Metros Cuadrados  de Terracerias para Vialidades Rastreados.</t>
    </r>
  </si>
  <si>
    <r>
      <t xml:space="preserve">3.12.1.1.7.7 </t>
    </r>
    <r>
      <rPr>
        <sz val="11"/>
        <color theme="1"/>
        <rFont val="Arial"/>
        <family val="2"/>
      </rPr>
      <t>Mantenimiento de parque vehicular.</t>
    </r>
  </si>
  <si>
    <r>
      <t xml:space="preserve">PPVA: </t>
    </r>
    <r>
      <rPr>
        <sz val="11"/>
        <color theme="1"/>
        <rFont val="Arial"/>
        <family val="2"/>
      </rPr>
      <t>Porcentaje  de Parque Vehicular Atendidos.</t>
    </r>
  </si>
  <si>
    <r>
      <t xml:space="preserve">3.12.1.1.7.8  </t>
    </r>
    <r>
      <rPr>
        <sz val="11"/>
        <color theme="1"/>
        <rFont val="Arial"/>
        <family val="2"/>
      </rPr>
      <t>Mantenimiento de maquinaria pesada.</t>
    </r>
  </si>
  <si>
    <r>
      <t xml:space="preserve">PMPA: </t>
    </r>
    <r>
      <rPr>
        <sz val="11"/>
        <color theme="1"/>
        <rFont val="Arial"/>
        <family val="2"/>
      </rPr>
      <t>Porcentaje de Maquinaria Pesada Atendidos.</t>
    </r>
  </si>
  <si>
    <r>
      <t xml:space="preserve">3.12.1.1.7.9 </t>
    </r>
    <r>
      <rPr>
        <sz val="11"/>
        <color theme="1"/>
        <rFont val="Arial"/>
        <family val="2"/>
      </rPr>
      <t>Mantenimiento de equipo menor.</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</si>
  <si>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</si>
  <si>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</si>
  <si>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</si>
  <si>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</si>
  <si>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</si>
  <si>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</si>
  <si>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</si>
  <si>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</si>
  <si>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</si>
  <si>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</si>
  <si>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</si>
  <si>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t>Componente
(Dirección de Atención a Demandas Emergentes)</t>
  </si>
  <si>
    <t>Componente
(Dirección de Supervisión de Sistema de Limpia)</t>
  </si>
  <si>
    <r>
      <rPr>
        <b/>
        <sz val="11"/>
        <color theme="1"/>
        <rFont val="Arial Nova Cond"/>
        <family val="2"/>
      </rPr>
      <t>3.03.1.1.10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</si>
  <si>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 xml:space="preserve">POE: </t>
    </r>
    <r>
      <rPr>
        <sz val="11"/>
        <color theme="1"/>
        <rFont val="Arial Nova Cond"/>
        <family val="2"/>
      </rPr>
      <t>Porcentaje de Obras Ejercidas</t>
    </r>
  </si>
  <si>
    <r>
      <rPr>
        <b/>
        <sz val="11"/>
        <color theme="1"/>
        <rFont val="Arial Nova Cond"/>
        <family val="2"/>
      </rPr>
      <t>3.03.1.1.10.1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</si>
  <si>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 xml:space="preserve">POUOM: </t>
    </r>
    <r>
      <rPr>
        <sz val="11"/>
        <color theme="1"/>
        <rFont val="Arial Nova Cond"/>
        <family val="2"/>
      </rPr>
      <t>Porcentaje de Obras de Urbanización para Optima Movilidad</t>
    </r>
  </si>
  <si>
    <r>
      <rPr>
        <b/>
        <sz val="11"/>
        <color theme="1"/>
        <rFont val="Arial Nova Cond"/>
        <family val="2"/>
      </rPr>
      <t>3.03.1.1.10.2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</si>
  <si>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</si>
  <si>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3.03.1.1.10.3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</si>
  <si>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POMIEP:</t>
    </r>
    <r>
      <rPr>
        <sz val="11"/>
        <color theme="1"/>
        <rFont val="Arial Nova Cond"/>
        <family val="2"/>
      </rPr>
      <t xml:space="preserve"> Porcentaje de Obras de Mejoramiento Integral de Espacios Públicos.</t>
    </r>
  </si>
  <si>
    <r>
      <rPr>
        <b/>
        <sz val="11"/>
        <color theme="1"/>
        <rFont val="Arial Nova Cond"/>
        <family val="2"/>
      </rPr>
      <t xml:space="preserve">3.03.1.1.10.4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</si>
  <si>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</si>
  <si>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3.03.1.1.10.5</t>
    </r>
    <r>
      <rPr>
        <sz val="11"/>
        <color theme="1"/>
        <rFont val="Arial Nova Cond"/>
        <family val="2"/>
      </rPr>
      <t xml:space="preserve">  Gestion de Reparaciones y Mantenimiento del Parque Vehicular.</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</si>
  <si>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</si>
  <si>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3.03.1.1.10.6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</si>
  <si>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</si>
  <si>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 xml:space="preserve">3.03.1.1.10.7 </t>
    </r>
    <r>
      <rPr>
        <sz val="11"/>
        <color theme="1"/>
        <rFont val="Arial Nova Cond"/>
        <family val="2"/>
      </rPr>
      <t>Equipamiento al Personal de las áreas de obras públicas para un mejor desempeño de sus labores</t>
    </r>
  </si>
  <si>
    <r>
      <rPr>
        <b/>
        <sz val="11"/>
        <color theme="1"/>
        <rFont val="Arial Nova Cond"/>
        <family val="2"/>
      </rPr>
      <t>PEP:</t>
    </r>
    <r>
      <rPr>
        <sz val="11"/>
        <color theme="1"/>
        <rFont val="Arial Nova Cond"/>
        <family val="2"/>
      </rPr>
      <t xml:space="preserve"> Porcentaje de Equipamiento de Personal</t>
    </r>
  </si>
  <si>
    <t>Componente
Dirección de Proyectos</t>
  </si>
  <si>
    <r>
      <rPr>
        <b/>
        <sz val="11"/>
        <color theme="1"/>
        <rFont val="Arial Nova Cond"/>
        <family val="2"/>
      </rPr>
      <t xml:space="preserve">3.03.1.1.11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</si>
  <si>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</si>
  <si>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 xml:space="preserve">3.03.1.1.11.1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</si>
  <si>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</si>
  <si>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 xml:space="preserve">3.03.1.1.11.2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</si>
  <si>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</si>
  <si>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3.03.1.1.11.3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</si>
  <si>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</si>
  <si>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t>Componente
Dirección de Licitaciones y Contratos</t>
  </si>
  <si>
    <r>
      <rPr>
        <b/>
        <sz val="11"/>
        <color theme="1"/>
        <rFont val="Arial Nova Cond"/>
        <family val="2"/>
      </rPr>
      <t>3.03.1.1.12</t>
    </r>
    <r>
      <rPr>
        <sz val="11"/>
        <color theme="1"/>
        <rFont val="Arial Nova Cond"/>
        <family val="2"/>
      </rPr>
      <t xml:space="preserve"> Contratos de obra pública o servicios relacionados con las Mismas</t>
    </r>
  </si>
  <si>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</si>
  <si>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 xml:space="preserve">3.03.1.1.12.1 </t>
    </r>
    <r>
      <rPr>
        <sz val="11"/>
        <color theme="1"/>
        <rFont val="Arial Nova Cond"/>
        <family val="2"/>
      </rPr>
      <t xml:space="preserve"> Proyección de Procedimientos de Adjudicacion de Obras Publicas en beneficio de los benitojuarences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</si>
  <si>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</si>
  <si>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t>Componente
Dirección de Construcción</t>
  </si>
  <si>
    <r>
      <rPr>
        <b/>
        <sz val="11"/>
        <color theme="1"/>
        <rFont val="Arial Nova Cond"/>
        <family val="2"/>
      </rPr>
      <t>3.03.1.1.13</t>
    </r>
    <r>
      <rPr>
        <sz val="11"/>
        <color theme="1"/>
        <rFont val="Arial Nova Cond"/>
        <family val="2"/>
      </rPr>
      <t xml:space="preserve">  Obras publicas  contratadas y ejecutadas en beneficio de los benitojuarences</t>
    </r>
  </si>
  <si>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</si>
  <si>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3.03.1.1.13.1 </t>
    </r>
    <r>
      <rPr>
        <sz val="11"/>
        <color theme="1"/>
        <rFont val="Arial Nova Cond"/>
        <family val="2"/>
      </rPr>
      <t xml:space="preserve">Supervision  del avance físico de las obras publicas de acuerdo al calendario. </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</si>
  <si>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</si>
  <si>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t>Componente
Dirección de Control y Seguimiento de Obra</t>
  </si>
  <si>
    <r>
      <rPr>
        <b/>
        <sz val="11"/>
        <color theme="1"/>
        <rFont val="Arial Nova Cond"/>
        <family val="2"/>
      </rPr>
      <t xml:space="preserve">3.03.1.1.14 </t>
    </r>
    <r>
      <rPr>
        <sz val="11"/>
        <color theme="1"/>
        <rFont val="Arial Nova Cond"/>
        <family val="2"/>
      </rPr>
      <t xml:space="preserve"> Obras publicas  facturadas y ejecutadas en beneficio de los benitojuarences</t>
    </r>
  </si>
  <si>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</si>
  <si>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3.03.1.14.1</t>
    </r>
    <r>
      <rPr>
        <sz val="11"/>
        <color theme="1"/>
        <rFont val="Arial Nova Cond"/>
        <family val="2"/>
      </rPr>
      <t xml:space="preserve"> Gestión del avance financiero de las obras publicas 
 </t>
    </r>
  </si>
  <si>
    <r>
      <rPr>
        <b/>
        <sz val="11"/>
        <color theme="1"/>
        <rFont val="Arial Nova Cond"/>
        <family val="2"/>
      </rPr>
      <t xml:space="preserve">PGEAFIN: </t>
    </r>
    <r>
      <rPr>
        <sz val="11"/>
        <color theme="1"/>
        <rFont val="Arial Nova Cond"/>
        <family val="2"/>
      </rPr>
      <t>Promedio de la gestion del avance financiero de las obras públicas</t>
    </r>
  </si>
  <si>
    <t>Componente
(Dirección General de Obras Públicas)</t>
  </si>
  <si>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</si>
  <si>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</si>
  <si>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</si>
  <si>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</si>
  <si>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</si>
  <si>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t>Unidad de medida del indicador: 
Porcentaje
Unidad de medida: 
Equipamiento</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</si>
  <si>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</si>
  <si>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</si>
  <si>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</si>
  <si>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</si>
  <si>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</si>
  <si>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</si>
  <si>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</si>
  <si>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</si>
  <si>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</si>
  <si>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</si>
  <si>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</si>
  <si>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3.12.1.1.8 </t>
    </r>
    <r>
      <rPr>
        <sz val="11"/>
        <color theme="1"/>
        <rFont val="Arial"/>
        <family val="2"/>
      </rPr>
      <t xml:space="preserve"> Recolección, manejo integral y disposición final de residuos sólidos supervisados.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</si>
  <si>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</si>
  <si>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</si>
  <si>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t xml:space="preserve">3.12.1.1.8.1 </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</si>
  <si>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</si>
  <si>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</si>
  <si>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t xml:space="preserve">3.12.1.1.8.2 </t>
    </r>
    <r>
      <rPr>
        <sz val="11"/>
        <color theme="1"/>
        <rFont val="Arial"/>
        <family val="2"/>
      </rPr>
      <t>Supervisión constante y eficiente de las rutas diarias del servicio prestado por SIRESOL.</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</si>
  <si>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</si>
  <si>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</si>
  <si>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t xml:space="preserve">3.12.1.1.8.3  </t>
    </r>
    <r>
      <rPr>
        <sz val="11"/>
        <color theme="1"/>
        <rFont val="Arial"/>
        <family val="2"/>
      </rPr>
      <t>Supervisión de la disposición final de los residuos sólidos.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</si>
  <si>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</si>
  <si>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</si>
  <si>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t xml:space="preserve">3.12.1.1.8.4 </t>
    </r>
    <r>
      <rPr>
        <sz val="11"/>
        <color theme="1"/>
        <rFont val="Arial"/>
        <family val="2"/>
      </rPr>
      <t>Supervisión de basureros clandestinos, ejecutando la eliminación de manera oportuna.</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</si>
  <si>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</si>
  <si>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</si>
  <si>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t xml:space="preserve">3.12.1.1.8.5 </t>
    </r>
    <r>
      <rPr>
        <sz val="11"/>
        <color theme="1"/>
        <rFont val="Arial"/>
        <family val="2"/>
      </rPr>
      <t xml:space="preserve">Mantenimiento preventivo del parque vehicular. </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</si>
  <si>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</si>
  <si>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</si>
  <si>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t>Dirección de Control y Seguimiento</t>
  </si>
  <si>
    <r>
      <rPr>
        <b/>
        <sz val="11"/>
        <color theme="1"/>
        <rFont val="Arial"/>
        <family val="2"/>
      </rPr>
      <t xml:space="preserve">3.12.1 </t>
    </r>
    <r>
      <rPr>
        <sz val="11"/>
        <color theme="1"/>
        <rFont val="Arial"/>
        <family val="2"/>
      </rPr>
      <t xml:space="preserve">Contribuir a garantizar la preservación de la riqueza natural única que tiene nuestro municipio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</si>
  <si>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t>Derivado a que no encuetra aperturado el sistema OPERGOB, no se puede observar el monto total ejercido durante el primer trimestre 2023</t>
  </si>
  <si>
    <t xml:space="preserve"> E-PPA 3.12 PROGRAMA DE INFRAESTRUCTURA BÁSICA URBANA, MEJORAMIENTO DE IMAGEN, SERVICIOS PÚBLICOS Y OBRAS PÚBLICAS DIGNAS, SUSTENTABLES E INCLUSIVAS</t>
  </si>
  <si>
    <t>ANUAL</t>
  </si>
  <si>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</si>
  <si>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</si>
  <si>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t>Dervivado a que no se encuetra aperturado el sistema OPERGOB, no se puede verificar el presupuesto ejercido del primer trimestre del ejercicio 2023</t>
  </si>
  <si>
    <t xml:space="preserve">ELABORÓ
C. Oscar Alfredo Velazquez Lemus
Coordinación Administrativa de la Secretaría Municipal de Obras Públicas y Servicios </t>
  </si>
  <si>
    <r>
      <rPr>
        <b/>
        <sz val="11"/>
        <color theme="1"/>
        <rFont val="Arial"/>
        <family val="2"/>
      </rPr>
      <t>Justificación Trimestral:</t>
    </r>
    <r>
      <rPr>
        <sz val="11"/>
        <color theme="1"/>
        <rFont val="Arial"/>
        <family val="2"/>
      </rPr>
      <t xml:space="preserve"> El sistema del alumbrado público se esta modernizando con luminarias leds por lo que la rehabilitación y mantenimiento  de luminarias  tipo reflectores no se logro el avance  en proporción a la meta planeada en el segundo trimestre.                                    </t>
    </r>
  </si>
  <si>
    <r>
      <rPr>
        <b/>
        <sz val="11"/>
        <color theme="1"/>
        <rFont val="Arial"/>
        <family val="2"/>
      </rPr>
      <t xml:space="preserve">Justificación Trimestral: </t>
    </r>
    <r>
      <rPr>
        <sz val="11"/>
        <color theme="1"/>
        <rFont val="Arial"/>
        <family val="2"/>
      </rPr>
      <t xml:space="preserve">En la Dirección de Alumbrado  público se continuará con la Modernización del Sistema de Alumbrado público a tecnoligía Led, con esta acción  se mejora el Alumbrado Público. Obteniendo en este segundo trimestre  un incremento de  45.48 % de la meta planeada.          </t>
    </r>
  </si>
  <si>
    <r>
      <rPr>
        <b/>
        <sz val="11"/>
        <color theme="1"/>
        <rFont val="Arial"/>
        <family val="2"/>
      </rPr>
      <t>Justificación Trimestral:</t>
    </r>
    <r>
      <rPr>
        <sz val="11"/>
        <color theme="1"/>
        <rFont val="Arial"/>
        <family val="2"/>
      </rPr>
      <t xml:space="preserve"> En la Dirección de Alumbrado  público se continua con la  supervisión del sistema del alumbrado público, reduciendo las fallas presentadas en el mismo. Registrandose en proporción a la meta planeada en el  segundo trimestre un porcentaje  del   63.96%.                 </t>
    </r>
  </si>
  <si>
    <r>
      <rPr>
        <b/>
        <sz val="11"/>
        <color theme="1"/>
        <rFont val="Arial"/>
        <family val="2"/>
      </rPr>
      <t>Justificación Trimestral:</t>
    </r>
    <r>
      <rPr>
        <sz val="11"/>
        <color theme="1"/>
        <rFont val="Arial"/>
        <family val="2"/>
      </rPr>
      <t xml:space="preserve"> En la Dirección de Alumbrado  público se continua con la  supervisión de los reportes  ciudadanos  del sistema del alumbrado público, presentando un avance del 54.56% en proporción a la meta planeada en  el segundo trimestre.                                                                                                                                               </t>
    </r>
  </si>
  <si>
    <r>
      <rPr>
        <b/>
        <sz val="11"/>
        <color theme="1"/>
        <rFont val="Arial"/>
        <family val="2"/>
      </rPr>
      <t>Justificación Trimestral:</t>
    </r>
    <r>
      <rPr>
        <sz val="11"/>
        <color theme="1"/>
        <rFont val="Arial"/>
        <family val="2"/>
      </rPr>
      <t xml:space="preserve"> En la Dirección de Alumbrado  público se realiza en censo del sistema del alumbrado público, cumpliendo con las metas planeadas y presentando un avance del 86.05%  en proporción a la meta planeada del segundo trimestre.                                                 </t>
    </r>
  </si>
  <si>
    <r>
      <rPr>
        <b/>
        <sz val="11"/>
        <color theme="1"/>
        <rFont val="Arial"/>
        <family val="2"/>
      </rPr>
      <t>Justificación Trimestral:</t>
    </r>
    <r>
      <rPr>
        <sz val="11"/>
        <color theme="1"/>
        <rFont val="Arial"/>
        <family val="2"/>
      </rPr>
      <t xml:space="preserve"> En la Dirección de Alumbrado  público se continua con la proyección  de la infraestructura eléctrica, logrando un 100% en relación a  la meta planeada para el segundo trimestre.                                                                                                                          </t>
    </r>
  </si>
  <si>
    <r>
      <rPr>
        <b/>
        <sz val="11"/>
        <color theme="1"/>
        <rFont val="Arial"/>
        <family val="2"/>
      </rPr>
      <t xml:space="preserve">Justificación Trimestral: </t>
    </r>
    <r>
      <rPr>
        <sz val="11"/>
        <color theme="1"/>
        <rFont val="Arial"/>
        <family val="2"/>
      </rPr>
      <t xml:space="preserve">En la Dirección de Alumbrado  público se continua con la rehabilitación y mantenimiento de postes del sistema del alumbrado público. Por lo que  logro en relación a  la meta planeada para el segundo trimestre un  72.00%.    </t>
    </r>
  </si>
  <si>
    <r>
      <rPr>
        <b/>
        <sz val="11"/>
        <color theme="1"/>
        <rFont val="Arial"/>
        <family val="2"/>
      </rPr>
      <t>Justificación Trimestral:</t>
    </r>
    <r>
      <rPr>
        <sz val="11"/>
        <color theme="1"/>
        <rFont val="Arial"/>
        <family val="2"/>
      </rPr>
      <t xml:space="preserve"> En la Dirección de Alumbrado  público se continua con los trabajos establecidos para la entrega recepción de fraccionamientos en relación al  sistema del alumbrado público. Por lo que  se logro un 159.09% en relación a  la meta planeada para el segundo trimestre.                   </t>
    </r>
  </si>
  <si>
    <t>p</t>
  </si>
  <si>
    <r>
      <rPr>
        <b/>
        <sz val="11"/>
        <color theme="1"/>
        <rFont val="Arial"/>
        <family val="2"/>
      </rPr>
      <t>Justificación Trimestral:</t>
    </r>
    <r>
      <rPr>
        <sz val="11"/>
        <color theme="1"/>
        <rFont val="Arial"/>
        <family val="2"/>
      </rPr>
      <t xml:space="preserve">  La meta alcanzada del 1 de Abril al 30 de Junio 2023, fue de un 0% ya que este trimestre no tuvimos alguna recepcion de obra </t>
    </r>
  </si>
  <si>
    <r>
      <rPr>
        <b/>
        <sz val="11"/>
        <color theme="1"/>
        <rFont val="Arial"/>
        <family val="2"/>
      </rPr>
      <t>Justificación Trimestral:</t>
    </r>
    <r>
      <rPr>
        <sz val="11"/>
        <color theme="1"/>
        <rFont val="Arial"/>
        <family val="2"/>
      </rPr>
      <t xml:space="preserve">   La meta alcanzada del 1 de Abril al 30 de Junio 2023, fue de un 100% 
</t>
    </r>
  </si>
  <si>
    <r>
      <rPr>
        <b/>
        <sz val="11"/>
        <color theme="1"/>
        <rFont val="Arial"/>
        <family val="2"/>
      </rPr>
      <t xml:space="preserve">Justificación Trimestral: </t>
    </r>
    <r>
      <rPr>
        <sz val="11"/>
        <color theme="1"/>
        <rFont val="Arial"/>
        <family val="2"/>
      </rPr>
      <t xml:space="preserve">La meta alcanzada del 1 de Abril al 30 de Junio 2023, fue de un 50%.
</t>
    </r>
  </si>
  <si>
    <r>
      <rPr>
        <b/>
        <sz val="11"/>
        <color theme="1"/>
        <rFont val="Arial"/>
        <family val="2"/>
      </rPr>
      <t>Justificación Trimestral:</t>
    </r>
    <r>
      <rPr>
        <sz val="11"/>
        <color theme="1"/>
        <rFont val="Arial"/>
        <family val="2"/>
      </rPr>
      <t xml:space="preserve"> La meta alcanzada del 1 de Abril al 30 de Junio 2023, fue de un 100% debido a que la medicion es trimestral </t>
    </r>
  </si>
  <si>
    <r>
      <rPr>
        <b/>
        <sz val="11"/>
        <color theme="1"/>
        <rFont val="Arial"/>
        <family val="2"/>
      </rPr>
      <t>Justificación Trimestral:</t>
    </r>
    <r>
      <rPr>
        <sz val="11"/>
        <color theme="1"/>
        <rFont val="Arial"/>
        <family val="2"/>
      </rPr>
      <t xml:space="preserve">  La meta alcanzada del 1 de Abril al 30 de Junio 2023, fue de un 100% debido a que la medicion es trimestral.
</t>
    </r>
  </si>
  <si>
    <r>
      <rPr>
        <b/>
        <sz val="11"/>
        <color theme="1"/>
        <rFont val="Arial"/>
        <family val="2"/>
      </rPr>
      <t>Justificación Trimestral:</t>
    </r>
    <r>
      <rPr>
        <sz val="11"/>
        <color theme="1"/>
        <rFont val="Arial"/>
        <family val="2"/>
      </rPr>
      <t xml:space="preserve">  La meta alcanzada del 1 de Abril al 30 de Junio 2023, fue de un 145.05%  ya que la medición es trimestral</t>
    </r>
  </si>
  <si>
    <r>
      <rPr>
        <b/>
        <sz val="11"/>
        <color theme="1"/>
        <rFont val="Arial"/>
        <family val="2"/>
      </rPr>
      <t>Justificación Trimestral:</t>
    </r>
    <r>
      <rPr>
        <sz val="11"/>
        <color theme="1"/>
        <rFont val="Arial"/>
        <family val="2"/>
      </rPr>
      <t xml:space="preserve"> La meta alcanzada del 1 de Abril al 30 de Junio 2023, fue de un 34.75% ya que la medición es trimestral, y por condiciones climáticas no se obtuvo el 100% que se esperaba.</t>
    </r>
  </si>
  <si>
    <r>
      <rPr>
        <b/>
        <sz val="11"/>
        <color theme="1"/>
        <rFont val="Arial"/>
        <family val="2"/>
      </rPr>
      <t>Justificación Trimestral:</t>
    </r>
    <r>
      <rPr>
        <sz val="11"/>
        <color theme="1"/>
        <rFont val="Arial"/>
        <family val="2"/>
      </rPr>
      <t xml:space="preserve">  La meta alcanzada del 1 de Abril al 30 de Junio 2023, fue de un 395.62 %, este incremento se obtuvo en virtud de que la demanda del servicio de agua potable en las colonias irregulares es mayor derivado al aunmento de poblacion, asi mismo se cuenta con el parque vehicular en optimas condiciones.
</t>
    </r>
  </si>
  <si>
    <r>
      <rPr>
        <b/>
        <sz val="11"/>
        <color theme="1"/>
        <rFont val="Arial"/>
        <family val="2"/>
      </rPr>
      <t>Justificacion Trimestral:</t>
    </r>
    <r>
      <rPr>
        <sz val="11"/>
        <color theme="1"/>
        <rFont val="Arial"/>
        <family val="2"/>
      </rPr>
      <t xml:space="preserve"> Se logró realizar  672 desazolves de los 670  programados en el segundo trimestre, alcanzando la meta  en semáforo verde con 100.30% realizado.         </t>
    </r>
  </si>
  <si>
    <r>
      <rPr>
        <b/>
        <sz val="11"/>
        <color theme="1"/>
        <rFont val="Arial"/>
        <family val="2"/>
      </rPr>
      <t>Justificacion Trimestral:</t>
    </r>
    <r>
      <rPr>
        <sz val="11"/>
        <color theme="1"/>
        <rFont val="Arial"/>
        <family val="2"/>
      </rPr>
      <t xml:space="preserve"> Se logró realizar la limpieza de  4,815,795 M2 de playas, de los  5,075,000 M2  programados en el segundo trimestre, alcanzando la meta en semáforo verde con un 94.89 % realizado.       en semáforo verde con un 87.61% realizado.                                               </t>
    </r>
  </si>
  <si>
    <r>
      <t>Justificacion Trimestral:</t>
    </r>
    <r>
      <rPr>
        <sz val="11"/>
        <color theme="1"/>
        <rFont val="Arial"/>
        <family val="2"/>
      </rPr>
      <t xml:space="preserve"> Se logró realizar 12 restauraciones de los 50 programados en el segundo trimestre, quedando en semáforo critico con un24.00 % de lo planeado, no se cumplió con el objetivo debido a la falta de materiales de construcción que se requieren.   </t>
    </r>
  </si>
  <si>
    <r>
      <t xml:space="preserve">Justificacion Trimestral: </t>
    </r>
    <r>
      <rPr>
        <sz val="11"/>
        <color theme="1"/>
        <rFont val="Arial"/>
        <family val="2"/>
      </rPr>
      <t xml:space="preserve">Se logró realizar 5,082  limpiezas de pozos pluviales, de los 5,375 programados en el segundo trimestre, alcanzando un 94.55 % de lo planeado, se alcanzo llegar al semáforo verde en el segundo trimestre. </t>
    </r>
  </si>
  <si>
    <r>
      <t xml:space="preserve">Justificacion Trimestral: </t>
    </r>
    <r>
      <rPr>
        <sz val="11"/>
        <color theme="1"/>
        <rFont val="Arial"/>
        <family val="2"/>
      </rPr>
      <t xml:space="preserve">Se logró  rebasar la limpieza de interconexión en 945 ML de los 875 ML programados, rebasando con un 108.00 %  logrando mantenerse en el semáforo verde  en el segundo trimestre.                                </t>
    </r>
  </si>
  <si>
    <r>
      <t xml:space="preserve">Justificacion Trimestral: </t>
    </r>
    <r>
      <rPr>
        <sz val="11"/>
        <color theme="1"/>
        <rFont val="Arial"/>
        <family val="2"/>
      </rPr>
      <t xml:space="preserve">Se logró realizar 14 movimientos de recurso, de los 11 programados, rebasandoo la meta con el 127.27% de lo planeado, manteniéndose en el semáforo verde en el segundo trimestre.    </t>
    </r>
  </si>
  <si>
    <r>
      <t>Justificacion Trimestral:</t>
    </r>
    <r>
      <rPr>
        <sz val="11"/>
        <color theme="1"/>
        <rFont val="Arial"/>
        <family val="2"/>
      </rPr>
      <t xml:space="preserve"> Se logró realizar el retiro de  130,850 Kg de basura  de los 150,750 Kg  programados en el segundo trimestre, alcanzando un 86.80% de lo planeado, se alcanzo llegar al semáforo verde en este segundo trimestre.. </t>
    </r>
    <r>
      <rPr>
        <b/>
        <sz val="11"/>
        <color theme="1"/>
        <rFont val="Arial"/>
        <family val="2"/>
      </rPr>
      <t xml:space="preserve">                       </t>
    </r>
  </si>
  <si>
    <r>
      <t xml:space="preserve">Justificacion Trimestral: </t>
    </r>
    <r>
      <rPr>
        <sz val="11"/>
        <color theme="1"/>
        <rFont val="Arial"/>
        <family val="2"/>
      </rPr>
      <t xml:space="preserve">Se logró realizar el retiro de  4,000m3 de sargazo y pasto marino de las playas, de los 4,600 m3 programados en el segundo trimestre alcanzando un 34.63% de lo planeado, se alcanzo llegar al semáforo verde en este segundo trimestre      </t>
    </r>
    <r>
      <rPr>
        <b/>
        <sz val="11"/>
        <color theme="1"/>
        <rFont val="Arial"/>
        <family val="2"/>
      </rPr>
      <t xml:space="preserve">                                   </t>
    </r>
  </si>
  <si>
    <r>
      <t xml:space="preserve">Justificacion Trimestral: </t>
    </r>
    <r>
      <rPr>
        <sz val="11"/>
        <color theme="1"/>
        <rFont val="Arial"/>
        <family val="2"/>
      </rPr>
      <t xml:space="preserve">Se logró realizar el retiro de  4,000m3 de sargazo y pasto marino de las playas, de los 4,600 m3 programados en el segundo trimestre alcanzando un 86.96% de lo planeado, se alcanzo llegar al semáforo verde en este segundo trimestre.   </t>
    </r>
  </si>
  <si>
    <r>
      <rPr>
        <b/>
        <sz val="11"/>
        <color indexed="8"/>
        <rFont val="Arial"/>
        <family val="2"/>
      </rPr>
      <t>Justificación Trimestral:</t>
    </r>
    <r>
      <rPr>
        <sz val="11"/>
        <color indexed="8"/>
        <rFont val="Arial"/>
        <family val="2"/>
      </rPr>
      <t xml:space="preserve"> Debido a la falta de adquisicion de material de pintura durante este trimestre, se realizo un avance del  59.80%  del mantenimiento programado para esta actividad.
</t>
    </r>
    <r>
      <rPr>
        <b/>
        <sz val="11"/>
        <color indexed="8"/>
        <rFont val="Arial"/>
        <family val="2"/>
      </rPr>
      <t/>
    </r>
  </si>
  <si>
    <r>
      <rPr>
        <b/>
        <sz val="11"/>
        <color indexed="8"/>
        <rFont val="Arial"/>
        <family val="2"/>
      </rPr>
      <t>Justificación Trimestra</t>
    </r>
    <r>
      <rPr>
        <sz val="11"/>
        <color indexed="8"/>
        <rFont val="Arial"/>
        <family val="2"/>
      </rPr>
      <t xml:space="preserve">l: Se logro un avance del 96.81% del programado para esta actividad , donde es atendido de forma continua solicitudes de ciudadanos mediante el programa de "REPORTA Y APORTA" , SUGEI y las areas calendarizadas por la dirección. </t>
    </r>
  </si>
  <si>
    <r>
      <rPr>
        <b/>
        <sz val="11"/>
        <color indexed="8"/>
        <rFont val="Arial"/>
        <family val="2"/>
      </rPr>
      <t>Justificación Trimestral:</t>
    </r>
    <r>
      <rPr>
        <sz val="11"/>
        <color indexed="8"/>
        <rFont val="Arial"/>
        <family val="2"/>
      </rPr>
      <t xml:space="preserve">  Debido a la falta de adquisición de material  para la siembra de plantas de ornato,  no se presento avance alguno de lo programado para esta actividad.
</t>
    </r>
    <r>
      <rPr>
        <b/>
        <sz val="11"/>
        <color indexed="8"/>
        <rFont val="Arial"/>
        <family val="2"/>
      </rPr>
      <t/>
    </r>
  </si>
  <si>
    <r>
      <rPr>
        <b/>
        <sz val="11"/>
        <color indexed="8"/>
        <rFont val="Arial"/>
        <family val="2"/>
      </rPr>
      <t xml:space="preserve">Justificación Trimestral: </t>
    </r>
    <r>
      <rPr>
        <sz val="11"/>
        <color indexed="8"/>
        <rFont val="Arial"/>
        <family val="2"/>
      </rPr>
      <t xml:space="preserve">Debido a la falta de adquisición de material de pintura durante este trimestre  se logro un avance del 25.00%,  por ese motivo  no se realizó el mantenimiento programado de esta actividad.
</t>
    </r>
    <r>
      <rPr>
        <b/>
        <sz val="11"/>
        <color indexed="8"/>
        <rFont val="Arial"/>
        <family val="2"/>
      </rPr>
      <t/>
    </r>
  </si>
  <si>
    <r>
      <rPr>
        <b/>
        <sz val="11"/>
        <color indexed="8"/>
        <rFont val="Arial"/>
        <family val="2"/>
      </rPr>
      <t xml:space="preserve">Justificación Trimestral: </t>
    </r>
    <r>
      <rPr>
        <sz val="11"/>
        <color indexed="8"/>
        <rFont val="Arial"/>
        <family val="2"/>
      </rPr>
      <t>Se logro una meta del  160.27% para este trimestre, rebasandolo la meta programada debido a las solicitudes realizadas mediante el programa " REPORTA Y APORTA", SUGEI y a los eventos de Presidencia, las cuales son atendidas  para la restauración de juegos infantiles y aparatos de ejercicio.</t>
    </r>
  </si>
  <si>
    <r>
      <rPr>
        <b/>
        <sz val="11"/>
        <color indexed="8"/>
        <rFont val="Arial"/>
        <family val="2"/>
      </rPr>
      <t>Justificación Trimestral</t>
    </r>
    <r>
      <rPr>
        <sz val="11"/>
        <color indexed="8"/>
        <rFont val="Arial"/>
        <family val="2"/>
      </rPr>
      <t>: Se logro una meta del 100.00% y de esta manera alcanzar la meta programa para el mantenimiento preventivo del parque vehicular.</t>
    </r>
  </si>
  <si>
    <r>
      <rPr>
        <b/>
        <sz val="11"/>
        <color indexed="8"/>
        <rFont val="Arial"/>
        <family val="2"/>
      </rPr>
      <t>Justificación Trimestral:</t>
    </r>
    <r>
      <rPr>
        <sz val="11"/>
        <color indexed="8"/>
        <rFont val="Arial"/>
        <family val="2"/>
      </rPr>
      <t xml:space="preserve"> Se logro una meta del 90.63 % esto debido a la donación de refacciones hechas a la dirección para realizar el mantenimiento de maquinaria menor como lo son desbrozadoras, motosierras, podadoras, etc.
</t>
    </r>
  </si>
  <si>
    <r>
      <rPr>
        <b/>
        <sz val="11"/>
        <color indexed="8"/>
        <rFont val="Arial"/>
        <family val="2"/>
      </rPr>
      <t>Justificación Trimestral:</t>
    </r>
    <r>
      <rPr>
        <sz val="11"/>
        <color indexed="8"/>
        <rFont val="Arial"/>
        <family val="2"/>
      </rPr>
      <t xml:space="preserve">  Debido a la falta de adquisición de material  de construcción, no se represento avance alguno, motivo por el cual se decidio realizar el apoyo al mantenimiento de parques y áreas jardinadas,  razon por la cual no se realizó el mantenimiento programado de esta actividad.
</t>
    </r>
    <r>
      <rPr>
        <b/>
        <sz val="11"/>
        <color indexed="8"/>
        <rFont val="Arial"/>
        <family val="2"/>
      </rPr>
      <t xml:space="preserve">
</t>
    </r>
  </si>
  <si>
    <r>
      <rPr>
        <b/>
        <sz val="11"/>
        <color indexed="8"/>
        <rFont val="Arial"/>
        <family val="2"/>
      </rPr>
      <t>Justificación Trimestral:</t>
    </r>
    <r>
      <rPr>
        <sz val="11"/>
        <color indexed="8"/>
        <rFont val="Arial"/>
        <family val="2"/>
      </rPr>
      <t xml:space="preserve"> Debido a la falta de adquisición de material  de construcción, no se represento avance alguno, motivo por el cual se decidio realizar el apoyo al mantenimiento de parques y áreas jardinadas,  razon por la cual no se realizó el mantenimiento programado de esta actividad.</t>
    </r>
    <r>
      <rPr>
        <b/>
        <sz val="11"/>
        <color indexed="8"/>
        <rFont val="Arial"/>
        <family val="2"/>
      </rPr>
      <t xml:space="preserve">
</t>
    </r>
  </si>
  <si>
    <r>
      <rPr>
        <b/>
        <sz val="11"/>
        <color theme="1"/>
        <rFont val="Arial"/>
        <family val="2"/>
      </rPr>
      <t>Justificacion Trimestral</t>
    </r>
    <r>
      <rPr>
        <sz val="11"/>
        <color theme="1"/>
        <rFont val="Arial"/>
        <family val="2"/>
      </rPr>
      <t xml:space="preserve">: La meta alcanzada del 01 de Abril al 30 de Junio 2023, Se logro un avance del 226.67% partiendo de la meta planeada, el cual es mayor a lo planeado ya que los reportes de la ciudadania estan en aumento debido a los cambios climatologicos y al incremento de espacios publicos y obras.            </t>
    </r>
  </si>
  <si>
    <r>
      <rPr>
        <b/>
        <sz val="11"/>
        <color theme="1"/>
        <rFont val="Arial"/>
        <family val="2"/>
      </rPr>
      <t>Justificacion Trimestral:</t>
    </r>
    <r>
      <rPr>
        <sz val="11"/>
        <color theme="1"/>
        <rFont val="Arial"/>
        <family val="2"/>
      </rPr>
      <t xml:space="preserve"> La meta alcanzada del 01 de Abril al 30 de Junio 2023, Se logro un avance del 63.16% partiendo de la meta planeada. el cual se encuentra en el rango de acuerdo alo planeado.</t>
    </r>
  </si>
  <si>
    <r>
      <rPr>
        <b/>
        <sz val="11"/>
        <color theme="1"/>
        <rFont val="Arial"/>
        <family val="2"/>
      </rPr>
      <t>Justificacion  Trimestral:</t>
    </r>
    <r>
      <rPr>
        <sz val="11"/>
        <color theme="1"/>
        <rFont val="Arial"/>
        <family val="2"/>
      </rPr>
      <t xml:space="preserve"> La meta alcanzada del 01 de Abril al 30 de Junio 2023, Se logro un avance del 50.74% partiendo de la meta planeada, es una cifra aceptable de acuerdo a lo planeado, ya que debido al Covid 19 el personal es muy vulnerable.</t>
    </r>
  </si>
  <si>
    <r>
      <rPr>
        <b/>
        <sz val="11"/>
        <color theme="1"/>
        <rFont val="Arial"/>
        <family val="2"/>
      </rPr>
      <t>Justificacion Trimestral</t>
    </r>
    <r>
      <rPr>
        <sz val="11"/>
        <color theme="1"/>
        <rFont val="Arial"/>
        <family val="2"/>
      </rPr>
      <t xml:space="preserve">: La meta alcanzada del 01 de Abril al 30 de Junio 2023, Se logro un avance del 91.26% partiendo de la meta planeada. se mantiene un procentaje casi del 100% de lo planeado ya que se trata de atender todos los reportes de la ciudadania .  </t>
    </r>
  </si>
  <si>
    <r>
      <rPr>
        <b/>
        <sz val="11"/>
        <color theme="1"/>
        <rFont val="Arial"/>
        <family val="2"/>
      </rPr>
      <t>Justificacion Trimestral</t>
    </r>
    <r>
      <rPr>
        <sz val="11"/>
        <color theme="1"/>
        <rFont val="Arial"/>
        <family val="2"/>
      </rPr>
      <t xml:space="preserve">: La meta alcanzada del 01 de Abril al 30 de Junio 2023, Se logro un avance del 135.81%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promada la Presidencia Municipal.   </t>
    </r>
  </si>
  <si>
    <r>
      <rPr>
        <b/>
        <sz val="11"/>
        <color theme="1"/>
        <rFont val="Arial"/>
        <family val="2"/>
      </rPr>
      <t>Justificacion Trimestral</t>
    </r>
    <r>
      <rPr>
        <sz val="11"/>
        <color theme="1"/>
        <rFont val="Arial"/>
        <family val="2"/>
      </rPr>
      <t xml:space="preserve">: La meta alcanzada del 01 de Abril al 30 de Junio 2023, Se logro un avance del 52.49% partiendo de la meta planeada.debido ala alza de reportes por parte de la ciudadania , se priorizan de acuerdo alos riesgos sanitarios , violencia hacia las muejres y niños por zonas inseguras.   </t>
    </r>
  </si>
  <si>
    <r>
      <rPr>
        <b/>
        <sz val="11"/>
        <color theme="1"/>
        <rFont val="Arial"/>
        <family val="2"/>
      </rPr>
      <t>Justificacion Trimestral</t>
    </r>
    <r>
      <rPr>
        <sz val="11"/>
        <color theme="1"/>
        <rFont val="Arial"/>
        <family val="2"/>
      </rPr>
      <t xml:space="preserve">:  La meta alcanzada del 01 de Abril al 30 de Junio 2023, Se logro un avance del 70.01% partiendo de la meta planeada. Debido ala contingencia de playas con el tema de sargazos , se utilizan las maquinarias para recoleccion de las mismas.      </t>
    </r>
  </si>
  <si>
    <r>
      <rPr>
        <b/>
        <sz val="11"/>
        <color theme="1"/>
        <rFont val="Arial"/>
        <family val="2"/>
      </rPr>
      <t>Justificacion Trimestral</t>
    </r>
    <r>
      <rPr>
        <sz val="11"/>
        <color theme="1"/>
        <rFont val="Arial"/>
        <family val="2"/>
      </rPr>
      <t xml:space="preserve">: La meta alcanzada del 01 de Abril al 30 de Junio 2023, Se logro un avance del 68.42% partiendo de la meta planeada. debido ala demanda de la operatividad se han solicitado constantemente mantenimiento vehicular. </t>
    </r>
  </si>
  <si>
    <r>
      <rPr>
        <b/>
        <sz val="11"/>
        <color theme="1"/>
        <rFont val="Arial"/>
        <family val="2"/>
      </rPr>
      <t>Justificacion Trimestral</t>
    </r>
    <r>
      <rPr>
        <sz val="11"/>
        <color theme="1"/>
        <rFont val="Arial"/>
        <family val="2"/>
      </rPr>
      <t xml:space="preserve">: La meta alcanzada del 01 de Abril al 30 de Junio 2023, Se logro un avance del 75.00% partiendo de la meta planeada.debido ala demanda de la operatividad se han solicitado constantemente mantenimiento del maquinaria pesada.  </t>
    </r>
  </si>
  <si>
    <r>
      <rPr>
        <b/>
        <sz val="11"/>
        <color theme="1"/>
        <rFont val="Arial"/>
        <family val="2"/>
      </rPr>
      <t>Justificacion Trimestral</t>
    </r>
    <r>
      <rPr>
        <sz val="11"/>
        <color theme="1"/>
        <rFont val="Arial"/>
        <family val="2"/>
      </rPr>
      <t xml:space="preserve">: La meta alcanzada del 01 de Abril al 30 de Junio 2023, Se logro un avance del 102.50% partiendo de la meta planeada.debido ala demanda de reportes y la operatividad de la direccion se han solicitado constantemente el mantenimiento de la maquinaria menor.      </t>
    </r>
  </si>
  <si>
    <r>
      <rPr>
        <b/>
        <sz val="11"/>
        <color theme="1"/>
        <rFont val="Arial"/>
        <family val="2"/>
      </rPr>
      <t>Justificacion Trimestral:</t>
    </r>
    <r>
      <rPr>
        <sz val="11"/>
        <color theme="1"/>
        <rFont val="Arial"/>
        <family val="2"/>
      </rPr>
      <t xml:space="preserve"> La meta alcanzada del 01 Abril al 30 de Junio 2023, fue de un 93.88%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</si>
  <si>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1 Abril al 30 de Junio 2023, fue de un 103.33% ya que la medición es trimestral, se logro mas del 100% ya que la poblacion a participado mas en encuestas para saber la opinion sobre el servicio de recoleccion de residuos solidos que se realiza en el municipio.</t>
    </r>
  </si>
  <si>
    <r>
      <rPr>
        <b/>
        <sz val="11"/>
        <color theme="1"/>
        <rFont val="Arial"/>
        <family val="2"/>
      </rPr>
      <t>Justificacion Trimestral:</t>
    </r>
    <r>
      <rPr>
        <sz val="11"/>
        <color theme="1"/>
        <rFont val="Arial"/>
        <family val="2"/>
      </rPr>
      <t xml:space="preserve"> La meta alcanzada del 1 Abril al 30 de Junio 2023, fue de un 107.10%  ya que la medición es trimestral, y llego  a mas del 100%  ya que los recorridos de rutas han aunmentado.</t>
    </r>
  </si>
  <si>
    <r>
      <rPr>
        <b/>
        <sz val="11"/>
        <color theme="1"/>
        <rFont val="Arial"/>
        <family val="2"/>
      </rPr>
      <t>Justificacion Trimestral:</t>
    </r>
    <r>
      <rPr>
        <sz val="11"/>
        <color theme="1"/>
        <rFont val="Arial"/>
        <family val="2"/>
      </rPr>
      <t xml:space="preserve"> La meta alcanzada del 01 Abril al 30 de Junio 2023, fue de un 103.62% ya que la medición es trimestral, y se rebaso más del 100%  ya que al crecer la ciudad la cantidad de desecho de residuos solidos  aumenta.</t>
    </r>
  </si>
  <si>
    <r>
      <rPr>
        <b/>
        <sz val="11"/>
        <color theme="1"/>
        <rFont val="Arial"/>
        <family val="2"/>
      </rPr>
      <t>Justificacion Trimestral:</t>
    </r>
    <r>
      <rPr>
        <sz val="11"/>
        <color theme="1"/>
        <rFont val="Arial"/>
        <family val="2"/>
      </rPr>
      <t xml:space="preserve">  La meta alcanzada del 01 Abril al 30 de Junio 2023, fue de un 67.65% ya que la medición es trimestral, y no se logro el  100% ya que al crecer la ciudad la cantidad de clandestinos aumenta, haciendo que su erradicacion sea un poco mas tardada.</t>
    </r>
  </si>
  <si>
    <r>
      <rPr>
        <b/>
        <sz val="11"/>
        <color theme="1"/>
        <rFont val="Arial"/>
        <family val="2"/>
      </rPr>
      <t xml:space="preserve">Justificacion Trimestral: </t>
    </r>
    <r>
      <rPr>
        <sz val="11"/>
        <color theme="1"/>
        <rFont val="Arial"/>
        <family val="2"/>
      </rPr>
      <t>La meta alcanzada del 01 Abril al 30 de Junio 2023, fue de un 75% ya que la medición es trimestral, no se logro el 100% ya que por cuestiones de cambio climatico fallo una camioneta.</t>
    </r>
  </si>
  <si>
    <r>
      <rPr>
        <b/>
        <sz val="11"/>
        <color theme="1"/>
        <rFont val="Arial"/>
        <family val="2"/>
      </rPr>
      <t>Justificacion Trimestral:</t>
    </r>
    <r>
      <rPr>
        <sz val="11"/>
        <color theme="1"/>
        <rFont val="Arial"/>
        <family val="2"/>
      </rPr>
      <t xml:space="preserve">  La meta alcanzada del 1 Abril  al 30 de Junio 2023, fue de un 91.64 % ya que la medición es trimestral, se alcanzo la meta derivado a se realizo el mantenimiento preventivo y  se esta realizando el trabajo operativo de manera normal en la diferentes direcciones. </t>
    </r>
  </si>
  <si>
    <r>
      <rPr>
        <b/>
        <sz val="11"/>
        <color theme="1"/>
        <rFont val="Arial"/>
        <family val="2"/>
      </rPr>
      <t>Justificacion Trimestral:</t>
    </r>
    <r>
      <rPr>
        <sz val="11"/>
        <color theme="1"/>
        <rFont val="Arial"/>
        <family val="2"/>
      </rPr>
      <t xml:space="preserve"> La meta alcanzada del 1 Abril  al 30 de Junio 2023, fue de un 76.36% ya que la medición es trimestral,no se cumplio la meta derivado a que por falta de presupuesto no se realizo el mantenimiento preventivo direcciones.</t>
    </r>
  </si>
  <si>
    <r>
      <rPr>
        <b/>
        <sz val="11"/>
        <color theme="1"/>
        <rFont val="Arial"/>
        <family val="2"/>
      </rPr>
      <t>Justificacion Trimestral:</t>
    </r>
    <r>
      <rPr>
        <sz val="11"/>
        <color theme="1"/>
        <rFont val="Arial"/>
        <family val="2"/>
      </rPr>
      <t xml:space="preserve">  La meta alcanzada del  1 Abril  al 30 de Junio 2023, fue de  un 47,47% ya que la medición es trimestral, no se llego a la meta programada derivado a que las direcciones no estan contando con presupuesto por lo cual no solicitan dictamenes para las reparaciones correspondientes.</t>
    </r>
  </si>
  <si>
    <r>
      <rPr>
        <b/>
        <sz val="11"/>
        <color theme="1"/>
        <rFont val="Arial"/>
        <family val="2"/>
      </rPr>
      <t>Justificacion Trimestral:</t>
    </r>
    <r>
      <rPr>
        <sz val="11"/>
        <color theme="1"/>
        <rFont val="Arial"/>
        <family val="2"/>
      </rPr>
      <t xml:space="preserve"> La meta alcanzada del 1 de Abril al 30 de Junio de 2023, fue de un 6,06% ya que la medición es trimestral, no se cumplio la meta a que no se han realizado las requisiciones correspondientes para poder dar el mantenimiento a instalaciones.</t>
    </r>
  </si>
  <si>
    <r>
      <rPr>
        <b/>
        <sz val="11"/>
        <color theme="1"/>
        <rFont val="Arial"/>
        <family val="2"/>
      </rPr>
      <t>Justificacion Trimestral:</t>
    </r>
    <r>
      <rPr>
        <sz val="11"/>
        <color theme="1"/>
        <rFont val="Arial"/>
        <family val="2"/>
      </rPr>
      <t>En este trimestre no se realizaron actividades de las 17 programadas, esto se debe a que se reprogramaron para el siguiente trimestre.</t>
    </r>
  </si>
  <si>
    <r>
      <rPr>
        <b/>
        <sz val="11"/>
        <color theme="1"/>
        <rFont val="Arial"/>
        <family val="2"/>
      </rPr>
      <t xml:space="preserve">Justificacion Trimestral: </t>
    </r>
    <r>
      <rPr>
        <sz val="11"/>
        <color theme="1"/>
        <rFont val="Arial"/>
        <family val="2"/>
      </rPr>
      <t>En este trimestre no se realizaron las 8 actividades que se tenian programadas, esto se debe a que se reprogramaron para el siguiente trimestre.</t>
    </r>
  </si>
  <si>
    <r>
      <rPr>
        <b/>
        <sz val="11"/>
        <color theme="1"/>
        <rFont val="Arial"/>
        <family val="2"/>
      </rPr>
      <t>Justificacion Trimestral:</t>
    </r>
    <r>
      <rPr>
        <sz val="11"/>
        <color theme="1"/>
        <rFont val="Arial"/>
        <family val="2"/>
      </rPr>
      <t xml:space="preserve"> En este trimestre no se realizaron  las 4 actividades que se tenian, esto se debe a que se reprogramaron para el siguiente trimestre.
</t>
    </r>
    <r>
      <rPr>
        <b/>
        <sz val="11"/>
        <color theme="1"/>
        <rFont val="Arial"/>
        <family val="2"/>
      </rPr>
      <t/>
    </r>
  </si>
  <si>
    <r>
      <rPr>
        <b/>
        <sz val="11"/>
        <color theme="1"/>
        <rFont val="Arial"/>
        <family val="2"/>
      </rPr>
      <t xml:space="preserve">Justificacion Trimestral: </t>
    </r>
    <r>
      <rPr>
        <sz val="11"/>
        <color theme="1"/>
        <rFont val="Arial"/>
        <family val="2"/>
      </rPr>
      <t>En este trimestre no se realizaron las 2 actividades que se tenian programadas, esto se debe a que se reprogramaron para el siguiente trimestre.</t>
    </r>
  </si>
  <si>
    <r>
      <rPr>
        <b/>
        <sz val="11"/>
        <color theme="1"/>
        <rFont val="Arial"/>
        <family val="2"/>
      </rPr>
      <t>Justificacion Trimestral:</t>
    </r>
    <r>
      <rPr>
        <sz val="11"/>
        <color theme="1"/>
        <rFont val="Arial"/>
        <family val="2"/>
      </rPr>
      <t xml:space="preserve">En este trimestre no se realizaron las 3 actividades que se tenian programadas, esto se debe a que se reprogramaron para el siguiente trimestre.
</t>
    </r>
    <r>
      <rPr>
        <b/>
        <sz val="11"/>
        <color theme="1"/>
        <rFont val="Arial"/>
        <family val="2"/>
      </rPr>
      <t/>
    </r>
  </si>
  <si>
    <r>
      <rPr>
        <b/>
        <sz val="11"/>
        <color theme="1"/>
        <rFont val="Arial"/>
        <family val="2"/>
      </rPr>
      <t xml:space="preserve">Justificacion Trimestral: </t>
    </r>
    <r>
      <rPr>
        <sz val="11"/>
        <color theme="1"/>
        <rFont val="Arial"/>
        <family val="2"/>
      </rPr>
      <t>Se cumple al 100.00%, la meta realizada con la meta planeada.</t>
    </r>
  </si>
  <si>
    <r>
      <rPr>
        <b/>
        <sz val="11"/>
        <color theme="1"/>
        <rFont val="Arial"/>
        <family val="2"/>
      </rPr>
      <t xml:space="preserve">Justificacion Trimestral: </t>
    </r>
    <r>
      <rPr>
        <sz val="11"/>
        <color theme="1"/>
        <rFont val="Arial"/>
        <family val="2"/>
      </rPr>
      <t xml:space="preserve">Se cumple al 100.00%, la meta realizada con la meta planeada.
</t>
    </r>
    <r>
      <rPr>
        <b/>
        <sz val="11"/>
        <color theme="1"/>
        <rFont val="Arial"/>
        <family val="2"/>
      </rPr>
      <t/>
    </r>
  </si>
  <si>
    <r>
      <rPr>
        <b/>
        <sz val="11"/>
        <color theme="1"/>
        <rFont val="Arial"/>
        <family val="2"/>
      </rPr>
      <t xml:space="preserve">Justificacion Trimestral: </t>
    </r>
    <r>
      <rPr>
        <sz val="11"/>
        <color theme="1"/>
        <rFont val="Arial"/>
        <family val="2"/>
      </rPr>
      <t xml:space="preserve">Se supera la meta al 111.11% de la meta planeada. Se observa que se hicieron más expedientes de los 36 programado. </t>
    </r>
  </si>
  <si>
    <r>
      <rPr>
        <b/>
        <sz val="11"/>
        <color theme="1"/>
        <rFont val="Arial"/>
        <family val="2"/>
      </rPr>
      <t xml:space="preserve">Justificacion Trimestral: </t>
    </r>
    <r>
      <rPr>
        <sz val="11"/>
        <color theme="1"/>
        <rFont val="Arial"/>
        <family val="2"/>
      </rPr>
      <t xml:space="preserve">Se cumple al 81.82%, la meta realizada con la meta planeada
</t>
    </r>
    <r>
      <rPr>
        <b/>
        <sz val="11"/>
        <color theme="1"/>
        <rFont val="Arial"/>
        <family val="2"/>
      </rPr>
      <t/>
    </r>
  </si>
  <si>
    <r>
      <rPr>
        <b/>
        <sz val="11"/>
        <color theme="1"/>
        <rFont val="Arial"/>
        <family val="2"/>
      </rPr>
      <t xml:space="preserve">Justificacion Trimestral: </t>
    </r>
    <r>
      <rPr>
        <sz val="11"/>
        <color theme="1"/>
        <rFont val="Arial"/>
        <family val="2"/>
      </rPr>
      <t>Se supera la meta 700.% de la meta planeada debido a los tipos de obras, se tuvieron que realizar 6 gestion adicionales</t>
    </r>
  </si>
  <si>
    <r>
      <rPr>
        <b/>
        <sz val="11"/>
        <color theme="1"/>
        <rFont val="Arial"/>
        <family val="2"/>
      </rPr>
      <t xml:space="preserve">Justificacion Trimestral: </t>
    </r>
    <r>
      <rPr>
        <sz val="11"/>
        <color theme="1"/>
        <rFont val="Arial"/>
        <family val="2"/>
      </rPr>
      <t xml:space="preserve">Se reporta el avence del 97.22% de la meta realizada con la meta planeada.
</t>
    </r>
    <r>
      <rPr>
        <b/>
        <sz val="11"/>
        <color theme="1"/>
        <rFont val="Arial"/>
        <family val="2"/>
      </rPr>
      <t/>
    </r>
  </si>
  <si>
    <r>
      <rPr>
        <b/>
        <sz val="11"/>
        <color theme="1"/>
        <rFont val="Arial"/>
        <family val="2"/>
      </rPr>
      <t xml:space="preserve">Justificacion Trimestral: </t>
    </r>
    <r>
      <rPr>
        <sz val="11"/>
        <color theme="1"/>
        <rFont val="Arial"/>
        <family val="2"/>
      </rPr>
      <t>En este trimestre no se realizaron actividades de las 16 programadas, esto se debe a que se reprogramaron para el siguiente trimestre.</t>
    </r>
  </si>
  <si>
    <r>
      <rPr>
        <b/>
        <sz val="11"/>
        <color theme="1"/>
        <rFont val="Arial"/>
        <family val="2"/>
      </rPr>
      <t xml:space="preserve">Justificacion Trimestral: </t>
    </r>
    <r>
      <rPr>
        <sz val="11"/>
        <color theme="1"/>
        <rFont val="Arial"/>
        <family val="2"/>
      </rPr>
      <t xml:space="preserve">Se reporta un avance del 15.79% de las actividades realizada con las planeadas, esto se debe a que se reprogramaron para el siguiente trimestre.
</t>
    </r>
    <r>
      <rPr>
        <b/>
        <sz val="11"/>
        <color theme="1"/>
        <rFont val="Arial"/>
        <family val="2"/>
      </rPr>
      <t/>
    </r>
  </si>
  <si>
    <r>
      <rPr>
        <b/>
        <sz val="11"/>
        <color theme="1"/>
        <rFont val="Arial"/>
        <family val="2"/>
      </rPr>
      <t xml:space="preserve">Justificacion Trimestral: </t>
    </r>
    <r>
      <rPr>
        <sz val="11"/>
        <color theme="1"/>
        <rFont val="Arial"/>
        <family val="2"/>
      </rPr>
      <t xml:space="preserve">En este trimestre no se realizaron actividades de las 17 programadas, esto se debe a que se reprogramaron para el siguiente trimestre.
</t>
    </r>
  </si>
  <si>
    <r>
      <rPr>
        <b/>
        <sz val="11"/>
        <color theme="1"/>
        <rFont val="Arial"/>
        <family val="2"/>
      </rPr>
      <t xml:space="preserve">Justificacion Trimestral: </t>
    </r>
    <r>
      <rPr>
        <sz val="11"/>
        <color theme="1"/>
        <rFont val="Arial"/>
        <family val="2"/>
      </rPr>
      <t xml:space="preserve">En este trimestre no se realizaron actividades de las 23 programadas, esto se debe a que se reprogramaron para el siguiente trimestre.
</t>
    </r>
    <r>
      <rPr>
        <b/>
        <sz val="11"/>
        <color theme="1"/>
        <rFont val="Arial"/>
        <family val="2"/>
      </rPr>
      <t/>
    </r>
  </si>
  <si>
    <r>
      <rPr>
        <b/>
        <sz val="11"/>
        <color theme="1"/>
        <rFont val="Arial"/>
        <family val="2"/>
      </rPr>
      <t xml:space="preserve">Justificacion Trimestral: </t>
    </r>
    <r>
      <rPr>
        <sz val="11"/>
        <color theme="1"/>
        <rFont val="Arial"/>
        <family val="2"/>
      </rPr>
      <t>En este trimestre no se realizaron actividades de las 17 programadas, esto se debe a que se reprogramaron para el siguiente trimestre.</t>
    </r>
  </si>
  <si>
    <r>
      <rPr>
        <b/>
        <sz val="11"/>
        <color theme="1"/>
        <rFont val="Arial"/>
        <family val="2"/>
      </rPr>
      <t xml:space="preserve">Justificacion Trimestral: </t>
    </r>
    <r>
      <rPr>
        <sz val="11"/>
        <color theme="1"/>
        <rFont val="Arial"/>
        <family val="2"/>
      </rPr>
      <t>En este trimestre no se realizaron actividades de las 18 programadas, esto se debe a que se reprogramaron para el siguiente trimestre.</t>
    </r>
  </si>
  <si>
    <r>
      <rPr>
        <b/>
        <sz val="11"/>
        <color theme="1"/>
        <rFont val="Arial"/>
        <family val="2"/>
      </rPr>
      <t>Justificación Trimestral:</t>
    </r>
    <r>
      <rPr>
        <sz val="11"/>
        <color theme="1"/>
        <rFont val="Arial"/>
        <family val="2"/>
      </rPr>
      <t xml:space="preserve"> Durante este segundo trimestre no se tuvo avance, derivado a que las Obras Públicas se reprogramaron para el tercer y cuarto trimestre.</t>
    </r>
  </si>
  <si>
    <r>
      <rPr>
        <b/>
        <sz val="11"/>
        <color theme="1"/>
        <rFont val="Arial"/>
        <family val="2"/>
      </rPr>
      <t>Justificación Trimestra:</t>
    </r>
    <r>
      <rPr>
        <sz val="11"/>
        <color theme="1"/>
        <rFont val="Arial"/>
        <family val="2"/>
      </rPr>
      <t xml:space="preserve"> Derivado a los cambios climatologicos y la implementación de brigadas, no se realizaron los recorridos planteados durante este segundo trimestre.</t>
    </r>
  </si>
  <si>
    <r>
      <rPr>
        <b/>
        <sz val="11"/>
        <color theme="1"/>
        <rFont val="Arial"/>
        <family val="2"/>
      </rPr>
      <t>Justificación Trimestral:</t>
    </r>
    <r>
      <rPr>
        <sz val="11"/>
        <color theme="1"/>
        <rFont val="Arial"/>
        <family val="2"/>
      </rPr>
      <t xml:space="preserve"> Se logró durante este segundo el avance planteado debido a que se aplicaron las estrategias presupuestarias en tiempo y forma ente las dependencias correspondientes.</t>
    </r>
  </si>
  <si>
    <r>
      <rPr>
        <b/>
        <sz val="11"/>
        <color theme="1"/>
        <rFont val="Arial"/>
        <family val="2"/>
      </rPr>
      <t>Justificación Trimestral:</t>
    </r>
    <r>
      <rPr>
        <sz val="11"/>
        <color theme="1"/>
        <rFont val="Arial"/>
        <family val="2"/>
      </rPr>
      <t xml:space="preserve"> Derivado a que las Obras Públicas se encuentran en ejecución, no se logró una avance positivo en esta actividad.</t>
    </r>
  </si>
  <si>
    <r>
      <rPr>
        <b/>
        <sz val="11"/>
        <color theme="1"/>
        <rFont val="Arial"/>
        <family val="2"/>
      </rPr>
      <t xml:space="preserve">Justificación  Trimestral: </t>
    </r>
    <r>
      <rPr>
        <sz val="11"/>
        <color theme="1"/>
        <rFont val="Arial"/>
        <family val="2"/>
      </rPr>
      <t>No se logró la meta establecida debido que las Dependencias Gubernamentales no programaron actividades o eventos.</t>
    </r>
  </si>
  <si>
    <r>
      <rPr>
        <b/>
        <sz val="11"/>
        <color theme="1"/>
        <rFont val="Arial"/>
        <family val="2"/>
      </rPr>
      <t>Justificación Trimestral:</t>
    </r>
    <r>
      <rPr>
        <sz val="11"/>
        <color theme="1"/>
        <rFont val="Arial"/>
        <family val="2"/>
      </rPr>
      <t xml:space="preserve"> Se logró el avance planeado en virtud de que se atendieron en tiempo y forma los reportes y solicitudes ciudadanas en las distintas plataformas que utiliza esta secretaría.</t>
    </r>
  </si>
  <si>
    <r>
      <rPr>
        <b/>
        <sz val="11"/>
        <color theme="1"/>
        <rFont val="Arial"/>
        <family val="2"/>
      </rPr>
      <t>Justificación Trimestral:</t>
    </r>
    <r>
      <rPr>
        <sz val="11"/>
        <color theme="1"/>
        <rFont val="Arial"/>
        <family val="2"/>
      </rPr>
      <t xml:space="preserve"> Se logró el avance planeado en virtud de que se canalizaron en tiempo y forma los reportes y solicitudes ciudadanas en las distintas plataformas que utiliza esta secretaría.</t>
    </r>
  </si>
  <si>
    <r>
      <rPr>
        <b/>
        <sz val="11"/>
        <color theme="1"/>
        <rFont val="Arial"/>
        <family val="2"/>
      </rPr>
      <t>Justificación Trimestral:</t>
    </r>
    <r>
      <rPr>
        <sz val="11"/>
        <color theme="1"/>
        <rFont val="Arial"/>
        <family val="2"/>
      </rPr>
      <t xml:space="preserve"> Se logró y sobrepaso la meta planeada debido a la alta demanda de la ciudadanía e instuciones privadas para la autorización de Obra Pública.</t>
    </r>
  </si>
  <si>
    <r>
      <rPr>
        <b/>
        <sz val="11"/>
        <color theme="1"/>
        <rFont val="Arial"/>
        <family val="2"/>
      </rPr>
      <t>Justificación Trimestral:</t>
    </r>
    <r>
      <rPr>
        <sz val="11"/>
        <color theme="1"/>
        <rFont val="Arial"/>
        <family val="2"/>
      </rPr>
      <t xml:space="preserve"> Durante el segundo trimestre no se obtuvo avance derivado a que los expedientes se encuentran en revisión por las dependencias correspondientes.</t>
    </r>
  </si>
  <si>
    <r>
      <rPr>
        <b/>
        <sz val="11"/>
        <color theme="1"/>
        <rFont val="Arial"/>
        <family val="2"/>
      </rPr>
      <t xml:space="preserve">Justificación Trimestral: </t>
    </r>
    <r>
      <rPr>
        <sz val="11"/>
        <color theme="1"/>
        <rFont val="Arial"/>
        <family val="2"/>
      </rPr>
      <t>Se supero la meta planeada en virtud de la operatividad del personal de la Coordinación de Difusión, en la cual se dan a conocer a la ciudadanía las actividades que se llevan a cabo, así como atender las solictudes que surgan en los encuentros vecinales se cumplio con el objetivo programado.</t>
    </r>
  </si>
  <si>
    <r>
      <rPr>
        <b/>
        <sz val="11"/>
        <color theme="1"/>
        <rFont val="Arial"/>
        <family val="2"/>
      </rPr>
      <t>Justificación Trimestral:</t>
    </r>
    <r>
      <rPr>
        <sz val="11"/>
        <color theme="1"/>
        <rFont val="Arial"/>
        <family val="2"/>
      </rPr>
      <t xml:space="preserve"> Durante este segundo trimestre se llevaron acabo programas y brigadas por motivo de los cambios climatologicos que se presentaron en el Municipio de Benito Juárez.</t>
    </r>
  </si>
  <si>
    <r>
      <rPr>
        <b/>
        <sz val="11"/>
        <color theme="1"/>
        <rFont val="Arial"/>
        <family val="2"/>
      </rPr>
      <t>Justificación Trimestral:</t>
    </r>
    <r>
      <rPr>
        <sz val="11"/>
        <color theme="1"/>
        <rFont val="Arial"/>
        <family val="2"/>
      </rPr>
      <t xml:space="preserve"> Se logró un avance del 100.00% en el mantenimiento de las instalaciones de la coordinación administrativa, equipos utilitarios y herramientas, debido a que se gestionaron los tramites necesarios para la expedición de los dictamenes en tiempo y forma por parte de la Dirección de Servicios Generales.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</si>
</sst>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b/>
      <sz val="11"/>
      <color indexed="8"/>
      <name val="Arial"/>
      <family val="2"/>
    </font>
    <font>
      <b/>
      <sz val="11"/>
      <color theme="1"/>
      <name val="Arial Nova Cond"/>
      <family val="2"/>
    </font>
    <font>
      <sz val="11"/>
      <color theme="1"/>
      <name val="Arial Nova Cond"/>
      <family val="2"/>
    </font>
    <font>
      <b/>
      <sz val="14"/>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08">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thin">
        <color indexed="64"/>
      </top>
      <bottom/>
      <diagonal/>
    </border>
    <border>
      <left style="medium">
        <color indexed="64"/>
      </left>
      <right style="dashed">
        <color theme="1"/>
      </right>
      <top style="thin">
        <color indexed="64"/>
      </top>
      <bottom/>
      <diagonal/>
    </border>
    <border>
      <left style="dashed">
        <color theme="1"/>
      </left>
      <right/>
      <top style="thin">
        <color indexed="64"/>
      </top>
      <bottom style="dashed">
        <color theme="1"/>
      </bottom>
      <diagonal/>
    </border>
    <border>
      <left style="medium">
        <color indexed="64"/>
      </left>
      <right style="dotted">
        <color indexed="64"/>
      </right>
      <top style="thin">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rgb="FF000000"/>
      </left>
      <right style="thin">
        <color rgb="FF000000"/>
      </right>
      <top/>
      <bottom style="thin">
        <color indexed="64"/>
      </bottom>
      <diagonal/>
    </border>
    <border>
      <left style="medium">
        <color indexed="64"/>
      </left>
      <right style="thin">
        <color rgb="FF000000"/>
      </right>
      <top/>
      <bottom style="thin">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ashed">
        <color theme="1"/>
      </left>
      <right/>
      <top/>
      <bottom style="dashed">
        <color theme="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37">
    <xf numFmtId="0" fontId="0" fillId="0" borderId="0" xfId="0"/>
    <xf numFmtId="0" fontId="1" fillId="2"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7" borderId="2" xfId="0" applyFont="1" applyFill="1" applyBorder="1" applyAlignment="1">
      <alignment horizontal="justify" vertical="center" wrapText="1"/>
    </xf>
    <xf numFmtId="0" fontId="4" fillId="7" borderId="2" xfId="0" applyFont="1" applyFill="1" applyBorder="1" applyAlignment="1">
      <alignment horizontal="left" vertical="center" wrapText="1"/>
    </xf>
    <xf numFmtId="0" fontId="3" fillId="3" borderId="2" xfId="0" applyFont="1" applyFill="1" applyBorder="1" applyAlignment="1">
      <alignment horizontal="justify" vertical="center" wrapText="1"/>
    </xf>
    <xf numFmtId="0" fontId="1" fillId="3"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3" borderId="20"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4" fillId="3" borderId="25"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2" fillId="3" borderId="19" xfId="0" applyFont="1" applyFill="1" applyBorder="1" applyAlignment="1">
      <alignment horizontal="center" vertical="center" wrapText="1"/>
    </xf>
    <xf numFmtId="1" fontId="7" fillId="3" borderId="21" xfId="1" applyNumberFormat="1" applyFont="1" applyFill="1" applyBorder="1" applyAlignment="1">
      <alignment horizontal="center" vertical="center" wrapText="1"/>
    </xf>
    <xf numFmtId="1" fontId="3" fillId="7" borderId="22" xfId="1" applyNumberFormat="1" applyFont="1" applyFill="1" applyBorder="1" applyAlignment="1">
      <alignment horizontal="center" vertical="center" wrapText="1"/>
    </xf>
    <xf numFmtId="1" fontId="3" fillId="3" borderId="23" xfId="1" applyNumberFormat="1" applyFont="1" applyFill="1" applyBorder="1" applyAlignment="1">
      <alignment horizontal="center" vertical="center" wrapText="1"/>
    </xf>
    <xf numFmtId="0" fontId="3" fillId="3" borderId="18" xfId="0" applyFont="1" applyFill="1" applyBorder="1" applyAlignment="1">
      <alignment horizontal="justify" vertical="center" wrapText="1"/>
    </xf>
    <xf numFmtId="2" fontId="6" fillId="6" borderId="16" xfId="0" applyNumberFormat="1" applyFont="1" applyFill="1" applyBorder="1" applyAlignment="1">
      <alignment vertical="center" wrapText="1"/>
    </xf>
    <xf numFmtId="2" fontId="6" fillId="6" borderId="17" xfId="0" applyNumberFormat="1" applyFont="1" applyFill="1" applyBorder="1" applyAlignment="1">
      <alignment vertical="center" wrapText="1"/>
    </xf>
    <xf numFmtId="0" fontId="4" fillId="3" borderId="28" xfId="0" applyFont="1" applyFill="1" applyBorder="1" applyAlignment="1">
      <alignment horizontal="center" vertical="center" wrapText="1"/>
    </xf>
    <xf numFmtId="164" fontId="4" fillId="3" borderId="32" xfId="0" applyNumberFormat="1" applyFont="1" applyFill="1" applyBorder="1" applyAlignment="1">
      <alignment horizontal="center" vertical="center" wrapText="1"/>
    </xf>
    <xf numFmtId="0" fontId="3" fillId="0" borderId="33" xfId="0" applyFont="1" applyBorder="1" applyAlignment="1">
      <alignment horizontal="center" vertical="center" wrapText="1"/>
    </xf>
    <xf numFmtId="164" fontId="7" fillId="3" borderId="34" xfId="2" applyNumberFormat="1" applyFont="1" applyFill="1" applyBorder="1" applyAlignment="1">
      <alignment horizontal="center" vertical="center" wrapText="1"/>
    </xf>
    <xf numFmtId="164" fontId="4" fillId="3" borderId="35" xfId="0" applyNumberFormat="1" applyFont="1" applyFill="1" applyBorder="1" applyAlignment="1">
      <alignment horizontal="center" vertical="center" wrapText="1"/>
    </xf>
    <xf numFmtId="0" fontId="3" fillId="0" borderId="35" xfId="0" applyFont="1" applyBorder="1" applyAlignment="1">
      <alignment horizontal="center" vertical="center" wrapText="1"/>
    </xf>
    <xf numFmtId="0" fontId="7" fillId="3" borderId="9" xfId="0" applyFont="1" applyFill="1" applyBorder="1" applyAlignment="1">
      <alignment horizontal="center" vertical="center" wrapText="1"/>
    </xf>
    <xf numFmtId="2" fontId="3" fillId="7" borderId="29"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3" fillId="7" borderId="32" xfId="0" applyFont="1" applyFill="1" applyBorder="1" applyAlignment="1">
      <alignment horizontal="justify" vertical="center" wrapText="1"/>
    </xf>
    <xf numFmtId="3" fontId="3" fillId="2" borderId="40"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41" xfId="0" applyNumberFormat="1" applyFont="1" applyFill="1" applyBorder="1" applyAlignment="1">
      <alignment horizontal="center" vertical="center" wrapText="1"/>
    </xf>
    <xf numFmtId="10" fontId="0" fillId="4" borderId="42" xfId="0" applyNumberFormat="1" applyFill="1" applyBorder="1" applyAlignment="1">
      <alignment horizontal="center" vertical="center" wrapText="1"/>
    </xf>
    <xf numFmtId="10" fontId="0" fillId="4" borderId="43" xfId="0" applyNumberForma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3" fontId="3" fillId="2" borderId="26"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44" fontId="3" fillId="2" borderId="49" xfId="2" applyFont="1" applyFill="1" applyBorder="1" applyAlignment="1">
      <alignment horizontal="center" vertical="center" wrapText="1"/>
    </xf>
    <xf numFmtId="44" fontId="3" fillId="2" borderId="50" xfId="2" applyFont="1" applyFill="1" applyBorder="1" applyAlignment="1">
      <alignment horizontal="center" vertical="center" wrapText="1"/>
    </xf>
    <xf numFmtId="44" fontId="3" fillId="2" borderId="51" xfId="2" applyFont="1" applyFill="1" applyBorder="1" applyAlignment="1">
      <alignment horizontal="center" vertical="center" wrapText="1"/>
    </xf>
    <xf numFmtId="44" fontId="3" fillId="2" borderId="52" xfId="2" applyFont="1" applyFill="1" applyBorder="1" applyAlignment="1">
      <alignment horizontal="center" vertical="center" wrapText="1"/>
    </xf>
    <xf numFmtId="44" fontId="3" fillId="2" borderId="53" xfId="2"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44" fontId="3" fillId="2" borderId="24" xfId="2" applyFont="1" applyFill="1" applyBorder="1" applyAlignment="1">
      <alignment horizontal="center" vertical="center" wrapText="1"/>
    </xf>
    <xf numFmtId="44" fontId="3" fillId="2" borderId="25" xfId="2" applyFont="1" applyFill="1" applyBorder="1" applyAlignment="1">
      <alignment horizontal="center" vertical="center" wrapText="1"/>
    </xf>
    <xf numFmtId="44" fontId="3" fillId="2" borderId="46" xfId="2" applyFont="1" applyFill="1" applyBorder="1" applyAlignment="1">
      <alignment horizontal="center" vertical="center" wrapText="1"/>
    </xf>
    <xf numFmtId="44" fontId="3" fillId="2" borderId="54" xfId="2" applyFont="1" applyFill="1" applyBorder="1" applyAlignment="1">
      <alignment horizontal="center" vertical="center" wrapText="1"/>
    </xf>
    <xf numFmtId="44" fontId="3" fillId="2" borderId="55" xfId="2"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3" fontId="3" fillId="2" borderId="48" xfId="0" applyNumberFormat="1"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3" fontId="3" fillId="2" borderId="57" xfId="0" applyNumberFormat="1"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44" xfId="0" applyNumberFormat="1" applyFill="1" applyBorder="1" applyAlignment="1">
      <alignment horizontal="center" vertical="center" wrapText="1"/>
    </xf>
    <xf numFmtId="3" fontId="3" fillId="8" borderId="40" xfId="0" applyNumberFormat="1" applyFont="1" applyFill="1" applyBorder="1" applyAlignment="1">
      <alignment horizontal="center" vertical="center" wrapText="1"/>
    </xf>
    <xf numFmtId="3" fontId="3" fillId="8" borderId="2" xfId="0" applyNumberFormat="1" applyFont="1" applyFill="1" applyBorder="1" applyAlignment="1">
      <alignment horizontal="center" vertical="center" wrapText="1"/>
    </xf>
    <xf numFmtId="3" fontId="3" fillId="8" borderId="12" xfId="0" applyNumberFormat="1" applyFont="1" applyFill="1" applyBorder="1" applyAlignment="1">
      <alignment horizontal="center" vertical="center" wrapText="1"/>
    </xf>
    <xf numFmtId="3" fontId="3" fillId="8" borderId="41" xfId="0" applyNumberFormat="1" applyFont="1" applyFill="1" applyBorder="1" applyAlignment="1">
      <alignment horizontal="center" vertical="center" wrapText="1"/>
    </xf>
    <xf numFmtId="10" fontId="0" fillId="4" borderId="60" xfId="0" applyNumberFormat="1" applyFill="1" applyBorder="1" applyAlignment="1">
      <alignment horizontal="center" vertical="center" wrapText="1"/>
    </xf>
    <xf numFmtId="10" fontId="0" fillId="11" borderId="60" xfId="0" applyNumberFormat="1" applyFill="1" applyBorder="1" applyAlignment="1">
      <alignment horizontal="center" vertical="center" wrapText="1"/>
    </xf>
    <xf numFmtId="10" fontId="0" fillId="11" borderId="44" xfId="0" applyNumberFormat="1" applyFill="1" applyBorder="1" applyAlignment="1">
      <alignment horizontal="center" vertical="center" wrapText="1"/>
    </xf>
    <xf numFmtId="10" fontId="0" fillId="11" borderId="42" xfId="0" applyNumberFormat="1" applyFill="1" applyBorder="1" applyAlignment="1">
      <alignment horizontal="center" vertical="center" wrapText="1"/>
    </xf>
    <xf numFmtId="0" fontId="5" fillId="8" borderId="61" xfId="0" applyFont="1" applyFill="1" applyBorder="1" applyAlignment="1">
      <alignment horizontal="center" vertical="center" wrapText="1"/>
    </xf>
    <xf numFmtId="0" fontId="3" fillId="9" borderId="33" xfId="0" applyFont="1" applyFill="1" applyBorder="1" applyAlignment="1">
      <alignment horizontal="justify" vertical="center" wrapText="1"/>
    </xf>
    <xf numFmtId="0" fontId="4" fillId="3" borderId="64" xfId="0" applyFont="1" applyFill="1" applyBorder="1" applyAlignment="1">
      <alignment horizontal="justify" vertical="center" wrapText="1"/>
    </xf>
    <xf numFmtId="0" fontId="3" fillId="3" borderId="64" xfId="0" applyFont="1" applyFill="1" applyBorder="1" applyAlignment="1">
      <alignment horizontal="justify" vertical="center" wrapText="1"/>
    </xf>
    <xf numFmtId="0" fontId="3" fillId="3" borderId="66" xfId="0" applyFont="1" applyFill="1" applyBorder="1" applyAlignment="1">
      <alignment horizontal="left" vertical="center" wrapText="1"/>
    </xf>
    <xf numFmtId="3" fontId="3" fillId="2" borderId="67" xfId="0" applyNumberFormat="1" applyFont="1" applyFill="1" applyBorder="1" applyAlignment="1">
      <alignment horizontal="center" vertical="center" wrapText="1"/>
    </xf>
    <xf numFmtId="3" fontId="3" fillId="2" borderId="64" xfId="0" applyNumberFormat="1" applyFont="1" applyFill="1" applyBorder="1" applyAlignment="1">
      <alignment horizontal="center" vertical="center" wrapText="1"/>
    </xf>
    <xf numFmtId="3" fontId="3" fillId="2" borderId="66" xfId="0" applyNumberFormat="1" applyFont="1" applyFill="1" applyBorder="1" applyAlignment="1">
      <alignment horizontal="center" vertical="center" wrapText="1"/>
    </xf>
    <xf numFmtId="3" fontId="3" fillId="2" borderId="68" xfId="0" applyNumberFormat="1" applyFont="1" applyFill="1" applyBorder="1" applyAlignment="1">
      <alignment horizontal="center" vertical="center" wrapText="1"/>
    </xf>
    <xf numFmtId="0" fontId="4" fillId="7"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4" fillId="7" borderId="12" xfId="0" applyFont="1" applyFill="1" applyBorder="1" applyAlignment="1">
      <alignment horizontal="left" vertical="center" wrapText="1"/>
    </xf>
    <xf numFmtId="0" fontId="4" fillId="3" borderId="70" xfId="0" applyFont="1" applyFill="1" applyBorder="1" applyAlignment="1">
      <alignment horizontal="center" vertical="center" wrapText="1"/>
    </xf>
    <xf numFmtId="0" fontId="4" fillId="3" borderId="20"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0" fontId="3" fillId="7" borderId="2" xfId="0" applyFont="1" applyFill="1" applyBorder="1" applyAlignment="1">
      <alignment horizontal="left" vertical="center" wrapText="1"/>
    </xf>
    <xf numFmtId="0" fontId="3" fillId="3" borderId="69" xfId="0" applyFont="1" applyFill="1" applyBorder="1" applyAlignment="1">
      <alignment horizontal="justify" vertical="center" wrapText="1"/>
    </xf>
    <xf numFmtId="0" fontId="4" fillId="3" borderId="71" xfId="0" applyFont="1" applyFill="1" applyBorder="1" applyAlignment="1">
      <alignment horizontal="center" vertical="center" wrapText="1"/>
    </xf>
    <xf numFmtId="164" fontId="4" fillId="3" borderId="33" xfId="0" applyNumberFormat="1" applyFont="1" applyFill="1" applyBorder="1" applyAlignment="1">
      <alignment horizontal="center" vertical="center" wrapText="1"/>
    </xf>
    <xf numFmtId="44" fontId="3" fillId="2" borderId="63" xfId="2"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73" xfId="2" applyFont="1" applyFill="1" applyBorder="1" applyAlignment="1">
      <alignment horizontal="center" vertical="center" wrapText="1"/>
    </xf>
    <xf numFmtId="44" fontId="3" fillId="2" borderId="74" xfId="2" applyFont="1" applyFill="1" applyBorder="1" applyAlignment="1">
      <alignment horizontal="center" vertical="center" wrapText="1"/>
    </xf>
    <xf numFmtId="3" fontId="3" fillId="2" borderId="75" xfId="0" applyNumberFormat="1" applyFont="1" applyFill="1" applyBorder="1" applyAlignment="1">
      <alignment horizontal="center" vertical="center" wrapText="1"/>
    </xf>
    <xf numFmtId="3" fontId="3" fillId="2" borderId="76" xfId="0" applyNumberFormat="1" applyFont="1" applyFill="1" applyBorder="1" applyAlignment="1">
      <alignment horizontal="center" vertical="center" wrapText="1"/>
    </xf>
    <xf numFmtId="0" fontId="3" fillId="7" borderId="12" xfId="0" applyFont="1" applyFill="1" applyBorder="1" applyAlignment="1">
      <alignment horizontal="left" vertical="center" wrapText="1"/>
    </xf>
    <xf numFmtId="0" fontId="4" fillId="3" borderId="3" xfId="0" applyFont="1" applyFill="1" applyBorder="1" applyAlignment="1">
      <alignment horizontal="justify" vertical="center" wrapText="1"/>
    </xf>
    <xf numFmtId="0" fontId="3" fillId="7" borderId="27" xfId="0" applyFont="1" applyFill="1" applyBorder="1" applyAlignment="1">
      <alignment horizontal="justify" vertical="center" wrapText="1"/>
    </xf>
    <xf numFmtId="3" fontId="3" fillId="2" borderId="79"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4" fillId="3" borderId="66" xfId="0" applyFont="1" applyFill="1" applyBorder="1" applyAlignment="1">
      <alignment horizontal="left" vertical="center" wrapText="1"/>
    </xf>
    <xf numFmtId="3" fontId="3" fillId="2" borderId="80" xfId="0" applyNumberFormat="1" applyFont="1" applyFill="1" applyBorder="1" applyAlignment="1">
      <alignment horizontal="center" vertical="center" wrapText="1"/>
    </xf>
    <xf numFmtId="0" fontId="17" fillId="7" borderId="12"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4" fillId="7" borderId="12" xfId="0" applyFont="1" applyFill="1" applyBorder="1" applyAlignment="1">
      <alignment horizontal="justify" vertical="center" wrapText="1"/>
    </xf>
    <xf numFmtId="10" fontId="13" fillId="12" borderId="75" xfId="0" applyNumberFormat="1" applyFont="1" applyFill="1" applyBorder="1" applyAlignment="1">
      <alignment horizontal="center" vertical="center"/>
    </xf>
    <xf numFmtId="0" fontId="4" fillId="3" borderId="24" xfId="0" applyFont="1" applyFill="1" applyBorder="1" applyAlignment="1">
      <alignment horizontal="center" vertical="center" wrapText="1"/>
    </xf>
    <xf numFmtId="0" fontId="17" fillId="3" borderId="86" xfId="0" applyFont="1" applyFill="1" applyBorder="1" applyAlignment="1">
      <alignment horizontal="left" vertical="center" wrapText="1"/>
    </xf>
    <xf numFmtId="10" fontId="0" fillId="11" borderId="48" xfId="0" applyNumberFormat="1" applyFill="1" applyBorder="1" applyAlignment="1">
      <alignment horizontal="center" vertical="center" wrapText="1"/>
    </xf>
    <xf numFmtId="10" fontId="0" fillId="11" borderId="87" xfId="0" applyNumberFormat="1" applyFill="1" applyBorder="1" applyAlignment="1">
      <alignment horizontal="center" vertical="center" wrapText="1"/>
    </xf>
    <xf numFmtId="0" fontId="3" fillId="3" borderId="35" xfId="0" applyFont="1" applyFill="1" applyBorder="1" applyAlignment="1">
      <alignment horizontal="justify" vertical="center" wrapText="1"/>
    </xf>
    <xf numFmtId="0" fontId="4" fillId="3"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3" fillId="0" borderId="33" xfId="0" applyFont="1" applyBorder="1" applyAlignment="1">
      <alignment horizontal="justify" vertical="center" wrapText="1"/>
    </xf>
    <xf numFmtId="0" fontId="3" fillId="6" borderId="27" xfId="0" applyFont="1" applyFill="1" applyBorder="1" applyAlignment="1">
      <alignment horizontal="justify" vertical="center" wrapText="1"/>
    </xf>
    <xf numFmtId="2" fontId="6" fillId="6" borderId="89" xfId="0" applyNumberFormat="1" applyFont="1" applyFill="1" applyBorder="1" applyAlignment="1">
      <alignment vertical="center" wrapText="1"/>
    </xf>
    <xf numFmtId="0" fontId="19" fillId="13" borderId="29"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4" fillId="3" borderId="12" xfId="0" applyFont="1" applyFill="1" applyBorder="1" applyAlignment="1">
      <alignment horizontal="left" vertical="center" wrapText="1"/>
    </xf>
    <xf numFmtId="1" fontId="7" fillId="3" borderId="90" xfId="1" applyNumberFormat="1" applyFont="1" applyFill="1" applyBorder="1" applyAlignment="1">
      <alignment horizontal="center" vertical="center" wrapText="1"/>
    </xf>
    <xf numFmtId="3" fontId="3" fillId="8" borderId="79" xfId="0" applyNumberFormat="1" applyFont="1" applyFill="1" applyBorder="1" applyAlignment="1">
      <alignment horizontal="center" vertical="center" wrapText="1"/>
    </xf>
    <xf numFmtId="3" fontId="3" fillId="2" borderId="91"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3" fontId="3" fillId="2" borderId="93" xfId="0" applyNumberFormat="1" applyFont="1" applyFill="1" applyBorder="1" applyAlignment="1">
      <alignment horizontal="center" vertical="center" wrapText="1"/>
    </xf>
    <xf numFmtId="0" fontId="5" fillId="8" borderId="94" xfId="0" applyFont="1" applyFill="1" applyBorder="1" applyAlignment="1">
      <alignment horizontal="center" vertical="center" wrapText="1"/>
    </xf>
    <xf numFmtId="3" fontId="5" fillId="6" borderId="95" xfId="0" applyNumberFormat="1" applyFont="1" applyFill="1" applyBorder="1" applyAlignment="1">
      <alignment horizontal="center" vertical="center" wrapText="1"/>
    </xf>
    <xf numFmtId="0" fontId="4" fillId="7" borderId="95" xfId="0" applyFont="1" applyFill="1" applyBorder="1" applyAlignment="1">
      <alignment horizontal="center" vertical="center" wrapText="1"/>
    </xf>
    <xf numFmtId="0" fontId="4" fillId="3" borderId="95" xfId="0" applyFont="1" applyFill="1" applyBorder="1" applyAlignment="1">
      <alignment horizontal="center" vertical="center" wrapText="1"/>
    </xf>
    <xf numFmtId="0" fontId="4" fillId="3" borderId="96"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1" fillId="3" borderId="97" xfId="0" applyFont="1" applyFill="1" applyBorder="1" applyAlignment="1">
      <alignment horizontal="center" vertical="center" wrapText="1"/>
    </xf>
    <xf numFmtId="0" fontId="17" fillId="7" borderId="95" xfId="0" applyFont="1" applyFill="1" applyBorder="1" applyAlignment="1">
      <alignment horizontal="center" vertical="center" wrapText="1"/>
    </xf>
    <xf numFmtId="0" fontId="17" fillId="3" borderId="97" xfId="0" applyFont="1" applyFill="1" applyBorder="1" applyAlignment="1">
      <alignment horizontal="center" vertical="center" wrapText="1"/>
    </xf>
    <xf numFmtId="0" fontId="17" fillId="3" borderId="9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1" xfId="0"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2" fontId="5" fillId="6" borderId="14" xfId="0" applyNumberFormat="1" applyFont="1" applyFill="1" applyBorder="1" applyAlignment="1">
      <alignment horizontal="center" vertical="center" wrapText="1"/>
    </xf>
    <xf numFmtId="3" fontId="4" fillId="3" borderId="95" xfId="0" applyNumberFormat="1" applyFont="1" applyFill="1" applyBorder="1" applyAlignment="1">
      <alignment horizontal="center" vertical="center" wrapText="1"/>
    </xf>
    <xf numFmtId="3" fontId="4" fillId="3" borderId="96" xfId="0" applyNumberFormat="1" applyFont="1" applyFill="1" applyBorder="1" applyAlignment="1">
      <alignment horizontal="center" vertical="center" wrapText="1"/>
    </xf>
    <xf numFmtId="3" fontId="17" fillId="7" borderId="95"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44" fontId="3" fillId="2" borderId="99" xfId="2" applyFont="1" applyFill="1" applyBorder="1" applyAlignment="1">
      <alignment horizontal="center" vertical="center" wrapText="1"/>
    </xf>
    <xf numFmtId="44" fontId="3" fillId="2" borderId="100" xfId="2" applyFont="1" applyFill="1" applyBorder="1" applyAlignment="1">
      <alignment horizontal="center" vertical="center" wrapText="1"/>
    </xf>
    <xf numFmtId="44" fontId="3" fillId="2" borderId="101" xfId="2" applyFont="1" applyFill="1" applyBorder="1" applyAlignment="1">
      <alignment horizontal="center" vertical="center" wrapText="1"/>
    </xf>
    <xf numFmtId="3" fontId="3" fillId="2" borderId="102" xfId="0" applyNumberFormat="1" applyFont="1" applyFill="1" applyBorder="1" applyAlignment="1">
      <alignment horizontal="center" vertical="center" wrapText="1"/>
    </xf>
    <xf numFmtId="3" fontId="3" fillId="2" borderId="103" xfId="0" applyNumberFormat="1" applyFont="1" applyFill="1" applyBorder="1" applyAlignment="1">
      <alignment horizontal="center" vertical="center" wrapText="1"/>
    </xf>
    <xf numFmtId="10" fontId="0" fillId="4" borderId="47" xfId="0" applyNumberFormat="1" applyFill="1" applyBorder="1" applyAlignment="1">
      <alignment horizontal="center" vertical="center" wrapText="1"/>
    </xf>
    <xf numFmtId="0" fontId="3" fillId="0" borderId="14" xfId="0" applyFont="1" applyBorder="1" applyAlignment="1">
      <alignment horizontal="justify" vertical="center" wrapText="1"/>
    </xf>
    <xf numFmtId="0" fontId="3" fillId="3" borderId="65" xfId="0" applyFont="1" applyFill="1" applyBorder="1" applyAlignment="1">
      <alignment horizontal="justify" vertical="center" wrapText="1"/>
    </xf>
    <xf numFmtId="0" fontId="3" fillId="3" borderId="65" xfId="0" applyFont="1" applyFill="1" applyBorder="1" applyAlignment="1">
      <alignment horizontal="center" vertical="center" wrapText="1"/>
    </xf>
    <xf numFmtId="0" fontId="3" fillId="3" borderId="104" xfId="0" applyFont="1" applyFill="1" applyBorder="1" applyAlignment="1">
      <alignment horizontal="left" vertical="center" wrapText="1"/>
    </xf>
    <xf numFmtId="3" fontId="3" fillId="3" borderId="2" xfId="0" applyNumberFormat="1" applyFont="1" applyFill="1" applyBorder="1" applyAlignment="1">
      <alignment horizontal="center" vertical="center" wrapText="1"/>
    </xf>
    <xf numFmtId="0" fontId="15" fillId="7" borderId="27" xfId="0" applyFont="1" applyFill="1" applyBorder="1" applyAlignment="1">
      <alignment horizontal="justify" vertical="center" wrapText="1"/>
    </xf>
    <xf numFmtId="0" fontId="15" fillId="3" borderId="69" xfId="0" applyFont="1" applyFill="1" applyBorder="1" applyAlignment="1">
      <alignment horizontal="justify" vertical="center" wrapText="1"/>
    </xf>
    <xf numFmtId="10" fontId="0" fillId="11" borderId="105" xfId="0" applyNumberFormat="1" applyFill="1" applyBorder="1" applyAlignment="1">
      <alignment horizontal="center" vertical="center" wrapText="1"/>
    </xf>
    <xf numFmtId="10" fontId="0" fillId="4" borderId="105" xfId="0" applyNumberFormat="1" applyFill="1" applyBorder="1" applyAlignment="1">
      <alignment horizontal="center" vertical="center" wrapText="1"/>
    </xf>
    <xf numFmtId="10" fontId="0" fillId="4" borderId="106" xfId="0" applyNumberFormat="1" applyFill="1" applyBorder="1" applyAlignment="1">
      <alignment horizontal="center" vertical="center" wrapText="1"/>
    </xf>
    <xf numFmtId="10" fontId="0" fillId="11" borderId="106" xfId="0" applyNumberFormat="1" applyFill="1" applyBorder="1" applyAlignment="1">
      <alignment horizontal="center" vertical="center" wrapText="1"/>
    </xf>
    <xf numFmtId="10" fontId="0" fillId="11" borderId="107" xfId="0" applyNumberForma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4" fillId="7" borderId="14"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2" fontId="6" fillId="6" borderId="13" xfId="0" applyNumberFormat="1" applyFont="1" applyFill="1" applyBorder="1" applyAlignment="1">
      <alignment horizontal="center" vertical="center" wrapText="1"/>
    </xf>
    <xf numFmtId="2" fontId="6" fillId="6" borderId="5" xfId="0" applyNumberFormat="1" applyFont="1" applyFill="1" applyBorder="1" applyAlignment="1">
      <alignment horizontal="center" vertical="center" wrapText="1"/>
    </xf>
    <xf numFmtId="2" fontId="6" fillId="6" borderId="81" xfId="0" applyNumberFormat="1" applyFont="1" applyFill="1" applyBorder="1" applyAlignment="1">
      <alignment horizontal="center" vertical="center" wrapText="1"/>
    </xf>
    <xf numFmtId="2" fontId="6" fillId="6" borderId="30"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88" xfId="0" applyNumberFormat="1" applyFont="1" applyFill="1" applyBorder="1" applyAlignment="1">
      <alignment horizontal="center" vertical="center" wrapText="1"/>
    </xf>
    <xf numFmtId="0" fontId="10" fillId="5" borderId="84" xfId="0" applyFont="1" applyFill="1" applyBorder="1" applyAlignment="1">
      <alignment horizontal="center" vertical="center" wrapText="1"/>
    </xf>
    <xf numFmtId="0" fontId="10" fillId="5" borderId="8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2" fontId="10" fillId="6" borderId="9" xfId="0" applyNumberFormat="1" applyFont="1" applyFill="1" applyBorder="1" applyAlignment="1">
      <alignment horizontal="center" vertical="center" wrapText="1"/>
    </xf>
    <xf numFmtId="2" fontId="10" fillId="6" borderId="10" xfId="0" applyNumberFormat="1" applyFont="1" applyFill="1" applyBorder="1" applyAlignment="1">
      <alignment horizontal="center" vertical="center" wrapText="1"/>
    </xf>
    <xf numFmtId="2" fontId="10" fillId="6" borderId="11" xfId="0" applyNumberFormat="1"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0" fillId="5" borderId="82"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5" fillId="8" borderId="58" xfId="0" applyFont="1" applyFill="1" applyBorder="1" applyAlignment="1">
      <alignment horizontal="center" vertical="center" wrapText="1"/>
    </xf>
    <xf numFmtId="0" fontId="5" fillId="8" borderId="59" xfId="0" applyFont="1" applyFill="1" applyBorder="1" applyAlignment="1">
      <alignment horizontal="center" vertical="center" wrapText="1"/>
    </xf>
    <xf numFmtId="0" fontId="4" fillId="6" borderId="62"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10" fillId="5" borderId="83"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3" borderId="64" xfId="0" applyFont="1" applyFill="1" applyBorder="1" applyAlignment="1">
      <alignment horizontal="justify" vertical="center" wrapText="1"/>
    </xf>
    <xf numFmtId="0" fontId="4" fillId="3" borderId="65" xfId="0" applyFont="1" applyFill="1" applyBorder="1" applyAlignment="1">
      <alignment horizontal="justify" vertical="center" wrapText="1"/>
    </xf>
    <xf numFmtId="0" fontId="5" fillId="6" borderId="64" xfId="0" applyFont="1" applyFill="1" applyBorder="1" applyAlignment="1">
      <alignment horizontal="justify" vertical="center" wrapText="1"/>
    </xf>
    <xf numFmtId="0" fontId="5" fillId="6" borderId="65" xfId="0" applyFont="1" applyFill="1" applyBorder="1" applyAlignment="1">
      <alignment horizontal="justify" vertical="center" wrapText="1"/>
    </xf>
    <xf numFmtId="0" fontId="3" fillId="3" borderId="64" xfId="0" applyFont="1" applyFill="1" applyBorder="1" applyAlignment="1">
      <alignment horizontal="justify" vertical="center" wrapText="1"/>
    </xf>
    <xf numFmtId="0" fontId="3" fillId="3" borderId="65" xfId="0" applyFont="1" applyFill="1" applyBorder="1" applyAlignment="1">
      <alignment horizontal="justify" vertical="center" wrapText="1"/>
    </xf>
    <xf numFmtId="0" fontId="4" fillId="7" borderId="62" xfId="0" applyFont="1" applyFill="1" applyBorder="1" applyAlignment="1">
      <alignment horizontal="center" vertical="center" wrapText="1"/>
    </xf>
    <xf numFmtId="0" fontId="4" fillId="7" borderId="63" xfId="0" applyFont="1" applyFill="1" applyBorder="1" applyAlignment="1">
      <alignment horizontal="center" vertical="center" wrapText="1"/>
    </xf>
    <xf numFmtId="0" fontId="4" fillId="7" borderId="64" xfId="0" applyFont="1" applyFill="1" applyBorder="1" applyAlignment="1">
      <alignment horizontal="justify" vertical="center" wrapText="1"/>
    </xf>
    <xf numFmtId="0" fontId="4" fillId="7" borderId="65" xfId="0" applyFont="1" applyFill="1" applyBorder="1" applyAlignment="1">
      <alignment horizontal="justify" vertical="center" wrapText="1"/>
    </xf>
    <xf numFmtId="0" fontId="4" fillId="3" borderId="77" xfId="0" applyFont="1" applyFill="1" applyBorder="1" applyAlignment="1">
      <alignment horizontal="center" vertical="center" wrapText="1"/>
    </xf>
    <xf numFmtId="0" fontId="4" fillId="3" borderId="78" xfId="0" applyFont="1" applyFill="1" applyBorder="1" applyAlignment="1">
      <alignment horizontal="justify" vertical="center" wrapText="1"/>
    </xf>
    <xf numFmtId="0" fontId="9" fillId="0" borderId="39" xfId="0" applyFont="1" applyBorder="1" applyAlignment="1">
      <alignment horizontal="center" vertical="top" wrapText="1"/>
    </xf>
    <xf numFmtId="0" fontId="9" fillId="0" borderId="39" xfId="0" applyFont="1" applyBorder="1" applyAlignment="1">
      <alignment horizontal="center" vertical="top"/>
    </xf>
    <xf numFmtId="0" fontId="9" fillId="0" borderId="39" xfId="0" applyFont="1" applyBorder="1" applyAlignment="1">
      <alignment horizontal="center" vertical="center" wrapText="1"/>
    </xf>
    <xf numFmtId="0" fontId="9" fillId="0" borderId="39" xfId="0" applyFont="1" applyBorder="1" applyAlignment="1">
      <alignment horizontal="center" vertical="center"/>
    </xf>
    <xf numFmtId="0" fontId="0" fillId="0" borderId="0" xfId="0" applyAlignment="1">
      <alignment horizontal="justify" vertical="center" wrapText="1"/>
    </xf>
    <xf numFmtId="0" fontId="5" fillId="8" borderId="9" xfId="0" applyFont="1" applyFill="1" applyBorder="1" applyAlignment="1">
      <alignment horizontal="center" vertical="center" wrapText="1"/>
    </xf>
    <xf numFmtId="0" fontId="5" fillId="8" borderId="11" xfId="0" applyFont="1" applyFill="1" applyBorder="1" applyAlignment="1">
      <alignment horizontal="center" vertical="center" wrapText="1"/>
    </xf>
    <xf numFmtId="2" fontId="5" fillId="6" borderId="38" xfId="0" applyNumberFormat="1" applyFont="1" applyFill="1" applyBorder="1" applyAlignment="1">
      <alignment horizontal="center" vertical="center" wrapText="1"/>
    </xf>
    <xf numFmtId="2" fontId="5" fillId="6" borderId="31"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2" fontId="5" fillId="6" borderId="14"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64">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615481" y="869156"/>
          <a:ext cx="5892574" cy="1635919"/>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W131"/>
  <sheetViews>
    <sheetView tabSelected="1" view="pageBreakPreview" topLeftCell="F8" zoomScale="80" zoomScaleNormal="80" zoomScaleSheetLayoutView="80" zoomScalePageLayoutView="30" workbookViewId="0">
      <selection activeCell="W22" sqref="W22"/>
    </sheetView>
  </sheetViews>
  <sheetFormatPr baseColWidth="10" defaultColWidth="11.42578125" defaultRowHeight="15" x14ac:dyDescent="0.2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5" width="16.85546875" customWidth="1"/>
    <col min="16" max="22" width="18.140625" customWidth="1"/>
    <col min="23" max="23" width="61.85546875" customWidth="1"/>
  </cols>
  <sheetData>
    <row r="3" spans="2:23" ht="15.75" thickBot="1" x14ac:dyDescent="0.3"/>
    <row r="4" spans="2:23" ht="63" customHeight="1" x14ac:dyDescent="0.25">
      <c r="E4" s="182" t="s">
        <v>20</v>
      </c>
      <c r="F4" s="183"/>
      <c r="G4" s="183"/>
      <c r="H4" s="183"/>
      <c r="I4" s="183"/>
      <c r="J4" s="183"/>
      <c r="K4" s="183"/>
      <c r="L4" s="183"/>
      <c r="M4" s="183"/>
      <c r="N4" s="183"/>
      <c r="O4" s="183"/>
      <c r="P4" s="183"/>
      <c r="Q4" s="183"/>
      <c r="R4" s="183"/>
      <c r="S4" s="184"/>
    </row>
    <row r="5" spans="2:23" ht="30" customHeight="1" x14ac:dyDescent="0.25">
      <c r="E5" s="185" t="s">
        <v>0</v>
      </c>
      <c r="F5" s="186"/>
      <c r="G5" s="186"/>
      <c r="H5" s="186"/>
      <c r="I5" s="186"/>
      <c r="J5" s="186"/>
      <c r="K5" s="186"/>
      <c r="L5" s="186"/>
      <c r="M5" s="186"/>
      <c r="N5" s="186"/>
      <c r="O5" s="186"/>
      <c r="P5" s="186"/>
      <c r="Q5" s="186"/>
      <c r="R5" s="186"/>
      <c r="S5" s="187"/>
    </row>
    <row r="6" spans="2:23" ht="60" customHeight="1" x14ac:dyDescent="0.25">
      <c r="E6" s="185" t="s">
        <v>335</v>
      </c>
      <c r="F6" s="186"/>
      <c r="G6" s="186"/>
      <c r="H6" s="186"/>
      <c r="I6" s="186"/>
      <c r="J6" s="186"/>
      <c r="K6" s="186"/>
      <c r="L6" s="186"/>
      <c r="M6" s="186"/>
      <c r="N6" s="186"/>
      <c r="O6" s="186"/>
      <c r="P6" s="186"/>
      <c r="Q6" s="186"/>
      <c r="R6" s="186"/>
      <c r="S6" s="187"/>
    </row>
    <row r="7" spans="2:23" ht="26.25" customHeight="1" x14ac:dyDescent="0.25">
      <c r="E7" s="185" t="s">
        <v>71</v>
      </c>
      <c r="F7" s="186"/>
      <c r="G7" s="186"/>
      <c r="H7" s="186"/>
      <c r="I7" s="186"/>
      <c r="J7" s="186"/>
      <c r="K7" s="186"/>
      <c r="L7" s="186"/>
      <c r="M7" s="186"/>
      <c r="N7" s="186"/>
      <c r="O7" s="186"/>
      <c r="P7" s="186"/>
      <c r="Q7" s="186"/>
      <c r="R7" s="186"/>
      <c r="S7" s="187"/>
    </row>
    <row r="8" spans="2:23" ht="15.75" customHeight="1" thickBot="1" x14ac:dyDescent="0.3">
      <c r="E8" s="23"/>
      <c r="F8" s="24"/>
      <c r="G8" s="24"/>
      <c r="H8" s="24"/>
      <c r="I8" s="24"/>
      <c r="J8" s="24"/>
      <c r="K8" s="24"/>
      <c r="L8" s="24"/>
      <c r="M8" s="24"/>
      <c r="N8" s="24"/>
      <c r="O8" s="24"/>
      <c r="P8" s="24"/>
      <c r="Q8" s="24"/>
      <c r="R8" s="24"/>
      <c r="S8" s="128"/>
    </row>
    <row r="11" spans="2:23" ht="9" customHeight="1" thickBot="1" x14ac:dyDescent="0.3"/>
    <row r="12" spans="2:23" ht="26.25" customHeight="1" thickBot="1" x14ac:dyDescent="0.3">
      <c r="G12" s="199" t="s">
        <v>31</v>
      </c>
      <c r="H12" s="200"/>
      <c r="I12" s="200"/>
      <c r="J12" s="200"/>
      <c r="K12" s="200"/>
      <c r="L12" s="200"/>
      <c r="M12" s="200"/>
      <c r="N12" s="200"/>
      <c r="O12" s="200"/>
      <c r="P12" s="200"/>
      <c r="Q12" s="200"/>
      <c r="R12" s="200"/>
      <c r="S12" s="200"/>
      <c r="T12" s="200"/>
      <c r="U12" s="200"/>
      <c r="V12" s="201"/>
    </row>
    <row r="13" spans="2:23" ht="57" customHeight="1" thickBot="1" x14ac:dyDescent="0.3">
      <c r="B13" s="204" t="s">
        <v>1</v>
      </c>
      <c r="C13" s="210" t="s">
        <v>2</v>
      </c>
      <c r="D13" s="188" t="s">
        <v>3</v>
      </c>
      <c r="E13" s="189"/>
      <c r="F13" s="189"/>
      <c r="G13" s="196" t="s">
        <v>29</v>
      </c>
      <c r="H13" s="197"/>
      <c r="I13" s="197"/>
      <c r="J13" s="197"/>
      <c r="K13" s="198"/>
      <c r="L13" s="190" t="s">
        <v>21</v>
      </c>
      <c r="M13" s="191"/>
      <c r="N13" s="191"/>
      <c r="O13" s="192"/>
      <c r="P13" s="193" t="s">
        <v>70</v>
      </c>
      <c r="Q13" s="194"/>
      <c r="R13" s="194"/>
      <c r="S13" s="195"/>
      <c r="T13" s="194" t="s">
        <v>33</v>
      </c>
      <c r="U13" s="194"/>
      <c r="V13" s="195"/>
      <c r="W13" s="202" t="s">
        <v>38</v>
      </c>
    </row>
    <row r="14" spans="2:23" ht="143.25" customHeight="1" thickBot="1" x14ac:dyDescent="0.3">
      <c r="B14" s="205"/>
      <c r="C14" s="211"/>
      <c r="D14" s="34" t="s">
        <v>4</v>
      </c>
      <c r="E14" s="34" t="s">
        <v>5</v>
      </c>
      <c r="F14" s="35" t="s">
        <v>6</v>
      </c>
      <c r="G14" s="129" t="s">
        <v>336</v>
      </c>
      <c r="H14" s="10" t="s">
        <v>7</v>
      </c>
      <c r="I14" s="11" t="s">
        <v>8</v>
      </c>
      <c r="J14" s="2" t="s">
        <v>9</v>
      </c>
      <c r="K14" s="12" t="s">
        <v>10</v>
      </c>
      <c r="L14" s="10" t="s">
        <v>7</v>
      </c>
      <c r="M14" s="11" t="s">
        <v>8</v>
      </c>
      <c r="N14" s="2" t="s">
        <v>9</v>
      </c>
      <c r="O14" s="12" t="s">
        <v>10</v>
      </c>
      <c r="P14" s="1" t="s">
        <v>7</v>
      </c>
      <c r="Q14" s="14" t="s">
        <v>8</v>
      </c>
      <c r="R14" s="3" t="s">
        <v>9</v>
      </c>
      <c r="S14" s="15" t="s">
        <v>10</v>
      </c>
      <c r="T14" s="14" t="s">
        <v>8</v>
      </c>
      <c r="U14" s="3" t="s">
        <v>9</v>
      </c>
      <c r="V14" s="15" t="s">
        <v>10</v>
      </c>
      <c r="W14" s="203"/>
    </row>
    <row r="15" spans="2:23" ht="165.75" customHeight="1" x14ac:dyDescent="0.25">
      <c r="B15" s="18" t="s">
        <v>11</v>
      </c>
      <c r="C15" s="22" t="s">
        <v>333</v>
      </c>
      <c r="D15" s="163" t="s">
        <v>12</v>
      </c>
      <c r="E15" s="164" t="s">
        <v>13</v>
      </c>
      <c r="F15" s="165" t="s">
        <v>19</v>
      </c>
      <c r="G15" s="130">
        <v>54</v>
      </c>
      <c r="H15" s="132">
        <v>54</v>
      </c>
      <c r="I15" s="20">
        <v>54</v>
      </c>
      <c r="J15" s="21">
        <v>54</v>
      </c>
      <c r="K15" s="20">
        <v>54</v>
      </c>
      <c r="L15" s="19">
        <v>47</v>
      </c>
      <c r="M15" s="166">
        <v>47</v>
      </c>
      <c r="N15" s="69"/>
      <c r="O15" s="71"/>
      <c r="P15" s="42">
        <f>IFERROR(L15/H15,"NO APLICA")</f>
        <v>0.87037037037037035</v>
      </c>
      <c r="Q15" s="67">
        <f t="shared" ref="Q15" si="0">IFERROR((M15/I15),"100%")</f>
        <v>0.87037037037037035</v>
      </c>
      <c r="R15" s="74"/>
      <c r="S15" s="75"/>
      <c r="T15" s="72">
        <f>IFERROR(((L15+M15)/(H15+I15)),"100%")</f>
        <v>0.87037037037037035</v>
      </c>
      <c r="U15" s="74"/>
      <c r="V15" s="169"/>
      <c r="W15" s="36" t="s">
        <v>30</v>
      </c>
    </row>
    <row r="16" spans="2:23" ht="15" hidden="1" customHeight="1" x14ac:dyDescent="0.25">
      <c r="B16" s="206"/>
      <c r="C16" s="207"/>
      <c r="D16" s="207"/>
      <c r="E16" s="207"/>
      <c r="F16" s="207"/>
      <c r="G16" s="137"/>
      <c r="H16" s="133"/>
      <c r="I16" s="69"/>
      <c r="J16" s="69"/>
      <c r="K16" s="70"/>
      <c r="L16" s="68"/>
      <c r="M16" s="69"/>
      <c r="N16" s="69"/>
      <c r="O16" s="71"/>
      <c r="P16" s="42" t="str">
        <f t="shared" ref="P16:S31" si="1">IFERROR((L16/H16),"100%")</f>
        <v>100%</v>
      </c>
      <c r="Q16" s="67" t="str">
        <f t="shared" si="1"/>
        <v>100%</v>
      </c>
      <c r="R16" s="67" t="str">
        <f t="shared" si="1"/>
        <v>100%</v>
      </c>
      <c r="S16" s="41" t="str">
        <f t="shared" si="1"/>
        <v>100%</v>
      </c>
      <c r="T16" s="72" t="str">
        <f>IFERROR(((L16+M16)/(H16+I16)),"100%")</f>
        <v>100%</v>
      </c>
      <c r="U16" s="67" t="str">
        <f>IFERROR(((L16+M16+N16)/(H16+I16+J16)),"100%")</f>
        <v>100%</v>
      </c>
      <c r="V16" s="170" t="str">
        <f>IFERROR(((L16+M16+N16+O16)/(H16+I16+J16+K16)),"100%")</f>
        <v>100%</v>
      </c>
      <c r="W16" s="77"/>
    </row>
    <row r="17" spans="2:23" ht="114" customHeight="1" x14ac:dyDescent="0.25">
      <c r="B17" s="208" t="s">
        <v>112</v>
      </c>
      <c r="C17" s="216" t="s">
        <v>45</v>
      </c>
      <c r="D17" s="4" t="s">
        <v>46</v>
      </c>
      <c r="E17" s="89" t="s">
        <v>39</v>
      </c>
      <c r="F17" s="5" t="s">
        <v>48</v>
      </c>
      <c r="G17" s="138">
        <f>SUM(H17:K17)</f>
        <v>48</v>
      </c>
      <c r="H17" s="133"/>
      <c r="I17" s="69">
        <v>17</v>
      </c>
      <c r="J17" s="69">
        <v>23</v>
      </c>
      <c r="K17" s="70">
        <v>8</v>
      </c>
      <c r="L17" s="68"/>
      <c r="M17" s="69"/>
      <c r="N17" s="69"/>
      <c r="O17" s="71"/>
      <c r="P17" s="72" t="str">
        <f t="shared" si="1"/>
        <v>100%</v>
      </c>
      <c r="Q17" s="67">
        <f t="shared" si="1"/>
        <v>0</v>
      </c>
      <c r="R17" s="74"/>
      <c r="S17" s="75"/>
      <c r="T17" s="72">
        <f>IFERROR(((L17+M17)/(H17+I17)),"100%")</f>
        <v>0</v>
      </c>
      <c r="U17" s="74"/>
      <c r="V17" s="169"/>
      <c r="W17" s="127" t="s">
        <v>413</v>
      </c>
    </row>
    <row r="18" spans="2:23" ht="114" customHeight="1" x14ac:dyDescent="0.25">
      <c r="B18" s="209"/>
      <c r="C18" s="217"/>
      <c r="D18" s="4" t="s">
        <v>47</v>
      </c>
      <c r="E18" s="89" t="s">
        <v>39</v>
      </c>
      <c r="F18" s="5" t="s">
        <v>49</v>
      </c>
      <c r="G18" s="138">
        <f t="shared" ref="G18:G81" si="2">SUM(H18:K18)</f>
        <v>29</v>
      </c>
      <c r="H18" s="133">
        <v>6</v>
      </c>
      <c r="I18" s="69">
        <v>6</v>
      </c>
      <c r="J18" s="69">
        <v>7</v>
      </c>
      <c r="K18" s="70">
        <v>10</v>
      </c>
      <c r="L18" s="68">
        <v>6</v>
      </c>
      <c r="M18" s="69">
        <v>6</v>
      </c>
      <c r="N18" s="69"/>
      <c r="O18" s="71"/>
      <c r="P18" s="72">
        <f t="shared" si="1"/>
        <v>1</v>
      </c>
      <c r="Q18" s="67">
        <f t="shared" si="1"/>
        <v>1</v>
      </c>
      <c r="R18" s="74"/>
      <c r="S18" s="75"/>
      <c r="T18" s="72">
        <f t="shared" ref="T18:T88" si="3">IFERROR(((L18+M18)/(H18+I18)),"100%")</f>
        <v>1</v>
      </c>
      <c r="U18" s="74"/>
      <c r="V18" s="169"/>
      <c r="W18" s="127" t="s">
        <v>423</v>
      </c>
    </row>
    <row r="19" spans="2:23" ht="120" customHeight="1" x14ac:dyDescent="0.25">
      <c r="B19" s="85" t="s">
        <v>111</v>
      </c>
      <c r="C19" s="7" t="s">
        <v>69</v>
      </c>
      <c r="D19" s="8" t="s">
        <v>44</v>
      </c>
      <c r="E19" s="90" t="s">
        <v>39</v>
      </c>
      <c r="F19" s="91" t="s">
        <v>50</v>
      </c>
      <c r="G19" s="139">
        <f t="shared" si="2"/>
        <v>133</v>
      </c>
      <c r="H19" s="111">
        <v>30</v>
      </c>
      <c r="I19" s="38">
        <v>32</v>
      </c>
      <c r="J19" s="38">
        <v>34</v>
      </c>
      <c r="K19" s="39">
        <v>37</v>
      </c>
      <c r="L19" s="37">
        <v>4</v>
      </c>
      <c r="M19" s="38">
        <v>5</v>
      </c>
      <c r="N19" s="38"/>
      <c r="O19" s="40"/>
      <c r="P19" s="72">
        <f t="shared" si="1"/>
        <v>0.13333333333333333</v>
      </c>
      <c r="Q19" s="67">
        <f t="shared" si="1"/>
        <v>0.15625</v>
      </c>
      <c r="R19" s="74"/>
      <c r="S19" s="75"/>
      <c r="T19" s="72">
        <f t="shared" si="3"/>
        <v>0.14516129032258066</v>
      </c>
      <c r="U19" s="74"/>
      <c r="V19" s="169"/>
      <c r="W19" s="110" t="s">
        <v>414</v>
      </c>
    </row>
    <row r="20" spans="2:23" ht="114.75" customHeight="1" x14ac:dyDescent="0.25">
      <c r="B20" s="88" t="s">
        <v>40</v>
      </c>
      <c r="C20" s="9" t="s">
        <v>41</v>
      </c>
      <c r="D20" s="9" t="s">
        <v>58</v>
      </c>
      <c r="E20" s="86" t="s">
        <v>39</v>
      </c>
      <c r="F20" s="6" t="s">
        <v>51</v>
      </c>
      <c r="G20" s="151">
        <f>SUM(H20:K20)</f>
        <v>36</v>
      </c>
      <c r="H20" s="111">
        <v>8</v>
      </c>
      <c r="I20" s="38">
        <v>8</v>
      </c>
      <c r="J20" s="38">
        <v>10</v>
      </c>
      <c r="K20" s="39">
        <v>10</v>
      </c>
      <c r="L20" s="37">
        <v>8</v>
      </c>
      <c r="M20" s="38">
        <v>8</v>
      </c>
      <c r="N20" s="38"/>
      <c r="O20" s="40"/>
      <c r="P20" s="72">
        <f t="shared" si="1"/>
        <v>1</v>
      </c>
      <c r="Q20" s="67">
        <f t="shared" si="1"/>
        <v>1</v>
      </c>
      <c r="R20" s="74"/>
      <c r="S20" s="75"/>
      <c r="T20" s="72">
        <f t="shared" si="3"/>
        <v>1</v>
      </c>
      <c r="U20" s="74"/>
      <c r="V20" s="169"/>
      <c r="W20" s="125" t="s">
        <v>415</v>
      </c>
    </row>
    <row r="21" spans="2:23" ht="114.75" customHeight="1" x14ac:dyDescent="0.25">
      <c r="B21" s="88" t="s">
        <v>40</v>
      </c>
      <c r="C21" s="79" t="s">
        <v>114</v>
      </c>
      <c r="D21" s="79" t="s">
        <v>59</v>
      </c>
      <c r="E21" s="87" t="s">
        <v>39</v>
      </c>
      <c r="F21" s="80" t="s">
        <v>52</v>
      </c>
      <c r="G21" s="152">
        <f>SUM(H21:K21)</f>
        <v>31</v>
      </c>
      <c r="H21" s="134">
        <v>6</v>
      </c>
      <c r="I21" s="82">
        <v>7</v>
      </c>
      <c r="J21" s="82">
        <v>8</v>
      </c>
      <c r="K21" s="83">
        <v>10</v>
      </c>
      <c r="L21" s="81"/>
      <c r="M21" s="82">
        <v>2</v>
      </c>
      <c r="N21" s="82"/>
      <c r="O21" s="84"/>
      <c r="P21" s="72">
        <f t="shared" si="1"/>
        <v>0</v>
      </c>
      <c r="Q21" s="67">
        <f t="shared" si="1"/>
        <v>0.2857142857142857</v>
      </c>
      <c r="R21" s="74"/>
      <c r="S21" s="75"/>
      <c r="T21" s="72">
        <f t="shared" si="3"/>
        <v>0.15384615384615385</v>
      </c>
      <c r="U21" s="74"/>
      <c r="V21" s="169"/>
      <c r="W21" s="98" t="s">
        <v>416</v>
      </c>
    </row>
    <row r="22" spans="2:23" ht="114.75" customHeight="1" x14ac:dyDescent="0.25">
      <c r="B22" s="88" t="s">
        <v>40</v>
      </c>
      <c r="C22" s="79" t="s">
        <v>43</v>
      </c>
      <c r="D22" s="79" t="s">
        <v>60</v>
      </c>
      <c r="E22" s="87" t="s">
        <v>39</v>
      </c>
      <c r="F22" s="80" t="s">
        <v>53</v>
      </c>
      <c r="G22" s="141">
        <f t="shared" si="2"/>
        <v>14</v>
      </c>
      <c r="H22" s="134">
        <v>2</v>
      </c>
      <c r="I22" s="82">
        <v>3</v>
      </c>
      <c r="J22" s="82">
        <v>4</v>
      </c>
      <c r="K22" s="83">
        <v>5</v>
      </c>
      <c r="L22" s="81"/>
      <c r="M22" s="82"/>
      <c r="N22" s="82"/>
      <c r="O22" s="84"/>
      <c r="P22" s="72">
        <f>IFERROR((L22/H22),"100%")</f>
        <v>0</v>
      </c>
      <c r="Q22" s="67">
        <f t="shared" si="1"/>
        <v>0</v>
      </c>
      <c r="R22" s="74"/>
      <c r="S22" s="75"/>
      <c r="T22" s="72">
        <f t="shared" si="3"/>
        <v>0</v>
      </c>
      <c r="U22" s="74"/>
      <c r="V22" s="169"/>
      <c r="W22" s="98" t="s">
        <v>417</v>
      </c>
    </row>
    <row r="23" spans="2:23" ht="114.75" customHeight="1" x14ac:dyDescent="0.25">
      <c r="B23" s="88" t="s">
        <v>40</v>
      </c>
      <c r="C23" s="218" t="s">
        <v>42</v>
      </c>
      <c r="D23" s="79" t="s">
        <v>61</v>
      </c>
      <c r="E23" s="87" t="s">
        <v>39</v>
      </c>
      <c r="F23" s="80" t="s">
        <v>54</v>
      </c>
      <c r="G23" s="141">
        <f t="shared" si="2"/>
        <v>525</v>
      </c>
      <c r="H23" s="134">
        <v>150</v>
      </c>
      <c r="I23" s="82">
        <v>125</v>
      </c>
      <c r="J23" s="82">
        <v>125</v>
      </c>
      <c r="K23" s="83">
        <v>125</v>
      </c>
      <c r="L23" s="81">
        <v>150</v>
      </c>
      <c r="M23" s="82">
        <v>219</v>
      </c>
      <c r="N23" s="82"/>
      <c r="O23" s="84"/>
      <c r="P23" s="72">
        <f>IFERROR((L23/H23),"100%")</f>
        <v>1</v>
      </c>
      <c r="Q23" s="67">
        <f t="shared" si="1"/>
        <v>1.752</v>
      </c>
      <c r="R23" s="74"/>
      <c r="S23" s="75"/>
      <c r="T23" s="72">
        <f t="shared" si="3"/>
        <v>1.3418181818181818</v>
      </c>
      <c r="U23" s="74"/>
      <c r="V23" s="169"/>
      <c r="W23" s="98" t="s">
        <v>418</v>
      </c>
    </row>
    <row r="24" spans="2:23" ht="114.75" customHeight="1" x14ac:dyDescent="0.25">
      <c r="B24" s="88" t="s">
        <v>40</v>
      </c>
      <c r="C24" s="219"/>
      <c r="D24" s="79" t="s">
        <v>62</v>
      </c>
      <c r="E24" s="87" t="s">
        <v>39</v>
      </c>
      <c r="F24" s="80" t="s">
        <v>55</v>
      </c>
      <c r="G24" s="141">
        <f t="shared" si="2"/>
        <v>525</v>
      </c>
      <c r="H24" s="134">
        <v>150</v>
      </c>
      <c r="I24" s="82">
        <v>125</v>
      </c>
      <c r="J24" s="82">
        <v>125</v>
      </c>
      <c r="K24" s="83">
        <v>125</v>
      </c>
      <c r="L24" s="81">
        <v>150</v>
      </c>
      <c r="M24" s="82">
        <v>219</v>
      </c>
      <c r="N24" s="82"/>
      <c r="O24" s="84"/>
      <c r="P24" s="72">
        <f t="shared" si="1"/>
        <v>1</v>
      </c>
      <c r="Q24" s="67">
        <f t="shared" si="1"/>
        <v>1.752</v>
      </c>
      <c r="R24" s="74"/>
      <c r="S24" s="75"/>
      <c r="T24" s="72">
        <f t="shared" si="3"/>
        <v>1.3418181818181818</v>
      </c>
      <c r="U24" s="74"/>
      <c r="V24" s="169"/>
      <c r="W24" s="98" t="s">
        <v>419</v>
      </c>
    </row>
    <row r="25" spans="2:23" ht="114.75" customHeight="1" x14ac:dyDescent="0.25">
      <c r="B25" s="88" t="s">
        <v>40</v>
      </c>
      <c r="C25" s="79" t="s">
        <v>68</v>
      </c>
      <c r="D25" s="79" t="s">
        <v>67</v>
      </c>
      <c r="E25" s="87" t="s">
        <v>39</v>
      </c>
      <c r="F25" s="80" t="s">
        <v>56</v>
      </c>
      <c r="G25" s="141">
        <f t="shared" si="2"/>
        <v>135</v>
      </c>
      <c r="H25" s="134">
        <v>31</v>
      </c>
      <c r="I25" s="82">
        <v>33</v>
      </c>
      <c r="J25" s="82">
        <v>33</v>
      </c>
      <c r="K25" s="83">
        <v>38</v>
      </c>
      <c r="L25" s="81">
        <v>79</v>
      </c>
      <c r="M25" s="82">
        <v>38</v>
      </c>
      <c r="N25" s="82"/>
      <c r="O25" s="84"/>
      <c r="P25" s="72">
        <f t="shared" si="1"/>
        <v>2.5483870967741935</v>
      </c>
      <c r="Q25" s="67">
        <f t="shared" si="1"/>
        <v>1.1515151515151516</v>
      </c>
      <c r="R25" s="74"/>
      <c r="S25" s="75"/>
      <c r="T25" s="72">
        <f t="shared" si="3"/>
        <v>1.828125</v>
      </c>
      <c r="U25" s="74"/>
      <c r="V25" s="169"/>
      <c r="W25" s="98" t="s">
        <v>420</v>
      </c>
    </row>
    <row r="26" spans="2:23" ht="114.75" customHeight="1" x14ac:dyDescent="0.25">
      <c r="B26" s="88" t="s">
        <v>40</v>
      </c>
      <c r="C26" s="79" t="s">
        <v>115</v>
      </c>
      <c r="D26" s="79" t="s">
        <v>66</v>
      </c>
      <c r="E26" s="87" t="s">
        <v>39</v>
      </c>
      <c r="F26" s="80" t="s">
        <v>57</v>
      </c>
      <c r="G26" s="141">
        <f t="shared" si="2"/>
        <v>14</v>
      </c>
      <c r="H26" s="134">
        <v>3</v>
      </c>
      <c r="I26" s="82">
        <v>3</v>
      </c>
      <c r="J26" s="82">
        <v>4</v>
      </c>
      <c r="K26" s="83">
        <v>4</v>
      </c>
      <c r="L26" s="81"/>
      <c r="M26" s="82"/>
      <c r="N26" s="82"/>
      <c r="O26" s="84"/>
      <c r="P26" s="72">
        <f t="shared" si="1"/>
        <v>0</v>
      </c>
      <c r="Q26" s="67">
        <f t="shared" si="1"/>
        <v>0</v>
      </c>
      <c r="R26" s="74"/>
      <c r="S26" s="75"/>
      <c r="T26" s="72">
        <f t="shared" si="3"/>
        <v>0</v>
      </c>
      <c r="U26" s="74"/>
      <c r="V26" s="169"/>
      <c r="W26" s="98" t="s">
        <v>421</v>
      </c>
    </row>
    <row r="27" spans="2:23" ht="114.75" customHeight="1" x14ac:dyDescent="0.25">
      <c r="B27" s="88" t="s">
        <v>40</v>
      </c>
      <c r="C27" s="79" t="s">
        <v>64</v>
      </c>
      <c r="D27" s="79" t="s">
        <v>65</v>
      </c>
      <c r="E27" s="87" t="s">
        <v>39</v>
      </c>
      <c r="F27" s="80" t="s">
        <v>197</v>
      </c>
      <c r="G27" s="141">
        <f t="shared" si="2"/>
        <v>24</v>
      </c>
      <c r="H27" s="134">
        <v>5</v>
      </c>
      <c r="I27" s="82">
        <v>5</v>
      </c>
      <c r="J27" s="82">
        <v>6</v>
      </c>
      <c r="K27" s="83">
        <v>8</v>
      </c>
      <c r="L27" s="81">
        <v>5</v>
      </c>
      <c r="M27" s="82">
        <v>5</v>
      </c>
      <c r="N27" s="82"/>
      <c r="O27" s="84"/>
      <c r="P27" s="72">
        <f t="shared" si="1"/>
        <v>1</v>
      </c>
      <c r="Q27" s="67">
        <f t="shared" si="1"/>
        <v>1</v>
      </c>
      <c r="R27" s="74"/>
      <c r="S27" s="75"/>
      <c r="T27" s="72">
        <f t="shared" si="3"/>
        <v>1</v>
      </c>
      <c r="U27" s="74"/>
      <c r="V27" s="169"/>
      <c r="W27" s="98" t="s">
        <v>424</v>
      </c>
    </row>
    <row r="28" spans="2:23" ht="114.75" customHeight="1" x14ac:dyDescent="0.25">
      <c r="B28" s="88" t="s">
        <v>40</v>
      </c>
      <c r="C28" s="79" t="s">
        <v>63</v>
      </c>
      <c r="D28" s="79" t="s">
        <v>337</v>
      </c>
      <c r="E28" s="87" t="s">
        <v>39</v>
      </c>
      <c r="F28" s="80" t="s">
        <v>338</v>
      </c>
      <c r="G28" s="141">
        <f t="shared" si="2"/>
        <v>52</v>
      </c>
      <c r="H28" s="134">
        <v>13</v>
      </c>
      <c r="I28" s="82">
        <v>13</v>
      </c>
      <c r="J28" s="82">
        <v>13</v>
      </c>
      <c r="K28" s="83">
        <v>13</v>
      </c>
      <c r="L28" s="81">
        <v>13</v>
      </c>
      <c r="M28" s="82">
        <v>135</v>
      </c>
      <c r="N28" s="82"/>
      <c r="O28" s="84"/>
      <c r="P28" s="72">
        <f t="shared" si="1"/>
        <v>1</v>
      </c>
      <c r="Q28" s="67">
        <f t="shared" si="1"/>
        <v>10.384615384615385</v>
      </c>
      <c r="R28" s="74"/>
      <c r="S28" s="75"/>
      <c r="T28" s="72">
        <f t="shared" si="3"/>
        <v>5.6923076923076925</v>
      </c>
      <c r="U28" s="74"/>
      <c r="V28" s="169"/>
      <c r="W28" s="98" t="s">
        <v>422</v>
      </c>
    </row>
    <row r="29" spans="2:23" ht="96.75" customHeight="1" x14ac:dyDescent="0.25">
      <c r="B29" s="85" t="s">
        <v>116</v>
      </c>
      <c r="C29" s="96" t="s">
        <v>117</v>
      </c>
      <c r="D29" s="97" t="s">
        <v>122</v>
      </c>
      <c r="E29" s="90" t="s">
        <v>80</v>
      </c>
      <c r="F29" s="91" t="s">
        <v>127</v>
      </c>
      <c r="G29" s="139">
        <f t="shared" si="2"/>
        <v>29</v>
      </c>
      <c r="H29" s="111">
        <v>5</v>
      </c>
      <c r="I29" s="38">
        <v>8</v>
      </c>
      <c r="J29" s="38">
        <v>8</v>
      </c>
      <c r="K29" s="39">
        <v>8</v>
      </c>
      <c r="L29" s="81">
        <v>5</v>
      </c>
      <c r="M29" s="82">
        <v>8</v>
      </c>
      <c r="N29" s="82"/>
      <c r="O29" s="84"/>
      <c r="P29" s="72">
        <f t="shared" si="1"/>
        <v>1</v>
      </c>
      <c r="Q29" s="67">
        <f t="shared" si="1"/>
        <v>1</v>
      </c>
      <c r="R29" s="74"/>
      <c r="S29" s="75"/>
      <c r="T29" s="72">
        <f t="shared" si="3"/>
        <v>1</v>
      </c>
      <c r="U29" s="74"/>
      <c r="V29" s="169"/>
      <c r="W29" s="110" t="s">
        <v>132</v>
      </c>
    </row>
    <row r="30" spans="2:23" ht="96.75" customHeight="1" x14ac:dyDescent="0.25">
      <c r="B30" s="88" t="s">
        <v>40</v>
      </c>
      <c r="C30" s="9" t="s">
        <v>118</v>
      </c>
      <c r="D30" s="9" t="s">
        <v>126</v>
      </c>
      <c r="E30" s="86" t="s">
        <v>80</v>
      </c>
      <c r="F30" s="13" t="s">
        <v>128</v>
      </c>
      <c r="G30" s="142">
        <f t="shared" si="2"/>
        <v>121</v>
      </c>
      <c r="H30" s="111">
        <v>25</v>
      </c>
      <c r="I30" s="38">
        <v>29</v>
      </c>
      <c r="J30" s="38">
        <v>29</v>
      </c>
      <c r="K30" s="39">
        <v>38</v>
      </c>
      <c r="L30" s="81">
        <v>24</v>
      </c>
      <c r="M30" s="82">
        <v>29</v>
      </c>
      <c r="N30" s="82"/>
      <c r="O30" s="84"/>
      <c r="P30" s="72">
        <f t="shared" si="1"/>
        <v>0.96</v>
      </c>
      <c r="Q30" s="67">
        <f t="shared" si="1"/>
        <v>1</v>
      </c>
      <c r="R30" s="74"/>
      <c r="S30" s="75"/>
      <c r="T30" s="72">
        <f t="shared" si="3"/>
        <v>0.98148148148148151</v>
      </c>
      <c r="U30" s="74"/>
      <c r="V30" s="169"/>
      <c r="W30" s="98" t="s">
        <v>133</v>
      </c>
    </row>
    <row r="31" spans="2:23" ht="96.75" customHeight="1" x14ac:dyDescent="0.25">
      <c r="B31" s="88" t="s">
        <v>40</v>
      </c>
      <c r="C31" s="9" t="s">
        <v>119</v>
      </c>
      <c r="D31" s="9" t="s">
        <v>125</v>
      </c>
      <c r="E31" s="86" t="s">
        <v>80</v>
      </c>
      <c r="F31" s="6" t="s">
        <v>129</v>
      </c>
      <c r="G31" s="140">
        <f t="shared" si="2"/>
        <v>73</v>
      </c>
      <c r="H31" s="111">
        <v>15</v>
      </c>
      <c r="I31" s="38">
        <v>18</v>
      </c>
      <c r="J31" s="38">
        <v>18</v>
      </c>
      <c r="K31" s="39">
        <v>22</v>
      </c>
      <c r="L31" s="81">
        <v>12</v>
      </c>
      <c r="M31" s="82">
        <v>18</v>
      </c>
      <c r="N31" s="82"/>
      <c r="O31" s="84"/>
      <c r="P31" s="72">
        <f t="shared" si="1"/>
        <v>0.8</v>
      </c>
      <c r="Q31" s="67">
        <f t="shared" si="1"/>
        <v>1</v>
      </c>
      <c r="R31" s="74"/>
      <c r="S31" s="75"/>
      <c r="T31" s="72">
        <f t="shared" si="3"/>
        <v>0.90909090909090906</v>
      </c>
      <c r="U31" s="74"/>
      <c r="V31" s="169"/>
      <c r="W31" s="98" t="s">
        <v>134</v>
      </c>
    </row>
    <row r="32" spans="2:23" ht="96.75" customHeight="1" x14ac:dyDescent="0.25">
      <c r="B32" s="88" t="s">
        <v>40</v>
      </c>
      <c r="C32" s="9" t="s">
        <v>120</v>
      </c>
      <c r="D32" s="9" t="s">
        <v>124</v>
      </c>
      <c r="E32" s="86" t="s">
        <v>80</v>
      </c>
      <c r="F32" s="6" t="s">
        <v>130</v>
      </c>
      <c r="G32" s="140">
        <f t="shared" si="2"/>
        <v>4826</v>
      </c>
      <c r="H32" s="111">
        <v>1200</v>
      </c>
      <c r="I32" s="38">
        <v>1206</v>
      </c>
      <c r="J32" s="38">
        <v>1206</v>
      </c>
      <c r="K32" s="39">
        <v>1214</v>
      </c>
      <c r="L32" s="81">
        <v>1601</v>
      </c>
      <c r="M32" s="82">
        <v>1916</v>
      </c>
      <c r="N32" s="82"/>
      <c r="O32" s="84"/>
      <c r="P32" s="72">
        <f t="shared" ref="P32:Q95" si="4">IFERROR((L32/H32),"100%")</f>
        <v>1.3341666666666667</v>
      </c>
      <c r="Q32" s="67">
        <f t="shared" si="4"/>
        <v>1.5887230514096187</v>
      </c>
      <c r="R32" s="74"/>
      <c r="S32" s="75"/>
      <c r="T32" s="72">
        <f t="shared" si="3"/>
        <v>1.4617622610141314</v>
      </c>
      <c r="U32" s="74"/>
      <c r="V32" s="169"/>
      <c r="W32" s="98" t="s">
        <v>135</v>
      </c>
    </row>
    <row r="33" spans="2:23" ht="96.75" customHeight="1" x14ac:dyDescent="0.25">
      <c r="B33" s="88" t="s">
        <v>40</v>
      </c>
      <c r="C33" s="79" t="s">
        <v>121</v>
      </c>
      <c r="D33" s="79" t="s">
        <v>123</v>
      </c>
      <c r="E33" s="86" t="s">
        <v>80</v>
      </c>
      <c r="F33" s="6" t="s">
        <v>131</v>
      </c>
      <c r="G33" s="151">
        <f>SUM(H33:K33)</f>
        <v>726</v>
      </c>
      <c r="H33" s="111">
        <v>160</v>
      </c>
      <c r="I33" s="38">
        <v>188</v>
      </c>
      <c r="J33" s="38">
        <v>188</v>
      </c>
      <c r="K33" s="39">
        <v>190</v>
      </c>
      <c r="L33" s="81">
        <v>62</v>
      </c>
      <c r="M33" s="82">
        <v>20</v>
      </c>
      <c r="N33" s="82"/>
      <c r="O33" s="84"/>
      <c r="P33" s="72">
        <f t="shared" si="4"/>
        <v>0.38750000000000001</v>
      </c>
      <c r="Q33" s="67">
        <f t="shared" si="4"/>
        <v>0.10638297872340426</v>
      </c>
      <c r="R33" s="74"/>
      <c r="S33" s="75"/>
      <c r="T33" s="72">
        <f>IFERROR(((L33+M33)/(H33+I33)),"100%")</f>
        <v>0.23563218390804597</v>
      </c>
      <c r="U33" s="74"/>
      <c r="V33" s="169"/>
      <c r="W33" s="98" t="s">
        <v>136</v>
      </c>
    </row>
    <row r="34" spans="2:23" ht="93.75" customHeight="1" x14ac:dyDescent="0.25">
      <c r="B34" s="85" t="s">
        <v>150</v>
      </c>
      <c r="C34" s="96" t="s">
        <v>151</v>
      </c>
      <c r="D34" s="97" t="s">
        <v>158</v>
      </c>
      <c r="E34" s="90" t="s">
        <v>80</v>
      </c>
      <c r="F34" s="108" t="s">
        <v>188</v>
      </c>
      <c r="G34" s="139">
        <f t="shared" si="2"/>
        <v>14532</v>
      </c>
      <c r="H34" s="111">
        <v>3440</v>
      </c>
      <c r="I34" s="38">
        <v>3826</v>
      </c>
      <c r="J34" s="38">
        <v>3826</v>
      </c>
      <c r="K34" s="39">
        <v>3440</v>
      </c>
      <c r="L34" s="81">
        <v>1713</v>
      </c>
      <c r="M34" s="82">
        <v>1740</v>
      </c>
      <c r="N34" s="82"/>
      <c r="O34" s="84"/>
      <c r="P34" s="72">
        <f t="shared" si="4"/>
        <v>0.49796511627906975</v>
      </c>
      <c r="Q34" s="67">
        <f t="shared" si="4"/>
        <v>0.45478306325143752</v>
      </c>
      <c r="R34" s="74"/>
      <c r="S34" s="75"/>
      <c r="T34" s="72">
        <f t="shared" si="3"/>
        <v>0.47522708505367467</v>
      </c>
      <c r="U34" s="74"/>
      <c r="V34" s="169"/>
      <c r="W34" s="110" t="s">
        <v>342</v>
      </c>
    </row>
    <row r="35" spans="2:23" ht="93.75" customHeight="1" x14ac:dyDescent="0.25">
      <c r="B35" s="88" t="s">
        <v>40</v>
      </c>
      <c r="C35" s="9" t="s">
        <v>152</v>
      </c>
      <c r="D35" s="9" t="s">
        <v>160</v>
      </c>
      <c r="E35" s="86" t="s">
        <v>80</v>
      </c>
      <c r="F35" s="6" t="s">
        <v>189</v>
      </c>
      <c r="G35" s="140">
        <f t="shared" si="2"/>
        <v>14553</v>
      </c>
      <c r="H35" s="111">
        <v>3493</v>
      </c>
      <c r="I35" s="38">
        <v>3784</v>
      </c>
      <c r="J35" s="38">
        <v>3783</v>
      </c>
      <c r="K35" s="39">
        <v>3493</v>
      </c>
      <c r="L35" s="81">
        <v>2234</v>
      </c>
      <c r="M35" s="82">
        <v>2178</v>
      </c>
      <c r="N35" s="82"/>
      <c r="O35" s="84"/>
      <c r="P35" s="72">
        <f t="shared" si="4"/>
        <v>0.63956484397366165</v>
      </c>
      <c r="Q35" s="67">
        <f t="shared" si="4"/>
        <v>0.57558139534883723</v>
      </c>
      <c r="R35" s="74"/>
      <c r="S35" s="75"/>
      <c r="T35" s="72">
        <f t="shared" si="3"/>
        <v>0.6062938023910952</v>
      </c>
      <c r="U35" s="74"/>
      <c r="V35" s="169"/>
      <c r="W35" s="98" t="s">
        <v>343</v>
      </c>
    </row>
    <row r="36" spans="2:23" ht="93.75" customHeight="1" x14ac:dyDescent="0.25">
      <c r="B36" s="88" t="s">
        <v>40</v>
      </c>
      <c r="C36" s="9" t="s">
        <v>153</v>
      </c>
      <c r="D36" s="9" t="s">
        <v>161</v>
      </c>
      <c r="E36" s="86" t="s">
        <v>80</v>
      </c>
      <c r="F36" s="6" t="s">
        <v>190</v>
      </c>
      <c r="G36" s="140">
        <f t="shared" si="2"/>
        <v>12568</v>
      </c>
      <c r="H36" s="111">
        <v>3016</v>
      </c>
      <c r="I36" s="38">
        <v>3268</v>
      </c>
      <c r="J36" s="38">
        <v>3268</v>
      </c>
      <c r="K36" s="39">
        <v>3016</v>
      </c>
      <c r="L36" s="81">
        <v>1910</v>
      </c>
      <c r="M36" s="82">
        <v>1783</v>
      </c>
      <c r="N36" s="82"/>
      <c r="O36" s="84"/>
      <c r="P36" s="72">
        <f t="shared" si="4"/>
        <v>0.63328912466843501</v>
      </c>
      <c r="Q36" s="67">
        <f t="shared" si="4"/>
        <v>0.54559363525091797</v>
      </c>
      <c r="R36" s="74"/>
      <c r="S36" s="75"/>
      <c r="T36" s="72">
        <f t="shared" si="3"/>
        <v>0.58768300445576072</v>
      </c>
      <c r="U36" s="74"/>
      <c r="V36" s="169"/>
      <c r="W36" s="98" t="s">
        <v>344</v>
      </c>
    </row>
    <row r="37" spans="2:23" ht="93.75" customHeight="1" x14ac:dyDescent="0.25">
      <c r="B37" s="88" t="s">
        <v>40</v>
      </c>
      <c r="C37" s="9" t="s">
        <v>154</v>
      </c>
      <c r="D37" s="9" t="s">
        <v>162</v>
      </c>
      <c r="E37" s="86" t="s">
        <v>80</v>
      </c>
      <c r="F37" s="6" t="s">
        <v>191</v>
      </c>
      <c r="G37" s="140">
        <f t="shared" si="2"/>
        <v>73618</v>
      </c>
      <c r="H37" s="111">
        <v>17668</v>
      </c>
      <c r="I37" s="38">
        <v>19141</v>
      </c>
      <c r="J37" s="38">
        <v>19141</v>
      </c>
      <c r="K37" s="39">
        <v>17668</v>
      </c>
      <c r="L37" s="81">
        <v>16467</v>
      </c>
      <c r="M37" s="82">
        <v>16471</v>
      </c>
      <c r="N37" s="82"/>
      <c r="O37" s="84"/>
      <c r="P37" s="72">
        <f t="shared" si="4"/>
        <v>0.93202399818881598</v>
      </c>
      <c r="Q37" s="67">
        <f t="shared" si="4"/>
        <v>0.86050885533671173</v>
      </c>
      <c r="R37" s="74"/>
      <c r="S37" s="75"/>
      <c r="T37" s="72">
        <f t="shared" si="3"/>
        <v>0.89483550218696517</v>
      </c>
      <c r="U37" s="74"/>
      <c r="V37" s="169"/>
      <c r="W37" s="98" t="s">
        <v>345</v>
      </c>
    </row>
    <row r="38" spans="2:23" ht="93.75" customHeight="1" x14ac:dyDescent="0.25">
      <c r="B38" s="88" t="s">
        <v>40</v>
      </c>
      <c r="C38" s="9" t="s">
        <v>159</v>
      </c>
      <c r="D38" s="9" t="s">
        <v>163</v>
      </c>
      <c r="E38" s="86" t="s">
        <v>80</v>
      </c>
      <c r="F38" s="6" t="s">
        <v>192</v>
      </c>
      <c r="G38" s="140">
        <f t="shared" si="2"/>
        <v>307</v>
      </c>
      <c r="H38" s="111">
        <v>74</v>
      </c>
      <c r="I38" s="38">
        <v>80</v>
      </c>
      <c r="J38" s="38">
        <v>79</v>
      </c>
      <c r="K38" s="39">
        <v>74</v>
      </c>
      <c r="L38" s="81">
        <v>5</v>
      </c>
      <c r="M38" s="82">
        <v>6</v>
      </c>
      <c r="N38" s="82"/>
      <c r="O38" s="84"/>
      <c r="P38" s="72">
        <f t="shared" si="4"/>
        <v>6.7567567567567571E-2</v>
      </c>
      <c r="Q38" s="67">
        <f t="shared" si="4"/>
        <v>7.4999999999999997E-2</v>
      </c>
      <c r="R38" s="74"/>
      <c r="S38" s="75"/>
      <c r="T38" s="72">
        <f t="shared" si="3"/>
        <v>7.1428571428571425E-2</v>
      </c>
      <c r="U38" s="74"/>
      <c r="V38" s="169"/>
      <c r="W38" s="98" t="s">
        <v>341</v>
      </c>
    </row>
    <row r="39" spans="2:23" ht="93.75" customHeight="1" x14ac:dyDescent="0.25">
      <c r="B39" s="88" t="s">
        <v>40</v>
      </c>
      <c r="C39" s="9" t="s">
        <v>157</v>
      </c>
      <c r="D39" s="9" t="s">
        <v>164</v>
      </c>
      <c r="E39" s="86" t="s">
        <v>80</v>
      </c>
      <c r="F39" s="6" t="s">
        <v>193</v>
      </c>
      <c r="G39" s="140">
        <f t="shared" si="2"/>
        <v>200</v>
      </c>
      <c r="H39" s="111">
        <v>50</v>
      </c>
      <c r="I39" s="38">
        <v>50</v>
      </c>
      <c r="J39" s="38">
        <v>50</v>
      </c>
      <c r="K39" s="39">
        <v>50</v>
      </c>
      <c r="L39" s="81">
        <v>37</v>
      </c>
      <c r="M39" s="82">
        <v>36</v>
      </c>
      <c r="N39" s="82"/>
      <c r="O39" s="84"/>
      <c r="P39" s="72">
        <f t="shared" si="4"/>
        <v>0.74</v>
      </c>
      <c r="Q39" s="67">
        <f t="shared" si="4"/>
        <v>0.72</v>
      </c>
      <c r="R39" s="74"/>
      <c r="S39" s="75"/>
      <c r="T39" s="72">
        <f t="shared" si="3"/>
        <v>0.73</v>
      </c>
      <c r="U39" s="74"/>
      <c r="V39" s="169"/>
      <c r="W39" s="98" t="s">
        <v>347</v>
      </c>
    </row>
    <row r="40" spans="2:23" ht="93.75" customHeight="1" x14ac:dyDescent="0.25">
      <c r="B40" s="88" t="s">
        <v>40</v>
      </c>
      <c r="C40" s="9" t="s">
        <v>156</v>
      </c>
      <c r="D40" s="9" t="s">
        <v>165</v>
      </c>
      <c r="E40" s="86" t="s">
        <v>80</v>
      </c>
      <c r="F40" s="6" t="s">
        <v>194</v>
      </c>
      <c r="G40" s="140">
        <f t="shared" si="2"/>
        <v>85</v>
      </c>
      <c r="H40" s="111">
        <v>21</v>
      </c>
      <c r="I40" s="38">
        <v>22</v>
      </c>
      <c r="J40" s="38">
        <v>21</v>
      </c>
      <c r="K40" s="39">
        <v>21</v>
      </c>
      <c r="L40" s="81">
        <v>21</v>
      </c>
      <c r="M40" s="82">
        <v>35</v>
      </c>
      <c r="N40" s="82"/>
      <c r="O40" s="84"/>
      <c r="P40" s="72">
        <f t="shared" si="4"/>
        <v>1</v>
      </c>
      <c r="Q40" s="67">
        <f t="shared" si="4"/>
        <v>1.5909090909090908</v>
      </c>
      <c r="R40" s="74"/>
      <c r="S40" s="75"/>
      <c r="T40" s="72">
        <f t="shared" si="3"/>
        <v>1.3023255813953489</v>
      </c>
      <c r="U40" s="74"/>
      <c r="V40" s="169"/>
      <c r="W40" s="98" t="s">
        <v>348</v>
      </c>
    </row>
    <row r="41" spans="2:23" ht="93.75" customHeight="1" x14ac:dyDescent="0.25">
      <c r="B41" s="88" t="s">
        <v>40</v>
      </c>
      <c r="C41" s="9" t="s">
        <v>155</v>
      </c>
      <c r="D41" s="9" t="s">
        <v>166</v>
      </c>
      <c r="E41" s="86" t="s">
        <v>80</v>
      </c>
      <c r="F41" s="6" t="s">
        <v>195</v>
      </c>
      <c r="G41" s="140">
        <f t="shared" si="2"/>
        <v>36</v>
      </c>
      <c r="H41" s="111">
        <v>9</v>
      </c>
      <c r="I41" s="38">
        <v>9</v>
      </c>
      <c r="J41" s="38">
        <v>9</v>
      </c>
      <c r="K41" s="39">
        <v>9</v>
      </c>
      <c r="L41" s="81">
        <v>9</v>
      </c>
      <c r="M41" s="82">
        <v>9</v>
      </c>
      <c r="N41" s="82"/>
      <c r="O41" s="84"/>
      <c r="P41" s="72">
        <f t="shared" si="4"/>
        <v>1</v>
      </c>
      <c r="Q41" s="67">
        <f t="shared" si="4"/>
        <v>1</v>
      </c>
      <c r="R41" s="74"/>
      <c r="S41" s="75"/>
      <c r="T41" s="72">
        <f t="shared" si="3"/>
        <v>1</v>
      </c>
      <c r="U41" s="74"/>
      <c r="V41" s="169"/>
      <c r="W41" s="98" t="s">
        <v>346</v>
      </c>
    </row>
    <row r="42" spans="2:23" ht="105" customHeight="1" x14ac:dyDescent="0.25">
      <c r="B42" s="220" t="s">
        <v>167</v>
      </c>
      <c r="C42" s="222" t="s">
        <v>168</v>
      </c>
      <c r="D42" s="7" t="s">
        <v>169</v>
      </c>
      <c r="E42" s="90" t="s">
        <v>39</v>
      </c>
      <c r="F42" s="91" t="s">
        <v>196</v>
      </c>
      <c r="G42" s="139">
        <f t="shared" si="2"/>
        <v>184595</v>
      </c>
      <c r="H42" s="111">
        <v>46149</v>
      </c>
      <c r="I42" s="38">
        <v>46149</v>
      </c>
      <c r="J42" s="38">
        <v>46149</v>
      </c>
      <c r="K42" s="40">
        <v>46148</v>
      </c>
      <c r="L42" s="81">
        <v>10279</v>
      </c>
      <c r="M42" s="82">
        <v>16037</v>
      </c>
      <c r="N42" s="82"/>
      <c r="O42" s="84"/>
      <c r="P42" s="72">
        <f t="shared" si="4"/>
        <v>0.22273505384732065</v>
      </c>
      <c r="Q42" s="67">
        <f t="shared" si="4"/>
        <v>0.347504821339574</v>
      </c>
      <c r="R42" s="74"/>
      <c r="S42" s="75"/>
      <c r="T42" s="72">
        <f t="shared" si="3"/>
        <v>0.28511993759344734</v>
      </c>
      <c r="U42" s="74"/>
      <c r="V42" s="169"/>
      <c r="W42" s="98" t="s">
        <v>356</v>
      </c>
    </row>
    <row r="43" spans="2:23" ht="105" customHeight="1" x14ac:dyDescent="0.25">
      <c r="B43" s="221"/>
      <c r="C43" s="223"/>
      <c r="D43" s="7" t="s">
        <v>170</v>
      </c>
      <c r="E43" s="90" t="s">
        <v>39</v>
      </c>
      <c r="F43" s="91" t="s">
        <v>171</v>
      </c>
      <c r="G43" s="139">
        <f t="shared" si="2"/>
        <v>5126179</v>
      </c>
      <c r="H43" s="111">
        <v>1281545</v>
      </c>
      <c r="I43" s="38">
        <v>1281545</v>
      </c>
      <c r="J43" s="38">
        <v>1281545</v>
      </c>
      <c r="K43" s="40">
        <v>1281544</v>
      </c>
      <c r="L43" s="81">
        <v>5890000</v>
      </c>
      <c r="M43" s="82">
        <v>5070000</v>
      </c>
      <c r="N43" s="82"/>
      <c r="O43" s="84"/>
      <c r="P43" s="72">
        <f t="shared" si="4"/>
        <v>4.5960149663101957</v>
      </c>
      <c r="Q43" s="67">
        <f t="shared" si="4"/>
        <v>3.9561622884877239</v>
      </c>
      <c r="R43" s="74"/>
      <c r="S43" s="75"/>
      <c r="T43" s="72">
        <f t="shared" si="3"/>
        <v>4.27608862739896</v>
      </c>
      <c r="U43" s="74"/>
      <c r="V43" s="169"/>
      <c r="W43" s="98" t="s">
        <v>357</v>
      </c>
    </row>
    <row r="44" spans="2:23" ht="105" customHeight="1" x14ac:dyDescent="0.25">
      <c r="B44" s="88" t="s">
        <v>40</v>
      </c>
      <c r="C44" s="95" t="s">
        <v>172</v>
      </c>
      <c r="D44" s="95" t="s">
        <v>173</v>
      </c>
      <c r="E44" s="86" t="s">
        <v>39</v>
      </c>
      <c r="F44" s="131" t="s">
        <v>174</v>
      </c>
      <c r="G44" s="140">
        <f t="shared" si="2"/>
        <v>444</v>
      </c>
      <c r="H44" s="111">
        <v>111</v>
      </c>
      <c r="I44" s="38">
        <v>111</v>
      </c>
      <c r="J44" s="38">
        <v>111</v>
      </c>
      <c r="K44" s="40">
        <v>111</v>
      </c>
      <c r="L44" s="81">
        <v>87</v>
      </c>
      <c r="M44" s="82">
        <v>161</v>
      </c>
      <c r="N44" s="82"/>
      <c r="O44" s="84"/>
      <c r="P44" s="72">
        <f t="shared" si="4"/>
        <v>0.78378378378378377</v>
      </c>
      <c r="Q44" s="67">
        <f t="shared" si="4"/>
        <v>1.4504504504504505</v>
      </c>
      <c r="R44" s="74"/>
      <c r="S44" s="75"/>
      <c r="T44" s="73">
        <f t="shared" si="3"/>
        <v>1.117117117117117</v>
      </c>
      <c r="U44" s="74"/>
      <c r="V44" s="169"/>
      <c r="W44" s="98" t="s">
        <v>355</v>
      </c>
    </row>
    <row r="45" spans="2:23" ht="105" customHeight="1" x14ac:dyDescent="0.25">
      <c r="B45" s="88" t="s">
        <v>40</v>
      </c>
      <c r="C45" s="95" t="s">
        <v>175</v>
      </c>
      <c r="D45" s="95" t="s">
        <v>176</v>
      </c>
      <c r="E45" s="86" t="s">
        <v>39</v>
      </c>
      <c r="F45" s="131" t="s">
        <v>177</v>
      </c>
      <c r="G45" s="140">
        <f t="shared" si="2"/>
        <v>5</v>
      </c>
      <c r="H45" s="111">
        <v>1</v>
      </c>
      <c r="I45" s="38">
        <v>1</v>
      </c>
      <c r="J45" s="38">
        <v>2</v>
      </c>
      <c r="K45" s="40">
        <v>1</v>
      </c>
      <c r="L45" s="81"/>
      <c r="M45" s="82"/>
      <c r="N45" s="82"/>
      <c r="O45" s="84"/>
      <c r="P45" s="72">
        <f>IFERROR((L45/H45),"100%")</f>
        <v>0</v>
      </c>
      <c r="Q45" s="67">
        <f t="shared" si="4"/>
        <v>0</v>
      </c>
      <c r="R45" s="74"/>
      <c r="S45" s="75"/>
      <c r="T45" s="73">
        <f t="shared" si="3"/>
        <v>0</v>
      </c>
      <c r="U45" s="74"/>
      <c r="V45" s="169"/>
      <c r="W45" s="98" t="s">
        <v>350</v>
      </c>
    </row>
    <row r="46" spans="2:23" ht="105" customHeight="1" x14ac:dyDescent="0.25">
      <c r="B46" s="212" t="s">
        <v>40</v>
      </c>
      <c r="C46" s="214" t="s">
        <v>178</v>
      </c>
      <c r="D46" s="95" t="s">
        <v>179</v>
      </c>
      <c r="E46" s="86" t="s">
        <v>39</v>
      </c>
      <c r="F46" s="131" t="s">
        <v>180</v>
      </c>
      <c r="G46" s="140">
        <f t="shared" si="2"/>
        <v>6</v>
      </c>
      <c r="H46" s="111">
        <v>2</v>
      </c>
      <c r="I46" s="38">
        <v>1</v>
      </c>
      <c r="J46" s="38">
        <v>2</v>
      </c>
      <c r="K46" s="40">
        <v>1</v>
      </c>
      <c r="L46" s="81">
        <v>1</v>
      </c>
      <c r="M46" s="82">
        <v>1</v>
      </c>
      <c r="N46" s="82"/>
      <c r="O46" s="84"/>
      <c r="P46" s="72">
        <f t="shared" si="4"/>
        <v>0.5</v>
      </c>
      <c r="Q46" s="67">
        <f t="shared" si="4"/>
        <v>1</v>
      </c>
      <c r="R46" s="74"/>
      <c r="S46" s="75"/>
      <c r="T46" s="73">
        <f t="shared" si="3"/>
        <v>0.66666666666666663</v>
      </c>
      <c r="U46" s="74"/>
      <c r="V46" s="169"/>
      <c r="W46" s="98" t="s">
        <v>354</v>
      </c>
    </row>
    <row r="47" spans="2:23" ht="105" customHeight="1" x14ac:dyDescent="0.25">
      <c r="B47" s="224"/>
      <c r="C47" s="225"/>
      <c r="D47" s="95" t="s">
        <v>181</v>
      </c>
      <c r="E47" s="86" t="s">
        <v>39</v>
      </c>
      <c r="F47" s="131" t="s">
        <v>182</v>
      </c>
      <c r="G47" s="140">
        <f t="shared" si="2"/>
        <v>3</v>
      </c>
      <c r="H47" s="111">
        <v>1</v>
      </c>
      <c r="I47" s="38">
        <v>1</v>
      </c>
      <c r="J47" s="38">
        <v>1</v>
      </c>
      <c r="K47" s="40"/>
      <c r="L47" s="81">
        <v>1</v>
      </c>
      <c r="M47" s="82">
        <v>1</v>
      </c>
      <c r="N47" s="82"/>
      <c r="O47" s="84"/>
      <c r="P47" s="72">
        <f t="shared" si="4"/>
        <v>1</v>
      </c>
      <c r="Q47" s="67">
        <f t="shared" si="4"/>
        <v>1</v>
      </c>
      <c r="R47" s="74"/>
      <c r="S47" s="75"/>
      <c r="T47" s="73">
        <f t="shared" si="3"/>
        <v>1</v>
      </c>
      <c r="U47" s="74"/>
      <c r="V47" s="169"/>
      <c r="W47" s="98" t="s">
        <v>351</v>
      </c>
    </row>
    <row r="48" spans="2:23" ht="105" customHeight="1" x14ac:dyDescent="0.25">
      <c r="B48" s="213"/>
      <c r="C48" s="215"/>
      <c r="D48" s="95" t="s">
        <v>183</v>
      </c>
      <c r="E48" s="86" t="s">
        <v>39</v>
      </c>
      <c r="F48" s="131" t="s">
        <v>184</v>
      </c>
      <c r="G48" s="140">
        <f t="shared" si="2"/>
        <v>9</v>
      </c>
      <c r="H48" s="111">
        <v>2</v>
      </c>
      <c r="I48" s="38">
        <v>3</v>
      </c>
      <c r="J48" s="38">
        <v>2</v>
      </c>
      <c r="K48" s="40">
        <v>2</v>
      </c>
      <c r="L48" s="81">
        <v>1</v>
      </c>
      <c r="M48" s="82">
        <v>3</v>
      </c>
      <c r="N48" s="82"/>
      <c r="O48" s="84"/>
      <c r="P48" s="72">
        <f t="shared" si="4"/>
        <v>0.5</v>
      </c>
      <c r="Q48" s="67">
        <f t="shared" si="4"/>
        <v>1</v>
      </c>
      <c r="R48" s="74"/>
      <c r="S48" s="75"/>
      <c r="T48" s="73">
        <f t="shared" si="3"/>
        <v>0.8</v>
      </c>
      <c r="U48" s="74"/>
      <c r="V48" s="169"/>
      <c r="W48" s="98" t="s">
        <v>353</v>
      </c>
    </row>
    <row r="49" spans="2:23" ht="105" customHeight="1" x14ac:dyDescent="0.25">
      <c r="B49" s="88" t="s">
        <v>40</v>
      </c>
      <c r="C49" s="109" t="s">
        <v>185</v>
      </c>
      <c r="D49" s="95" t="s">
        <v>186</v>
      </c>
      <c r="E49" s="86" t="s">
        <v>39</v>
      </c>
      <c r="F49" s="6" t="s">
        <v>187</v>
      </c>
      <c r="G49" s="140">
        <f t="shared" si="2"/>
        <v>6</v>
      </c>
      <c r="H49" s="111">
        <v>1</v>
      </c>
      <c r="I49" s="38">
        <v>2</v>
      </c>
      <c r="J49" s="38">
        <v>2</v>
      </c>
      <c r="K49" s="40">
        <v>1</v>
      </c>
      <c r="L49" s="81">
        <v>1</v>
      </c>
      <c r="M49" s="82">
        <v>1</v>
      </c>
      <c r="N49" s="82"/>
      <c r="O49" s="84"/>
      <c r="P49" s="72">
        <f t="shared" si="4"/>
        <v>1</v>
      </c>
      <c r="Q49" s="67">
        <f t="shared" si="4"/>
        <v>0.5</v>
      </c>
      <c r="R49" s="74"/>
      <c r="S49" s="75"/>
      <c r="T49" s="73">
        <f t="shared" si="3"/>
        <v>0.66666666666666663</v>
      </c>
      <c r="U49" s="74"/>
      <c r="V49" s="169"/>
      <c r="W49" s="98" t="s">
        <v>352</v>
      </c>
    </row>
    <row r="50" spans="2:23" ht="96.75" customHeight="1" x14ac:dyDescent="0.25">
      <c r="B50" s="220" t="s">
        <v>72</v>
      </c>
      <c r="C50" s="222" t="s">
        <v>73</v>
      </c>
      <c r="D50" s="7" t="s">
        <v>74</v>
      </c>
      <c r="E50" s="90" t="s">
        <v>39</v>
      </c>
      <c r="F50" s="91" t="s">
        <v>75</v>
      </c>
      <c r="G50" s="139">
        <f t="shared" si="2"/>
        <v>2640</v>
      </c>
      <c r="H50" s="111">
        <v>630</v>
      </c>
      <c r="I50" s="38">
        <v>670</v>
      </c>
      <c r="J50" s="38">
        <v>680</v>
      </c>
      <c r="K50" s="39">
        <v>660</v>
      </c>
      <c r="L50" s="37">
        <v>624</v>
      </c>
      <c r="M50" s="82">
        <v>672</v>
      </c>
      <c r="N50" s="82"/>
      <c r="O50" s="84"/>
      <c r="P50" s="72">
        <f t="shared" si="4"/>
        <v>0.99047619047619051</v>
      </c>
      <c r="Q50" s="67">
        <f t="shared" si="4"/>
        <v>1.0029850746268656</v>
      </c>
      <c r="R50" s="74"/>
      <c r="S50" s="75"/>
      <c r="T50" s="73">
        <f>IFERROR(((L50+M50)/(H50+I50)),"100%")</f>
        <v>0.99692307692307691</v>
      </c>
      <c r="U50" s="74"/>
      <c r="V50" s="169"/>
      <c r="W50" s="110" t="s">
        <v>358</v>
      </c>
    </row>
    <row r="51" spans="2:23" ht="96.75" customHeight="1" x14ac:dyDescent="0.25">
      <c r="B51" s="221"/>
      <c r="C51" s="223"/>
      <c r="D51" s="7" t="s">
        <v>76</v>
      </c>
      <c r="E51" s="90" t="s">
        <v>39</v>
      </c>
      <c r="F51" s="91" t="s">
        <v>77</v>
      </c>
      <c r="G51" s="139">
        <f t="shared" si="2"/>
        <v>20300000</v>
      </c>
      <c r="H51" s="111">
        <v>5075000</v>
      </c>
      <c r="I51" s="38">
        <v>5075000</v>
      </c>
      <c r="J51" s="38">
        <v>5075000</v>
      </c>
      <c r="K51" s="39">
        <v>5075000</v>
      </c>
      <c r="L51" s="37">
        <v>4446407</v>
      </c>
      <c r="M51" s="82">
        <v>4815794.58</v>
      </c>
      <c r="N51" s="82"/>
      <c r="O51" s="84"/>
      <c r="P51" s="72">
        <f t="shared" si="4"/>
        <v>0.87613931034482762</v>
      </c>
      <c r="Q51" s="67">
        <f t="shared" si="4"/>
        <v>0.94892504039408865</v>
      </c>
      <c r="R51" s="74"/>
      <c r="S51" s="75"/>
      <c r="T51" s="73">
        <f t="shared" si="3"/>
        <v>0.91253217536945819</v>
      </c>
      <c r="U51" s="74"/>
      <c r="V51" s="169"/>
      <c r="W51" s="110" t="s">
        <v>359</v>
      </c>
    </row>
    <row r="52" spans="2:23" ht="96.75" customHeight="1" x14ac:dyDescent="0.25">
      <c r="B52" s="92" t="s">
        <v>40</v>
      </c>
      <c r="C52" s="95" t="s">
        <v>78</v>
      </c>
      <c r="D52" s="95" t="s">
        <v>79</v>
      </c>
      <c r="E52" s="87" t="s">
        <v>80</v>
      </c>
      <c r="F52" s="93" t="s">
        <v>81</v>
      </c>
      <c r="G52" s="142">
        <f t="shared" si="2"/>
        <v>200</v>
      </c>
      <c r="H52" s="111">
        <v>50</v>
      </c>
      <c r="I52" s="38">
        <v>50</v>
      </c>
      <c r="J52" s="38">
        <v>50</v>
      </c>
      <c r="K52" s="39">
        <v>50</v>
      </c>
      <c r="L52" s="37">
        <v>14</v>
      </c>
      <c r="M52" s="82">
        <v>12</v>
      </c>
      <c r="N52" s="82"/>
      <c r="O52" s="84"/>
      <c r="P52" s="72">
        <f t="shared" si="4"/>
        <v>0.28000000000000003</v>
      </c>
      <c r="Q52" s="67">
        <f t="shared" si="4"/>
        <v>0.24</v>
      </c>
      <c r="R52" s="74"/>
      <c r="S52" s="75"/>
      <c r="T52" s="73">
        <f t="shared" si="3"/>
        <v>0.26</v>
      </c>
      <c r="U52" s="74"/>
      <c r="V52" s="169"/>
      <c r="W52" s="124" t="s">
        <v>360</v>
      </c>
    </row>
    <row r="53" spans="2:23" ht="96.75" customHeight="1" x14ac:dyDescent="0.25">
      <c r="B53" s="212" t="s">
        <v>40</v>
      </c>
      <c r="C53" s="214" t="s">
        <v>82</v>
      </c>
      <c r="D53" s="95" t="s">
        <v>83</v>
      </c>
      <c r="E53" s="87" t="s">
        <v>80</v>
      </c>
      <c r="F53" s="93" t="s">
        <v>84</v>
      </c>
      <c r="G53" s="142">
        <f t="shared" si="2"/>
        <v>21500</v>
      </c>
      <c r="H53" s="111">
        <v>5375</v>
      </c>
      <c r="I53" s="38">
        <v>5375</v>
      </c>
      <c r="J53" s="38">
        <v>5375</v>
      </c>
      <c r="K53" s="39">
        <v>5375</v>
      </c>
      <c r="L53" s="37">
        <v>2878</v>
      </c>
      <c r="M53" s="82">
        <v>5082</v>
      </c>
      <c r="N53" s="82"/>
      <c r="O53" s="84"/>
      <c r="P53" s="72">
        <f t="shared" si="4"/>
        <v>0.53544186046511633</v>
      </c>
      <c r="Q53" s="67">
        <f t="shared" si="4"/>
        <v>0.94548837209302328</v>
      </c>
      <c r="R53" s="74"/>
      <c r="S53" s="75"/>
      <c r="T53" s="73">
        <f t="shared" si="3"/>
        <v>0.74046511627906975</v>
      </c>
      <c r="U53" s="74"/>
      <c r="V53" s="169"/>
      <c r="W53" s="124" t="s">
        <v>361</v>
      </c>
    </row>
    <row r="54" spans="2:23" ht="96.75" customHeight="1" x14ac:dyDescent="0.25">
      <c r="B54" s="213"/>
      <c r="C54" s="215"/>
      <c r="D54" s="95" t="s">
        <v>85</v>
      </c>
      <c r="E54" s="87" t="s">
        <v>80</v>
      </c>
      <c r="F54" s="93" t="s">
        <v>86</v>
      </c>
      <c r="G54" s="142">
        <f t="shared" si="2"/>
        <v>3300</v>
      </c>
      <c r="H54" s="111">
        <v>675</v>
      </c>
      <c r="I54" s="38">
        <v>875</v>
      </c>
      <c r="J54" s="38">
        <v>875</v>
      </c>
      <c r="K54" s="39">
        <v>875</v>
      </c>
      <c r="L54" s="37">
        <v>774</v>
      </c>
      <c r="M54" s="82">
        <v>945</v>
      </c>
      <c r="N54" s="82"/>
      <c r="O54" s="84"/>
      <c r="P54" s="72">
        <f t="shared" si="4"/>
        <v>1.1466666666666667</v>
      </c>
      <c r="Q54" s="67">
        <f t="shared" si="4"/>
        <v>1.08</v>
      </c>
      <c r="R54" s="74"/>
      <c r="S54" s="75"/>
      <c r="T54" s="73">
        <f t="shared" si="3"/>
        <v>1.1090322580645162</v>
      </c>
      <c r="U54" s="74"/>
      <c r="V54" s="169"/>
      <c r="W54" s="124" t="s">
        <v>362</v>
      </c>
    </row>
    <row r="55" spans="2:23" ht="96.75" customHeight="1" x14ac:dyDescent="0.25">
      <c r="B55" s="92" t="s">
        <v>40</v>
      </c>
      <c r="C55" s="95" t="s">
        <v>87</v>
      </c>
      <c r="D55" s="95" t="s">
        <v>88</v>
      </c>
      <c r="E55" s="87" t="s">
        <v>80</v>
      </c>
      <c r="F55" s="94" t="s">
        <v>89</v>
      </c>
      <c r="G55" s="143">
        <f t="shared" si="2"/>
        <v>35</v>
      </c>
      <c r="H55" s="111">
        <v>7</v>
      </c>
      <c r="I55" s="38">
        <v>11</v>
      </c>
      <c r="J55" s="38">
        <v>9</v>
      </c>
      <c r="K55" s="39">
        <v>8</v>
      </c>
      <c r="L55" s="37">
        <v>5</v>
      </c>
      <c r="M55" s="82">
        <v>14</v>
      </c>
      <c r="N55" s="82"/>
      <c r="O55" s="84"/>
      <c r="P55" s="72">
        <f t="shared" si="4"/>
        <v>0.7142857142857143</v>
      </c>
      <c r="Q55" s="67">
        <f t="shared" si="4"/>
        <v>1.2727272727272727</v>
      </c>
      <c r="R55" s="74"/>
      <c r="S55" s="75"/>
      <c r="T55" s="73">
        <f t="shared" si="3"/>
        <v>1.0555555555555556</v>
      </c>
      <c r="U55" s="74"/>
      <c r="V55" s="169"/>
      <c r="W55" s="124" t="s">
        <v>363</v>
      </c>
    </row>
    <row r="56" spans="2:23" ht="96.75" customHeight="1" x14ac:dyDescent="0.25">
      <c r="B56" s="212" t="s">
        <v>40</v>
      </c>
      <c r="C56" s="214" t="s">
        <v>90</v>
      </c>
      <c r="D56" s="78" t="s">
        <v>91</v>
      </c>
      <c r="E56" s="87" t="s">
        <v>80</v>
      </c>
      <c r="F56" s="94" t="s">
        <v>92</v>
      </c>
      <c r="G56" s="143">
        <f t="shared" si="2"/>
        <v>603000</v>
      </c>
      <c r="H56" s="111">
        <v>150750</v>
      </c>
      <c r="I56" s="38">
        <v>150750</v>
      </c>
      <c r="J56" s="38">
        <v>150750</v>
      </c>
      <c r="K56" s="39">
        <v>150750</v>
      </c>
      <c r="L56" s="37">
        <v>81872</v>
      </c>
      <c r="M56" s="82">
        <v>130850</v>
      </c>
      <c r="N56" s="82"/>
      <c r="O56" s="84"/>
      <c r="P56" s="72">
        <f t="shared" si="4"/>
        <v>0.54309784411276951</v>
      </c>
      <c r="Q56" s="67">
        <f t="shared" si="4"/>
        <v>0.86799336650082914</v>
      </c>
      <c r="R56" s="74"/>
      <c r="S56" s="75"/>
      <c r="T56" s="73">
        <f t="shared" si="3"/>
        <v>0.70554560530679933</v>
      </c>
      <c r="U56" s="74"/>
      <c r="V56" s="169"/>
      <c r="W56" s="124" t="s">
        <v>364</v>
      </c>
    </row>
    <row r="57" spans="2:23" ht="96.75" customHeight="1" x14ac:dyDescent="0.25">
      <c r="B57" s="213"/>
      <c r="C57" s="215"/>
      <c r="D57" s="78" t="s">
        <v>93</v>
      </c>
      <c r="E57" s="87" t="s">
        <v>80</v>
      </c>
      <c r="F57" s="94" t="s">
        <v>94</v>
      </c>
      <c r="G57" s="143">
        <f t="shared" si="2"/>
        <v>17700</v>
      </c>
      <c r="H57" s="111">
        <v>4300</v>
      </c>
      <c r="I57" s="38">
        <v>4600</v>
      </c>
      <c r="J57" s="38">
        <v>4600</v>
      </c>
      <c r="K57" s="39">
        <v>4200</v>
      </c>
      <c r="L57" s="37">
        <v>2129</v>
      </c>
      <c r="M57" s="82">
        <v>4000</v>
      </c>
      <c r="N57" s="82"/>
      <c r="O57" s="84"/>
      <c r="P57" s="72">
        <f t="shared" si="4"/>
        <v>0.49511627906976746</v>
      </c>
      <c r="Q57" s="67">
        <f t="shared" si="4"/>
        <v>0.86956521739130432</v>
      </c>
      <c r="R57" s="74"/>
      <c r="S57" s="75"/>
      <c r="T57" s="73">
        <f t="shared" si="3"/>
        <v>0.68865168539325838</v>
      </c>
      <c r="U57" s="74"/>
      <c r="V57" s="169"/>
      <c r="W57" s="124" t="s">
        <v>366</v>
      </c>
    </row>
    <row r="58" spans="2:23" ht="96.75" customHeight="1" x14ac:dyDescent="0.25">
      <c r="B58" s="92" t="s">
        <v>40</v>
      </c>
      <c r="C58" s="95" t="s">
        <v>95</v>
      </c>
      <c r="D58" s="95" t="s">
        <v>96</v>
      </c>
      <c r="E58" s="87" t="s">
        <v>97</v>
      </c>
      <c r="F58" s="94" t="s">
        <v>98</v>
      </c>
      <c r="G58" s="143">
        <f t="shared" si="2"/>
        <v>35</v>
      </c>
      <c r="H58" s="111">
        <v>7</v>
      </c>
      <c r="I58" s="38">
        <v>10</v>
      </c>
      <c r="J58" s="38">
        <v>11</v>
      </c>
      <c r="K58" s="39">
        <v>7</v>
      </c>
      <c r="L58" s="37">
        <v>8</v>
      </c>
      <c r="M58" s="82">
        <v>10</v>
      </c>
      <c r="N58" s="82"/>
      <c r="O58" s="84"/>
      <c r="P58" s="72">
        <f t="shared" si="4"/>
        <v>1.1428571428571428</v>
      </c>
      <c r="Q58" s="67">
        <f t="shared" si="4"/>
        <v>1</v>
      </c>
      <c r="R58" s="74"/>
      <c r="S58" s="75"/>
      <c r="T58" s="73">
        <f t="shared" si="3"/>
        <v>1.0588235294117647</v>
      </c>
      <c r="U58" s="74"/>
      <c r="V58" s="169"/>
      <c r="W58" s="124" t="s">
        <v>365</v>
      </c>
    </row>
    <row r="59" spans="2:23" ht="138" customHeight="1" x14ac:dyDescent="0.25">
      <c r="B59" s="85" t="s">
        <v>198</v>
      </c>
      <c r="C59" s="7" t="s">
        <v>199</v>
      </c>
      <c r="D59" s="7" t="s">
        <v>200</v>
      </c>
      <c r="E59" s="90" t="s">
        <v>80</v>
      </c>
      <c r="F59" s="91" t="s">
        <v>201</v>
      </c>
      <c r="G59" s="139">
        <f t="shared" si="2"/>
        <v>385</v>
      </c>
      <c r="H59" s="111">
        <v>102</v>
      </c>
      <c r="I59" s="38">
        <v>102</v>
      </c>
      <c r="J59" s="38">
        <v>80</v>
      </c>
      <c r="K59" s="39">
        <v>101</v>
      </c>
      <c r="L59" s="81">
        <v>62</v>
      </c>
      <c r="M59" s="82">
        <v>61</v>
      </c>
      <c r="N59" s="82"/>
      <c r="O59" s="84"/>
      <c r="P59" s="72">
        <f t="shared" si="4"/>
        <v>0.60784313725490191</v>
      </c>
      <c r="Q59" s="67">
        <f t="shared" si="4"/>
        <v>0.59803921568627449</v>
      </c>
      <c r="R59" s="74"/>
      <c r="S59" s="75"/>
      <c r="T59" s="73">
        <f t="shared" si="3"/>
        <v>0.6029411764705882</v>
      </c>
      <c r="U59" s="74"/>
      <c r="V59" s="169"/>
      <c r="W59" s="167" t="s">
        <v>367</v>
      </c>
    </row>
    <row r="60" spans="2:23" ht="138" customHeight="1" x14ac:dyDescent="0.25">
      <c r="B60" s="92" t="s">
        <v>40</v>
      </c>
      <c r="C60" s="78" t="s">
        <v>202</v>
      </c>
      <c r="D60" s="78" t="s">
        <v>203</v>
      </c>
      <c r="E60" s="87" t="s">
        <v>80</v>
      </c>
      <c r="F60" s="93" t="s">
        <v>204</v>
      </c>
      <c r="G60" s="142">
        <f t="shared" si="2"/>
        <v>2260</v>
      </c>
      <c r="H60" s="111">
        <v>565</v>
      </c>
      <c r="I60" s="38">
        <v>565</v>
      </c>
      <c r="J60" s="38">
        <v>565</v>
      </c>
      <c r="K60" s="39">
        <v>565</v>
      </c>
      <c r="L60" s="81">
        <v>621</v>
      </c>
      <c r="M60" s="82">
        <v>547</v>
      </c>
      <c r="N60" s="82"/>
      <c r="O60" s="84"/>
      <c r="P60" s="72">
        <f t="shared" si="4"/>
        <v>1.0991150442477877</v>
      </c>
      <c r="Q60" s="67">
        <f t="shared" si="4"/>
        <v>0.96814159292035395</v>
      </c>
      <c r="R60" s="74"/>
      <c r="S60" s="75"/>
      <c r="T60" s="73">
        <f t="shared" si="3"/>
        <v>1.0336283185840709</v>
      </c>
      <c r="U60" s="74"/>
      <c r="V60" s="169"/>
      <c r="W60" s="168" t="s">
        <v>368</v>
      </c>
    </row>
    <row r="61" spans="2:23" ht="138" customHeight="1" x14ac:dyDescent="0.25">
      <c r="B61" s="92" t="s">
        <v>40</v>
      </c>
      <c r="C61" s="78" t="s">
        <v>205</v>
      </c>
      <c r="D61" s="78" t="s">
        <v>206</v>
      </c>
      <c r="E61" s="87" t="s">
        <v>80</v>
      </c>
      <c r="F61" s="93" t="s">
        <v>207</v>
      </c>
      <c r="G61" s="142">
        <f t="shared" si="2"/>
        <v>1600</v>
      </c>
      <c r="H61" s="111">
        <v>400</v>
      </c>
      <c r="I61" s="38">
        <v>400</v>
      </c>
      <c r="J61" s="38">
        <v>400</v>
      </c>
      <c r="K61" s="39">
        <v>400</v>
      </c>
      <c r="L61" s="81"/>
      <c r="M61" s="82"/>
      <c r="N61" s="82"/>
      <c r="O61" s="84"/>
      <c r="P61" s="72">
        <f t="shared" si="4"/>
        <v>0</v>
      </c>
      <c r="Q61" s="67">
        <f t="shared" si="4"/>
        <v>0</v>
      </c>
      <c r="R61" s="74"/>
      <c r="S61" s="75"/>
      <c r="T61" s="73">
        <f t="shared" si="3"/>
        <v>0</v>
      </c>
      <c r="U61" s="74"/>
      <c r="V61" s="169"/>
      <c r="W61" s="168" t="s">
        <v>369</v>
      </c>
    </row>
    <row r="62" spans="2:23" ht="138" customHeight="1" x14ac:dyDescent="0.25">
      <c r="B62" s="92" t="s">
        <v>40</v>
      </c>
      <c r="C62" s="78" t="s">
        <v>208</v>
      </c>
      <c r="D62" s="78" t="s">
        <v>209</v>
      </c>
      <c r="E62" s="87" t="s">
        <v>80</v>
      </c>
      <c r="F62" s="93" t="s">
        <v>210</v>
      </c>
      <c r="G62" s="142">
        <f t="shared" si="2"/>
        <v>14</v>
      </c>
      <c r="H62" s="111">
        <v>4</v>
      </c>
      <c r="I62" s="38">
        <v>4</v>
      </c>
      <c r="J62" s="38">
        <v>2</v>
      </c>
      <c r="K62" s="39">
        <v>4</v>
      </c>
      <c r="L62" s="81">
        <v>1</v>
      </c>
      <c r="M62" s="82">
        <v>1</v>
      </c>
      <c r="N62" s="82"/>
      <c r="O62" s="84"/>
      <c r="P62" s="72">
        <f t="shared" si="4"/>
        <v>0.25</v>
      </c>
      <c r="Q62" s="67">
        <f t="shared" si="4"/>
        <v>0.25</v>
      </c>
      <c r="R62" s="74"/>
      <c r="S62" s="75"/>
      <c r="T62" s="73">
        <f t="shared" si="3"/>
        <v>0.25</v>
      </c>
      <c r="U62" s="74"/>
      <c r="V62" s="169"/>
      <c r="W62" s="168" t="s">
        <v>370</v>
      </c>
    </row>
    <row r="63" spans="2:23" ht="138" customHeight="1" x14ac:dyDescent="0.25">
      <c r="B63" s="92" t="s">
        <v>40</v>
      </c>
      <c r="C63" s="78" t="s">
        <v>211</v>
      </c>
      <c r="D63" s="78" t="s">
        <v>212</v>
      </c>
      <c r="E63" s="87" t="s">
        <v>80</v>
      </c>
      <c r="F63" s="93" t="s">
        <v>213</v>
      </c>
      <c r="G63" s="142">
        <f t="shared" si="2"/>
        <v>1350</v>
      </c>
      <c r="H63" s="111">
        <v>365</v>
      </c>
      <c r="I63" s="38">
        <v>365</v>
      </c>
      <c r="J63" s="38">
        <v>280</v>
      </c>
      <c r="K63" s="39">
        <v>340</v>
      </c>
      <c r="L63" s="81">
        <v>635</v>
      </c>
      <c r="M63" s="82">
        <v>585</v>
      </c>
      <c r="N63" s="82"/>
      <c r="O63" s="84"/>
      <c r="P63" s="72">
        <f t="shared" si="4"/>
        <v>1.7397260273972603</v>
      </c>
      <c r="Q63" s="67">
        <f t="shared" si="4"/>
        <v>1.6027397260273972</v>
      </c>
      <c r="R63" s="74"/>
      <c r="S63" s="75"/>
      <c r="T63" s="73">
        <f t="shared" si="3"/>
        <v>1.6712328767123288</v>
      </c>
      <c r="U63" s="74"/>
      <c r="V63" s="169"/>
      <c r="W63" s="168" t="s">
        <v>371</v>
      </c>
    </row>
    <row r="64" spans="2:23" ht="138" customHeight="1" x14ac:dyDescent="0.25">
      <c r="B64" s="92" t="s">
        <v>40</v>
      </c>
      <c r="C64" s="78" t="s">
        <v>214</v>
      </c>
      <c r="D64" s="78" t="s">
        <v>215</v>
      </c>
      <c r="E64" s="87" t="s">
        <v>80</v>
      </c>
      <c r="F64" s="93" t="s">
        <v>204</v>
      </c>
      <c r="G64" s="142">
        <f t="shared" si="2"/>
        <v>26</v>
      </c>
      <c r="H64" s="111">
        <v>7</v>
      </c>
      <c r="I64" s="38">
        <v>6</v>
      </c>
      <c r="J64" s="38">
        <v>7</v>
      </c>
      <c r="K64" s="39">
        <v>6</v>
      </c>
      <c r="L64" s="81">
        <v>7</v>
      </c>
      <c r="M64" s="82">
        <v>6</v>
      </c>
      <c r="N64" s="82"/>
      <c r="O64" s="84"/>
      <c r="P64" s="72">
        <f t="shared" si="4"/>
        <v>1</v>
      </c>
      <c r="Q64" s="67">
        <f t="shared" si="4"/>
        <v>1</v>
      </c>
      <c r="R64" s="74"/>
      <c r="S64" s="75"/>
      <c r="T64" s="73">
        <f t="shared" si="3"/>
        <v>1</v>
      </c>
      <c r="U64" s="74"/>
      <c r="V64" s="169"/>
      <c r="W64" s="168" t="s">
        <v>372</v>
      </c>
    </row>
    <row r="65" spans="2:23" ht="138" customHeight="1" x14ac:dyDescent="0.25">
      <c r="B65" s="92" t="s">
        <v>40</v>
      </c>
      <c r="C65" s="78" t="s">
        <v>216</v>
      </c>
      <c r="D65" s="78" t="s">
        <v>217</v>
      </c>
      <c r="E65" s="87" t="s">
        <v>80</v>
      </c>
      <c r="F65" s="93" t="s">
        <v>204</v>
      </c>
      <c r="G65" s="142">
        <f t="shared" si="2"/>
        <v>260</v>
      </c>
      <c r="H65" s="111">
        <v>68</v>
      </c>
      <c r="I65" s="38">
        <v>64</v>
      </c>
      <c r="J65" s="38">
        <v>64</v>
      </c>
      <c r="K65" s="39">
        <v>64</v>
      </c>
      <c r="L65" s="81">
        <v>38</v>
      </c>
      <c r="M65" s="82">
        <v>58</v>
      </c>
      <c r="N65" s="82"/>
      <c r="O65" s="84"/>
      <c r="P65" s="72">
        <f t="shared" si="4"/>
        <v>0.55882352941176472</v>
      </c>
      <c r="Q65" s="67">
        <f t="shared" si="4"/>
        <v>0.90625</v>
      </c>
      <c r="R65" s="74"/>
      <c r="S65" s="75"/>
      <c r="T65" s="73">
        <f t="shared" si="3"/>
        <v>0.72727272727272729</v>
      </c>
      <c r="U65" s="74"/>
      <c r="V65" s="169"/>
      <c r="W65" s="168" t="s">
        <v>373</v>
      </c>
    </row>
    <row r="66" spans="2:23" ht="138" customHeight="1" x14ac:dyDescent="0.25">
      <c r="B66" s="92" t="s">
        <v>40</v>
      </c>
      <c r="C66" s="78" t="s">
        <v>218</v>
      </c>
      <c r="D66" s="78" t="s">
        <v>219</v>
      </c>
      <c r="E66" s="87" t="s">
        <v>80</v>
      </c>
      <c r="F66" s="93" t="s">
        <v>220</v>
      </c>
      <c r="G66" s="142">
        <f t="shared" si="2"/>
        <v>150</v>
      </c>
      <c r="H66" s="111">
        <v>40</v>
      </c>
      <c r="I66" s="38">
        <v>50</v>
      </c>
      <c r="J66" s="38">
        <v>20</v>
      </c>
      <c r="K66" s="39">
        <v>40</v>
      </c>
      <c r="L66" s="81"/>
      <c r="M66" s="82"/>
      <c r="N66" s="82"/>
      <c r="O66" s="84"/>
      <c r="P66" s="72">
        <f t="shared" si="4"/>
        <v>0</v>
      </c>
      <c r="Q66" s="67">
        <f t="shared" si="4"/>
        <v>0</v>
      </c>
      <c r="R66" s="74"/>
      <c r="S66" s="75"/>
      <c r="T66" s="73">
        <f t="shared" si="3"/>
        <v>0</v>
      </c>
      <c r="U66" s="74"/>
      <c r="V66" s="169"/>
      <c r="W66" s="168" t="s">
        <v>374</v>
      </c>
    </row>
    <row r="67" spans="2:23" ht="138" customHeight="1" x14ac:dyDescent="0.25">
      <c r="B67" s="92" t="s">
        <v>40</v>
      </c>
      <c r="C67" s="78" t="s">
        <v>221</v>
      </c>
      <c r="D67" s="78" t="s">
        <v>222</v>
      </c>
      <c r="E67" s="87" t="s">
        <v>80</v>
      </c>
      <c r="F67" s="93" t="s">
        <v>223</v>
      </c>
      <c r="G67" s="142">
        <f t="shared" si="2"/>
        <v>150</v>
      </c>
      <c r="H67" s="111">
        <v>40</v>
      </c>
      <c r="I67" s="38">
        <v>50</v>
      </c>
      <c r="J67" s="38">
        <v>20</v>
      </c>
      <c r="K67" s="39">
        <v>40</v>
      </c>
      <c r="L67" s="81"/>
      <c r="M67" s="82"/>
      <c r="N67" s="82"/>
      <c r="O67" s="84"/>
      <c r="P67" s="72">
        <f t="shared" si="4"/>
        <v>0</v>
      </c>
      <c r="Q67" s="67">
        <f t="shared" si="4"/>
        <v>0</v>
      </c>
      <c r="R67" s="74"/>
      <c r="S67" s="75"/>
      <c r="T67" s="73">
        <f t="shared" si="3"/>
        <v>0</v>
      </c>
      <c r="U67" s="74"/>
      <c r="V67" s="169"/>
      <c r="W67" s="168" t="s">
        <v>375</v>
      </c>
    </row>
    <row r="68" spans="2:23" ht="169.5" customHeight="1" x14ac:dyDescent="0.25">
      <c r="B68" s="85" t="s">
        <v>254</v>
      </c>
      <c r="C68" s="7" t="s">
        <v>224</v>
      </c>
      <c r="D68" s="7" t="s">
        <v>225</v>
      </c>
      <c r="E68" s="90" t="s">
        <v>80</v>
      </c>
      <c r="F68" s="91" t="s">
        <v>244</v>
      </c>
      <c r="G68" s="139">
        <f t="shared" si="2"/>
        <v>1500</v>
      </c>
      <c r="H68" s="114">
        <v>375</v>
      </c>
      <c r="I68" s="38">
        <v>375</v>
      </c>
      <c r="J68" s="38">
        <v>375</v>
      </c>
      <c r="K68" s="39">
        <v>375</v>
      </c>
      <c r="L68" s="37">
        <v>630</v>
      </c>
      <c r="M68" s="82">
        <v>850</v>
      </c>
      <c r="N68" s="82"/>
      <c r="O68" s="84"/>
      <c r="P68" s="72">
        <f t="shared" si="4"/>
        <v>1.68</v>
      </c>
      <c r="Q68" s="67">
        <f t="shared" si="4"/>
        <v>2.2666666666666666</v>
      </c>
      <c r="R68" s="74"/>
      <c r="S68" s="75"/>
      <c r="T68" s="73">
        <f t="shared" si="3"/>
        <v>1.9733333333333334</v>
      </c>
      <c r="U68" s="74"/>
      <c r="V68" s="169"/>
      <c r="W68" s="110" t="s">
        <v>376</v>
      </c>
    </row>
    <row r="69" spans="2:23" ht="169.5" customHeight="1" x14ac:dyDescent="0.25">
      <c r="B69" s="92" t="s">
        <v>40</v>
      </c>
      <c r="C69" s="78" t="s">
        <v>226</v>
      </c>
      <c r="D69" s="78" t="s">
        <v>227</v>
      </c>
      <c r="E69" s="87" t="s">
        <v>80</v>
      </c>
      <c r="F69" s="113" t="s">
        <v>245</v>
      </c>
      <c r="G69" s="141">
        <f t="shared" si="2"/>
        <v>75</v>
      </c>
      <c r="H69" s="135">
        <v>18</v>
      </c>
      <c r="I69" s="38">
        <v>19</v>
      </c>
      <c r="J69" s="38">
        <v>20</v>
      </c>
      <c r="K69" s="39">
        <v>18</v>
      </c>
      <c r="L69" s="37">
        <v>11</v>
      </c>
      <c r="M69" s="82">
        <v>12</v>
      </c>
      <c r="N69" s="82"/>
      <c r="O69" s="84"/>
      <c r="P69" s="72">
        <f t="shared" si="4"/>
        <v>0.61111111111111116</v>
      </c>
      <c r="Q69" s="67">
        <f t="shared" si="4"/>
        <v>0.63157894736842102</v>
      </c>
      <c r="R69" s="74"/>
      <c r="S69" s="75"/>
      <c r="T69" s="73">
        <f t="shared" si="3"/>
        <v>0.6216216216216216</v>
      </c>
      <c r="U69" s="74"/>
      <c r="V69" s="169"/>
      <c r="W69" s="125" t="s">
        <v>377</v>
      </c>
    </row>
    <row r="70" spans="2:23" ht="169.5" customHeight="1" x14ac:dyDescent="0.25">
      <c r="B70" s="92" t="s">
        <v>40</v>
      </c>
      <c r="C70" s="78" t="s">
        <v>228</v>
      </c>
      <c r="D70" s="78" t="s">
        <v>229</v>
      </c>
      <c r="E70" s="87" t="s">
        <v>80</v>
      </c>
      <c r="F70" s="113" t="s">
        <v>246</v>
      </c>
      <c r="G70" s="141">
        <f t="shared" si="2"/>
        <v>24200</v>
      </c>
      <c r="H70" s="134">
        <v>6050</v>
      </c>
      <c r="I70" s="82">
        <v>6050</v>
      </c>
      <c r="J70" s="82">
        <v>6050</v>
      </c>
      <c r="K70" s="83">
        <v>6050</v>
      </c>
      <c r="L70" s="81">
        <v>3904</v>
      </c>
      <c r="M70" s="82">
        <v>3070</v>
      </c>
      <c r="N70" s="82"/>
      <c r="O70" s="84"/>
      <c r="P70" s="72">
        <f t="shared" si="4"/>
        <v>0.64528925619834709</v>
      </c>
      <c r="Q70" s="67">
        <f t="shared" si="4"/>
        <v>0.50743801652892562</v>
      </c>
      <c r="R70" s="74"/>
      <c r="S70" s="75"/>
      <c r="T70" s="73">
        <f t="shared" si="3"/>
        <v>0.57636363636363641</v>
      </c>
      <c r="U70" s="74"/>
      <c r="V70" s="169"/>
      <c r="W70" s="98" t="s">
        <v>378</v>
      </c>
    </row>
    <row r="71" spans="2:23" ht="169.5" customHeight="1" x14ac:dyDescent="0.25">
      <c r="B71" s="92" t="s">
        <v>40</v>
      </c>
      <c r="C71" s="78" t="s">
        <v>230</v>
      </c>
      <c r="D71" s="78" t="s">
        <v>231</v>
      </c>
      <c r="E71" s="87" t="s">
        <v>80</v>
      </c>
      <c r="F71" s="113" t="s">
        <v>247</v>
      </c>
      <c r="G71" s="141">
        <f t="shared" si="2"/>
        <v>6171000</v>
      </c>
      <c r="H71" s="134">
        <v>1542750</v>
      </c>
      <c r="I71" s="82">
        <v>1542750</v>
      </c>
      <c r="J71" s="82">
        <v>1542750</v>
      </c>
      <c r="K71" s="83">
        <v>1542750</v>
      </c>
      <c r="L71" s="81">
        <v>1803075</v>
      </c>
      <c r="M71" s="82">
        <v>1407890</v>
      </c>
      <c r="N71" s="82"/>
      <c r="O71" s="84"/>
      <c r="P71" s="72">
        <f t="shared" si="4"/>
        <v>1.1687408847836656</v>
      </c>
      <c r="Q71" s="67">
        <f t="shared" si="4"/>
        <v>0.91258467023172907</v>
      </c>
      <c r="R71" s="74"/>
      <c r="S71" s="75"/>
      <c r="T71" s="73">
        <f t="shared" si="3"/>
        <v>1.0406627775076973</v>
      </c>
      <c r="U71" s="74"/>
      <c r="V71" s="169"/>
      <c r="W71" s="98" t="s">
        <v>379</v>
      </c>
    </row>
    <row r="72" spans="2:23" ht="169.5" customHeight="1" x14ac:dyDescent="0.25">
      <c r="B72" s="92" t="s">
        <v>40</v>
      </c>
      <c r="C72" s="78" t="s">
        <v>232</v>
      </c>
      <c r="D72" s="78" t="s">
        <v>233</v>
      </c>
      <c r="E72" s="87" t="s">
        <v>80</v>
      </c>
      <c r="F72" s="113" t="s">
        <v>248</v>
      </c>
      <c r="G72" s="141">
        <f t="shared" si="2"/>
        <v>8500</v>
      </c>
      <c r="H72" s="134">
        <v>2125</v>
      </c>
      <c r="I72" s="82">
        <v>2125</v>
      </c>
      <c r="J72" s="82">
        <v>2125</v>
      </c>
      <c r="K72" s="83">
        <v>2125</v>
      </c>
      <c r="L72" s="81">
        <v>2599</v>
      </c>
      <c r="M72" s="82">
        <v>2886</v>
      </c>
      <c r="N72" s="82"/>
      <c r="O72" s="84"/>
      <c r="P72" s="72">
        <f t="shared" si="4"/>
        <v>1.2230588235294118</v>
      </c>
      <c r="Q72" s="67">
        <f t="shared" si="4"/>
        <v>1.3581176470588234</v>
      </c>
      <c r="R72" s="74"/>
      <c r="S72" s="75"/>
      <c r="T72" s="73">
        <f t="shared" si="3"/>
        <v>1.2905882352941176</v>
      </c>
      <c r="U72" s="74"/>
      <c r="V72" s="169"/>
      <c r="W72" s="98" t="s">
        <v>380</v>
      </c>
    </row>
    <row r="73" spans="2:23" ht="169.5" customHeight="1" x14ac:dyDescent="0.25">
      <c r="B73" s="92" t="s">
        <v>40</v>
      </c>
      <c r="C73" s="78" t="s">
        <v>234</v>
      </c>
      <c r="D73" s="78" t="s">
        <v>235</v>
      </c>
      <c r="E73" s="87" t="s">
        <v>80</v>
      </c>
      <c r="F73" s="113" t="s">
        <v>249</v>
      </c>
      <c r="G73" s="141">
        <f t="shared" si="2"/>
        <v>726</v>
      </c>
      <c r="H73" s="134">
        <v>181</v>
      </c>
      <c r="I73" s="82">
        <v>181</v>
      </c>
      <c r="J73" s="82">
        <v>182</v>
      </c>
      <c r="K73" s="83">
        <v>182</v>
      </c>
      <c r="L73" s="81">
        <v>80</v>
      </c>
      <c r="M73" s="82">
        <v>95</v>
      </c>
      <c r="N73" s="82"/>
      <c r="O73" s="84"/>
      <c r="P73" s="72">
        <f t="shared" si="4"/>
        <v>0.44198895027624308</v>
      </c>
      <c r="Q73" s="67">
        <f t="shared" si="4"/>
        <v>0.52486187845303867</v>
      </c>
      <c r="R73" s="74"/>
      <c r="S73" s="75"/>
      <c r="T73" s="73">
        <f t="shared" si="3"/>
        <v>0.48342541436464087</v>
      </c>
      <c r="U73" s="74"/>
      <c r="V73" s="169"/>
      <c r="W73" s="98" t="s">
        <v>381</v>
      </c>
    </row>
    <row r="74" spans="2:23" ht="169.5" customHeight="1" x14ac:dyDescent="0.25">
      <c r="B74" s="92" t="s">
        <v>40</v>
      </c>
      <c r="C74" s="78" t="s">
        <v>236</v>
      </c>
      <c r="D74" s="78" t="s">
        <v>237</v>
      </c>
      <c r="E74" s="87" t="s">
        <v>80</v>
      </c>
      <c r="F74" s="113" t="s">
        <v>253</v>
      </c>
      <c r="G74" s="141">
        <f t="shared" si="2"/>
        <v>1694000</v>
      </c>
      <c r="H74" s="134">
        <v>423500</v>
      </c>
      <c r="I74" s="82">
        <v>423500</v>
      </c>
      <c r="J74" s="82">
        <v>423500</v>
      </c>
      <c r="K74" s="83">
        <v>423500</v>
      </c>
      <c r="L74" s="81">
        <v>250758</v>
      </c>
      <c r="M74" s="82">
        <v>296500</v>
      </c>
      <c r="N74" s="82"/>
      <c r="O74" s="84"/>
      <c r="P74" s="72">
        <f t="shared" si="4"/>
        <v>0.59210861865407316</v>
      </c>
      <c r="Q74" s="67">
        <f t="shared" si="4"/>
        <v>0.70011806375442742</v>
      </c>
      <c r="R74" s="74"/>
      <c r="S74" s="75"/>
      <c r="T74" s="73">
        <f t="shared" si="3"/>
        <v>0.64611334120425035</v>
      </c>
      <c r="U74" s="74"/>
      <c r="V74" s="169"/>
      <c r="W74" s="98" t="s">
        <v>382</v>
      </c>
    </row>
    <row r="75" spans="2:23" ht="169.5" customHeight="1" x14ac:dyDescent="0.25">
      <c r="B75" s="92" t="s">
        <v>40</v>
      </c>
      <c r="C75" s="78" t="s">
        <v>238</v>
      </c>
      <c r="D75" s="78" t="s">
        <v>239</v>
      </c>
      <c r="E75" s="87" t="s">
        <v>80</v>
      </c>
      <c r="F75" s="113" t="s">
        <v>250</v>
      </c>
      <c r="G75" s="141">
        <f t="shared" si="2"/>
        <v>73</v>
      </c>
      <c r="H75" s="134">
        <v>18</v>
      </c>
      <c r="I75" s="82">
        <v>19</v>
      </c>
      <c r="J75" s="82">
        <v>18</v>
      </c>
      <c r="K75" s="83">
        <v>18</v>
      </c>
      <c r="L75" s="81">
        <v>12</v>
      </c>
      <c r="M75" s="82">
        <v>13</v>
      </c>
      <c r="N75" s="82"/>
      <c r="O75" s="84"/>
      <c r="P75" s="72">
        <f t="shared" si="4"/>
        <v>0.66666666666666663</v>
      </c>
      <c r="Q75" s="67">
        <f t="shared" si="4"/>
        <v>0.68421052631578949</v>
      </c>
      <c r="R75" s="74"/>
      <c r="S75" s="75"/>
      <c r="T75" s="73">
        <f t="shared" si="3"/>
        <v>0.67567567567567566</v>
      </c>
      <c r="U75" s="74"/>
      <c r="V75" s="169"/>
      <c r="W75" s="98" t="s">
        <v>383</v>
      </c>
    </row>
    <row r="76" spans="2:23" ht="169.5" customHeight="1" x14ac:dyDescent="0.25">
      <c r="B76" s="92" t="s">
        <v>40</v>
      </c>
      <c r="C76" s="78" t="s">
        <v>240</v>
      </c>
      <c r="D76" s="78" t="s">
        <v>241</v>
      </c>
      <c r="E76" s="87" t="s">
        <v>80</v>
      </c>
      <c r="F76" s="113" t="s">
        <v>251</v>
      </c>
      <c r="G76" s="141">
        <f t="shared" si="2"/>
        <v>31</v>
      </c>
      <c r="H76" s="134">
        <v>7</v>
      </c>
      <c r="I76" s="82">
        <v>8</v>
      </c>
      <c r="J76" s="82">
        <v>8</v>
      </c>
      <c r="K76" s="83">
        <v>8</v>
      </c>
      <c r="L76" s="81">
        <v>5</v>
      </c>
      <c r="M76" s="82">
        <v>6</v>
      </c>
      <c r="N76" s="82"/>
      <c r="O76" s="84"/>
      <c r="P76" s="72">
        <f t="shared" si="4"/>
        <v>0.7142857142857143</v>
      </c>
      <c r="Q76" s="67">
        <f t="shared" si="4"/>
        <v>0.75</v>
      </c>
      <c r="R76" s="74"/>
      <c r="S76" s="75"/>
      <c r="T76" s="73">
        <f t="shared" si="3"/>
        <v>0.73333333333333328</v>
      </c>
      <c r="U76" s="74"/>
      <c r="V76" s="169"/>
      <c r="W76" s="98" t="s">
        <v>384</v>
      </c>
    </row>
    <row r="77" spans="2:23" ht="169.5" customHeight="1" x14ac:dyDescent="0.25">
      <c r="B77" s="92" t="s">
        <v>40</v>
      </c>
      <c r="C77" s="78" t="s">
        <v>242</v>
      </c>
      <c r="D77" s="78" t="s">
        <v>243</v>
      </c>
      <c r="E77" s="87" t="s">
        <v>80</v>
      </c>
      <c r="F77" s="113" t="s">
        <v>252</v>
      </c>
      <c r="G77" s="141">
        <f t="shared" si="2"/>
        <v>320</v>
      </c>
      <c r="H77" s="134">
        <v>80</v>
      </c>
      <c r="I77" s="82">
        <v>80</v>
      </c>
      <c r="J77" s="82">
        <v>80</v>
      </c>
      <c r="K77" s="83">
        <v>80</v>
      </c>
      <c r="L77" s="81">
        <v>77</v>
      </c>
      <c r="M77" s="82">
        <v>82</v>
      </c>
      <c r="N77" s="82"/>
      <c r="O77" s="84"/>
      <c r="P77" s="72">
        <f t="shared" si="4"/>
        <v>0.96250000000000002</v>
      </c>
      <c r="Q77" s="67">
        <f t="shared" si="4"/>
        <v>1.0249999999999999</v>
      </c>
      <c r="R77" s="74"/>
      <c r="S77" s="75"/>
      <c r="T77" s="73">
        <f t="shared" si="3"/>
        <v>0.99375000000000002</v>
      </c>
      <c r="U77" s="74"/>
      <c r="V77" s="169"/>
      <c r="W77" s="98" t="s">
        <v>385</v>
      </c>
    </row>
    <row r="78" spans="2:23" ht="128.25" customHeight="1" x14ac:dyDescent="0.25">
      <c r="B78" s="85" t="s">
        <v>255</v>
      </c>
      <c r="C78" s="7" t="s">
        <v>314</v>
      </c>
      <c r="D78" s="8" t="s">
        <v>315</v>
      </c>
      <c r="E78" s="90" t="s">
        <v>39</v>
      </c>
      <c r="F78" s="117" t="s">
        <v>316</v>
      </c>
      <c r="G78" s="139">
        <f t="shared" si="2"/>
        <v>4914</v>
      </c>
      <c r="H78" s="111">
        <v>1225</v>
      </c>
      <c r="I78" s="38">
        <v>1225</v>
      </c>
      <c r="J78" s="38">
        <v>1239</v>
      </c>
      <c r="K78" s="39">
        <v>1225</v>
      </c>
      <c r="L78" s="37">
        <v>1000</v>
      </c>
      <c r="M78" s="82">
        <v>1150</v>
      </c>
      <c r="N78" s="82"/>
      <c r="O78" s="84"/>
      <c r="P78" s="72">
        <f t="shared" si="4"/>
        <v>0.81632653061224492</v>
      </c>
      <c r="Q78" s="67">
        <f t="shared" si="4"/>
        <v>0.93877551020408168</v>
      </c>
      <c r="R78" s="74"/>
      <c r="S78" s="75"/>
      <c r="T78" s="73">
        <f t="shared" si="3"/>
        <v>0.87755102040816324</v>
      </c>
      <c r="U78" s="74"/>
      <c r="V78" s="169"/>
      <c r="W78" s="110" t="s">
        <v>386</v>
      </c>
    </row>
    <row r="79" spans="2:23" ht="128.25" customHeight="1" x14ac:dyDescent="0.25">
      <c r="B79" s="92" t="s">
        <v>40</v>
      </c>
      <c r="C79" s="95" t="s">
        <v>317</v>
      </c>
      <c r="D79" s="9" t="s">
        <v>318</v>
      </c>
      <c r="E79" s="86" t="s">
        <v>39</v>
      </c>
      <c r="F79" s="6" t="s">
        <v>319</v>
      </c>
      <c r="G79" s="140">
        <f t="shared" si="2"/>
        <v>18000</v>
      </c>
      <c r="H79" s="111">
        <v>4500</v>
      </c>
      <c r="I79" s="38">
        <v>4500</v>
      </c>
      <c r="J79" s="38">
        <v>4500</v>
      </c>
      <c r="K79" s="39">
        <v>4500</v>
      </c>
      <c r="L79" s="37">
        <v>4565</v>
      </c>
      <c r="M79" s="82">
        <v>4650</v>
      </c>
      <c r="N79" s="82"/>
      <c r="O79" s="84"/>
      <c r="P79" s="72">
        <f t="shared" si="4"/>
        <v>1.0144444444444445</v>
      </c>
      <c r="Q79" s="67">
        <f t="shared" si="4"/>
        <v>1.0333333333333334</v>
      </c>
      <c r="R79" s="74"/>
      <c r="S79" s="75"/>
      <c r="T79" s="73">
        <f t="shared" si="3"/>
        <v>1.0238888888888888</v>
      </c>
      <c r="U79" s="74"/>
      <c r="V79" s="169"/>
      <c r="W79" s="125" t="s">
        <v>387</v>
      </c>
    </row>
    <row r="80" spans="2:23" ht="128.25" customHeight="1" x14ac:dyDescent="0.25">
      <c r="B80" s="92" t="s">
        <v>40</v>
      </c>
      <c r="C80" s="78" t="s">
        <v>320</v>
      </c>
      <c r="D80" s="79" t="s">
        <v>321</v>
      </c>
      <c r="E80" s="86" t="s">
        <v>39</v>
      </c>
      <c r="F80" s="80" t="s">
        <v>322</v>
      </c>
      <c r="G80" s="141">
        <f t="shared" si="2"/>
        <v>4000</v>
      </c>
      <c r="H80" s="134">
        <v>1000</v>
      </c>
      <c r="I80" s="82">
        <v>1000</v>
      </c>
      <c r="J80" s="82">
        <v>1000</v>
      </c>
      <c r="K80" s="83">
        <v>1000</v>
      </c>
      <c r="L80" s="81">
        <v>1098</v>
      </c>
      <c r="M80" s="82">
        <v>1071</v>
      </c>
      <c r="N80" s="82"/>
      <c r="O80" s="84"/>
      <c r="P80" s="72">
        <f t="shared" si="4"/>
        <v>1.0980000000000001</v>
      </c>
      <c r="Q80" s="67">
        <f t="shared" si="4"/>
        <v>1.071</v>
      </c>
      <c r="R80" s="74"/>
      <c r="S80" s="75"/>
      <c r="T80" s="73">
        <f t="shared" si="3"/>
        <v>1.0845</v>
      </c>
      <c r="U80" s="74"/>
      <c r="V80" s="169"/>
      <c r="W80" s="98" t="s">
        <v>388</v>
      </c>
    </row>
    <row r="81" spans="2:23" ht="128.25" customHeight="1" x14ac:dyDescent="0.25">
      <c r="B81" s="92" t="s">
        <v>40</v>
      </c>
      <c r="C81" s="78" t="s">
        <v>323</v>
      </c>
      <c r="D81" s="79" t="s">
        <v>324</v>
      </c>
      <c r="E81" s="87" t="s">
        <v>39</v>
      </c>
      <c r="F81" s="80" t="s">
        <v>325</v>
      </c>
      <c r="G81" s="141">
        <f t="shared" si="2"/>
        <v>346500</v>
      </c>
      <c r="H81" s="134">
        <v>86625</v>
      </c>
      <c r="I81" s="82">
        <v>86625</v>
      </c>
      <c r="J81" s="82">
        <v>86625</v>
      </c>
      <c r="K81" s="83">
        <v>86625</v>
      </c>
      <c r="L81" s="81">
        <v>89345</v>
      </c>
      <c r="M81" s="82">
        <v>89759</v>
      </c>
      <c r="N81" s="82"/>
      <c r="O81" s="84"/>
      <c r="P81" s="72">
        <f t="shared" si="4"/>
        <v>1.0313997113997113</v>
      </c>
      <c r="Q81" s="67">
        <f t="shared" si="4"/>
        <v>1.0361789321789321</v>
      </c>
      <c r="R81" s="74"/>
      <c r="S81" s="75"/>
      <c r="T81" s="73">
        <f t="shared" si="3"/>
        <v>1.0337893217893217</v>
      </c>
      <c r="U81" s="74"/>
      <c r="V81" s="169"/>
      <c r="W81" s="98" t="s">
        <v>389</v>
      </c>
    </row>
    <row r="82" spans="2:23" ht="128.25" customHeight="1" x14ac:dyDescent="0.25">
      <c r="B82" s="92" t="s">
        <v>40</v>
      </c>
      <c r="C82" s="78" t="s">
        <v>326</v>
      </c>
      <c r="D82" s="79" t="s">
        <v>327</v>
      </c>
      <c r="E82" s="87" t="s">
        <v>39</v>
      </c>
      <c r="F82" s="80" t="s">
        <v>328</v>
      </c>
      <c r="G82" s="141">
        <f t="shared" ref="G82:G105" si="5">SUM(H82:K82)</f>
        <v>136</v>
      </c>
      <c r="H82" s="134">
        <v>34</v>
      </c>
      <c r="I82" s="82">
        <v>34</v>
      </c>
      <c r="J82" s="82">
        <v>34</v>
      </c>
      <c r="K82" s="83">
        <v>34</v>
      </c>
      <c r="L82" s="81">
        <v>26</v>
      </c>
      <c r="M82" s="82">
        <v>23</v>
      </c>
      <c r="N82" s="82"/>
      <c r="O82" s="84"/>
      <c r="P82" s="72">
        <f t="shared" si="4"/>
        <v>0.76470588235294112</v>
      </c>
      <c r="Q82" s="67">
        <f t="shared" si="4"/>
        <v>0.67647058823529416</v>
      </c>
      <c r="R82" s="74"/>
      <c r="S82" s="75"/>
      <c r="T82" s="73">
        <f t="shared" si="3"/>
        <v>0.72058823529411764</v>
      </c>
      <c r="U82" s="74"/>
      <c r="V82" s="169"/>
      <c r="W82" s="98" t="s">
        <v>390</v>
      </c>
    </row>
    <row r="83" spans="2:23" ht="128.25" customHeight="1" x14ac:dyDescent="0.25">
      <c r="B83" s="92" t="s">
        <v>40</v>
      </c>
      <c r="C83" s="78" t="s">
        <v>329</v>
      </c>
      <c r="D83" s="79" t="s">
        <v>330</v>
      </c>
      <c r="E83" s="87" t="s">
        <v>39</v>
      </c>
      <c r="F83" s="80" t="s">
        <v>331</v>
      </c>
      <c r="G83" s="141">
        <f t="shared" si="5"/>
        <v>16</v>
      </c>
      <c r="H83" s="134">
        <v>4</v>
      </c>
      <c r="I83" s="82">
        <v>4</v>
      </c>
      <c r="J83" s="82">
        <v>4</v>
      </c>
      <c r="K83" s="83">
        <v>4</v>
      </c>
      <c r="L83" s="81">
        <v>4</v>
      </c>
      <c r="M83" s="82">
        <v>3</v>
      </c>
      <c r="N83" s="82"/>
      <c r="O83" s="84"/>
      <c r="P83" s="72">
        <f t="shared" si="4"/>
        <v>1</v>
      </c>
      <c r="Q83" s="67">
        <f t="shared" si="4"/>
        <v>0.75</v>
      </c>
      <c r="R83" s="74"/>
      <c r="S83" s="75"/>
      <c r="T83" s="73">
        <f t="shared" si="3"/>
        <v>0.875</v>
      </c>
      <c r="U83" s="74"/>
      <c r="V83" s="169"/>
      <c r="W83" s="98" t="s">
        <v>391</v>
      </c>
    </row>
    <row r="84" spans="2:23" ht="96" customHeight="1" x14ac:dyDescent="0.25">
      <c r="B84" s="85" t="s">
        <v>110</v>
      </c>
      <c r="C84" s="7" t="s">
        <v>99</v>
      </c>
      <c r="D84" s="7" t="s">
        <v>100</v>
      </c>
      <c r="E84" s="90" t="s">
        <v>80</v>
      </c>
      <c r="F84" s="91" t="s">
        <v>101</v>
      </c>
      <c r="G84" s="139">
        <f t="shared" si="5"/>
        <v>1100</v>
      </c>
      <c r="H84" s="111">
        <v>275</v>
      </c>
      <c r="I84" s="38">
        <v>275</v>
      </c>
      <c r="J84" s="38">
        <v>275</v>
      </c>
      <c r="K84" s="39">
        <v>275</v>
      </c>
      <c r="L84" s="37">
        <v>251</v>
      </c>
      <c r="M84" s="82">
        <v>252</v>
      </c>
      <c r="N84" s="82"/>
      <c r="O84" s="84"/>
      <c r="P84" s="72">
        <f t="shared" si="4"/>
        <v>0.91272727272727272</v>
      </c>
      <c r="Q84" s="67">
        <f t="shared" si="4"/>
        <v>0.91636363636363638</v>
      </c>
      <c r="R84" s="74"/>
      <c r="S84" s="75"/>
      <c r="T84" s="73">
        <f t="shared" si="3"/>
        <v>0.91454545454545455</v>
      </c>
      <c r="U84" s="74"/>
      <c r="V84" s="169"/>
      <c r="W84" s="110" t="s">
        <v>392</v>
      </c>
    </row>
    <row r="85" spans="2:23" ht="96" customHeight="1" x14ac:dyDescent="0.25">
      <c r="B85" s="88" t="s">
        <v>40</v>
      </c>
      <c r="C85" s="95" t="s">
        <v>102</v>
      </c>
      <c r="D85" s="9" t="s">
        <v>103</v>
      </c>
      <c r="E85" s="86" t="s">
        <v>80</v>
      </c>
      <c r="F85" s="93" t="s">
        <v>104</v>
      </c>
      <c r="G85" s="142">
        <f t="shared" si="5"/>
        <v>1320</v>
      </c>
      <c r="H85" s="111">
        <v>330</v>
      </c>
      <c r="I85" s="38">
        <v>330</v>
      </c>
      <c r="J85" s="38">
        <v>330</v>
      </c>
      <c r="K85" s="39">
        <v>330</v>
      </c>
      <c r="L85" s="37">
        <v>251</v>
      </c>
      <c r="M85" s="82">
        <v>252</v>
      </c>
      <c r="N85" s="82"/>
      <c r="O85" s="84"/>
      <c r="P85" s="72">
        <f t="shared" si="4"/>
        <v>0.76060606060606062</v>
      </c>
      <c r="Q85" s="67">
        <f t="shared" si="4"/>
        <v>0.76363636363636367</v>
      </c>
      <c r="R85" s="74"/>
      <c r="S85" s="75"/>
      <c r="T85" s="73">
        <f t="shared" si="3"/>
        <v>0.76212121212121209</v>
      </c>
      <c r="U85" s="74"/>
      <c r="V85" s="169"/>
      <c r="W85" s="98" t="s">
        <v>393</v>
      </c>
    </row>
    <row r="86" spans="2:23" ht="96" customHeight="1" x14ac:dyDescent="0.25">
      <c r="B86" s="88" t="s">
        <v>40</v>
      </c>
      <c r="C86" s="95" t="s">
        <v>105</v>
      </c>
      <c r="D86" s="9" t="s">
        <v>106</v>
      </c>
      <c r="E86" s="86" t="s">
        <v>80</v>
      </c>
      <c r="F86" s="93" t="s">
        <v>107</v>
      </c>
      <c r="G86" s="142">
        <f t="shared" si="5"/>
        <v>792</v>
      </c>
      <c r="H86" s="111">
        <v>198</v>
      </c>
      <c r="I86" s="38">
        <v>198</v>
      </c>
      <c r="J86" s="38">
        <v>198</v>
      </c>
      <c r="K86" s="39">
        <v>198</v>
      </c>
      <c r="L86" s="37">
        <v>71</v>
      </c>
      <c r="M86" s="82">
        <v>94</v>
      </c>
      <c r="N86" s="82"/>
      <c r="O86" s="84"/>
      <c r="P86" s="72">
        <f t="shared" si="4"/>
        <v>0.35858585858585856</v>
      </c>
      <c r="Q86" s="67">
        <f t="shared" si="4"/>
        <v>0.47474747474747475</v>
      </c>
      <c r="R86" s="74"/>
      <c r="S86" s="75"/>
      <c r="T86" s="73">
        <f t="shared" si="3"/>
        <v>0.41666666666666669</v>
      </c>
      <c r="U86" s="74"/>
      <c r="V86" s="169"/>
      <c r="W86" s="98" t="s">
        <v>394</v>
      </c>
    </row>
    <row r="87" spans="2:23" ht="96" customHeight="1" x14ac:dyDescent="0.25">
      <c r="B87" s="88" t="s">
        <v>40</v>
      </c>
      <c r="C87" s="95" t="s">
        <v>108</v>
      </c>
      <c r="D87" s="9" t="s">
        <v>109</v>
      </c>
      <c r="E87" s="86" t="s">
        <v>80</v>
      </c>
      <c r="F87" s="93" t="s">
        <v>297</v>
      </c>
      <c r="G87" s="142">
        <f t="shared" si="5"/>
        <v>132</v>
      </c>
      <c r="H87" s="111">
        <v>33</v>
      </c>
      <c r="I87" s="38">
        <v>33</v>
      </c>
      <c r="J87" s="38">
        <v>33</v>
      </c>
      <c r="K87" s="39">
        <v>33</v>
      </c>
      <c r="L87" s="37">
        <v>5</v>
      </c>
      <c r="M87" s="82">
        <v>2</v>
      </c>
      <c r="N87" s="82"/>
      <c r="O87" s="84"/>
      <c r="P87" s="72">
        <f t="shared" si="4"/>
        <v>0.15151515151515152</v>
      </c>
      <c r="Q87" s="67">
        <f t="shared" si="4"/>
        <v>6.0606060606060608E-2</v>
      </c>
      <c r="R87" s="74"/>
      <c r="S87" s="75"/>
      <c r="T87" s="73">
        <f t="shared" si="3"/>
        <v>0.10606060606060606</v>
      </c>
      <c r="U87" s="74"/>
      <c r="V87" s="169"/>
      <c r="W87" s="98" t="s">
        <v>395</v>
      </c>
    </row>
    <row r="88" spans="2:23" ht="105.75" customHeight="1" x14ac:dyDescent="0.25">
      <c r="B88" s="85" t="s">
        <v>296</v>
      </c>
      <c r="C88" s="7" t="s">
        <v>256</v>
      </c>
      <c r="D88" s="8" t="s">
        <v>257</v>
      </c>
      <c r="E88" s="90" t="s">
        <v>39</v>
      </c>
      <c r="F88" s="115" t="s">
        <v>298</v>
      </c>
      <c r="G88" s="153">
        <f>SUM(H88:K88)</f>
        <v>48</v>
      </c>
      <c r="H88" s="111"/>
      <c r="I88" s="38">
        <v>17</v>
      </c>
      <c r="J88" s="38">
        <v>23</v>
      </c>
      <c r="K88" s="39">
        <v>8</v>
      </c>
      <c r="L88" s="37"/>
      <c r="M88" s="82"/>
      <c r="N88" s="82"/>
      <c r="O88" s="84"/>
      <c r="P88" s="72" t="str">
        <f t="shared" si="4"/>
        <v>100%</v>
      </c>
      <c r="Q88" s="67">
        <f t="shared" si="4"/>
        <v>0</v>
      </c>
      <c r="R88" s="74"/>
      <c r="S88" s="75"/>
      <c r="T88" s="73">
        <f t="shared" si="3"/>
        <v>0</v>
      </c>
      <c r="U88" s="74"/>
      <c r="V88" s="169"/>
      <c r="W88" s="110" t="s">
        <v>396</v>
      </c>
    </row>
    <row r="89" spans="2:23" ht="105.75" customHeight="1" x14ac:dyDescent="0.25">
      <c r="B89" s="88" t="s">
        <v>40</v>
      </c>
      <c r="C89" s="95" t="s">
        <v>258</v>
      </c>
      <c r="D89" s="9" t="s">
        <v>259</v>
      </c>
      <c r="E89" s="86" t="s">
        <v>13</v>
      </c>
      <c r="F89" s="116" t="s">
        <v>298</v>
      </c>
      <c r="G89" s="145">
        <f t="shared" si="5"/>
        <v>27</v>
      </c>
      <c r="H89" s="111"/>
      <c r="I89" s="38">
        <v>8</v>
      </c>
      <c r="J89" s="38">
        <v>14</v>
      </c>
      <c r="K89" s="39">
        <v>5</v>
      </c>
      <c r="L89" s="37"/>
      <c r="M89" s="82"/>
      <c r="N89" s="82"/>
      <c r="O89" s="84"/>
      <c r="P89" s="72" t="str">
        <f t="shared" si="4"/>
        <v>100%</v>
      </c>
      <c r="Q89" s="67">
        <f t="shared" si="4"/>
        <v>0</v>
      </c>
      <c r="R89" s="74"/>
      <c r="S89" s="75"/>
      <c r="T89" s="73">
        <f t="shared" ref="T89:T103" si="6">IFERROR(((L89+M89)/(H89+I89)),"100%")</f>
        <v>0</v>
      </c>
      <c r="U89" s="74"/>
      <c r="V89" s="169"/>
      <c r="W89" s="98" t="s">
        <v>397</v>
      </c>
    </row>
    <row r="90" spans="2:23" ht="105.75" customHeight="1" x14ac:dyDescent="0.25">
      <c r="B90" s="88" t="s">
        <v>40</v>
      </c>
      <c r="C90" s="95" t="s">
        <v>260</v>
      </c>
      <c r="D90" s="9" t="s">
        <v>261</v>
      </c>
      <c r="E90" s="86" t="s">
        <v>13</v>
      </c>
      <c r="F90" s="116" t="s">
        <v>299</v>
      </c>
      <c r="G90" s="145">
        <f t="shared" si="5"/>
        <v>11</v>
      </c>
      <c r="H90" s="111"/>
      <c r="I90" s="38">
        <v>4</v>
      </c>
      <c r="J90" s="38">
        <v>5</v>
      </c>
      <c r="K90" s="39">
        <v>2</v>
      </c>
      <c r="L90" s="37"/>
      <c r="M90" s="82"/>
      <c r="N90" s="82"/>
      <c r="O90" s="84"/>
      <c r="P90" s="72" t="str">
        <f t="shared" si="4"/>
        <v>100%</v>
      </c>
      <c r="Q90" s="67">
        <f t="shared" si="4"/>
        <v>0</v>
      </c>
      <c r="R90" s="74"/>
      <c r="S90" s="75"/>
      <c r="T90" s="73">
        <f t="shared" si="6"/>
        <v>0</v>
      </c>
      <c r="U90" s="74"/>
      <c r="V90" s="169"/>
      <c r="W90" s="98" t="s">
        <v>398</v>
      </c>
    </row>
    <row r="91" spans="2:23" ht="105.75" customHeight="1" x14ac:dyDescent="0.25">
      <c r="B91" s="88" t="s">
        <v>40</v>
      </c>
      <c r="C91" s="95" t="s">
        <v>262</v>
      </c>
      <c r="D91" s="9" t="s">
        <v>263</v>
      </c>
      <c r="E91" s="86" t="s">
        <v>13</v>
      </c>
      <c r="F91" s="116" t="s">
        <v>299</v>
      </c>
      <c r="G91" s="145">
        <f t="shared" si="5"/>
        <v>5</v>
      </c>
      <c r="H91" s="111"/>
      <c r="I91" s="38">
        <v>2</v>
      </c>
      <c r="J91" s="38">
        <v>2</v>
      </c>
      <c r="K91" s="39">
        <v>1</v>
      </c>
      <c r="L91" s="37"/>
      <c r="M91" s="82"/>
      <c r="N91" s="82"/>
      <c r="O91" s="84"/>
      <c r="P91" s="72" t="str">
        <f t="shared" si="4"/>
        <v>100%</v>
      </c>
      <c r="Q91" s="67">
        <f t="shared" si="4"/>
        <v>0</v>
      </c>
      <c r="R91" s="74"/>
      <c r="S91" s="75"/>
      <c r="T91" s="73">
        <f t="shared" si="6"/>
        <v>0</v>
      </c>
      <c r="U91" s="74"/>
      <c r="V91" s="169"/>
      <c r="W91" s="98" t="s">
        <v>399</v>
      </c>
    </row>
    <row r="92" spans="2:23" ht="105.75" customHeight="1" x14ac:dyDescent="0.25">
      <c r="B92" s="88" t="s">
        <v>40</v>
      </c>
      <c r="C92" s="95" t="s">
        <v>264</v>
      </c>
      <c r="D92" s="9" t="s">
        <v>265</v>
      </c>
      <c r="E92" s="86" t="s">
        <v>13</v>
      </c>
      <c r="F92" s="116" t="s">
        <v>300</v>
      </c>
      <c r="G92" s="145">
        <f t="shared" si="5"/>
        <v>5</v>
      </c>
      <c r="H92" s="111"/>
      <c r="I92" s="38">
        <v>3</v>
      </c>
      <c r="J92" s="38">
        <v>2</v>
      </c>
      <c r="K92" s="39">
        <v>0</v>
      </c>
      <c r="L92" s="37"/>
      <c r="M92" s="82"/>
      <c r="N92" s="82"/>
      <c r="O92" s="84"/>
      <c r="P92" s="72" t="str">
        <f t="shared" si="4"/>
        <v>100%</v>
      </c>
      <c r="Q92" s="67">
        <f t="shared" si="4"/>
        <v>0</v>
      </c>
      <c r="R92" s="74"/>
      <c r="S92" s="75"/>
      <c r="T92" s="73">
        <f t="shared" si="6"/>
        <v>0</v>
      </c>
      <c r="U92" s="74"/>
      <c r="V92" s="169"/>
      <c r="W92" s="98" t="s">
        <v>400</v>
      </c>
    </row>
    <row r="93" spans="2:23" ht="105.75" customHeight="1" x14ac:dyDescent="0.25">
      <c r="B93" s="88" t="s">
        <v>40</v>
      </c>
      <c r="C93" s="95" t="s">
        <v>266</v>
      </c>
      <c r="D93" s="9" t="s">
        <v>267</v>
      </c>
      <c r="E93" s="86" t="s">
        <v>13</v>
      </c>
      <c r="F93" s="116" t="s">
        <v>301</v>
      </c>
      <c r="G93" s="145">
        <f t="shared" si="5"/>
        <v>44</v>
      </c>
      <c r="H93" s="111"/>
      <c r="I93" s="38">
        <v>5</v>
      </c>
      <c r="J93" s="38">
        <v>27</v>
      </c>
      <c r="K93" s="39">
        <v>12</v>
      </c>
      <c r="L93" s="37"/>
      <c r="M93" s="82">
        <v>5</v>
      </c>
      <c r="N93" s="82"/>
      <c r="O93" s="84"/>
      <c r="P93" s="72" t="str">
        <f t="shared" si="4"/>
        <v>100%</v>
      </c>
      <c r="Q93" s="67">
        <f t="shared" si="4"/>
        <v>1</v>
      </c>
      <c r="R93" s="74"/>
      <c r="S93" s="75"/>
      <c r="T93" s="73">
        <f t="shared" si="6"/>
        <v>1</v>
      </c>
      <c r="U93" s="74"/>
      <c r="V93" s="169"/>
      <c r="W93" s="98" t="s">
        <v>401</v>
      </c>
    </row>
    <row r="94" spans="2:23" ht="105.75" customHeight="1" x14ac:dyDescent="0.25">
      <c r="B94" s="88" t="s">
        <v>40</v>
      </c>
      <c r="C94" s="95" t="s">
        <v>268</v>
      </c>
      <c r="D94" s="9" t="s">
        <v>269</v>
      </c>
      <c r="E94" s="86" t="s">
        <v>13</v>
      </c>
      <c r="F94" s="116" t="s">
        <v>303</v>
      </c>
      <c r="G94" s="145">
        <f t="shared" si="5"/>
        <v>7</v>
      </c>
      <c r="H94" s="111">
        <v>2</v>
      </c>
      <c r="I94" s="38">
        <v>2</v>
      </c>
      <c r="J94" s="38">
        <v>2</v>
      </c>
      <c r="K94" s="39">
        <v>1</v>
      </c>
      <c r="L94" s="37">
        <v>2</v>
      </c>
      <c r="M94" s="82">
        <v>2</v>
      </c>
      <c r="N94" s="82"/>
      <c r="O94" s="84"/>
      <c r="P94" s="72">
        <f t="shared" si="4"/>
        <v>1</v>
      </c>
      <c r="Q94" s="67">
        <f t="shared" si="4"/>
        <v>1</v>
      </c>
      <c r="R94" s="74"/>
      <c r="S94" s="75"/>
      <c r="T94" s="73">
        <f t="shared" si="6"/>
        <v>1</v>
      </c>
      <c r="U94" s="74"/>
      <c r="V94" s="169"/>
      <c r="W94" s="98" t="s">
        <v>402</v>
      </c>
    </row>
    <row r="95" spans="2:23" ht="105.75" customHeight="1" x14ac:dyDescent="0.25">
      <c r="B95" s="88" t="s">
        <v>40</v>
      </c>
      <c r="C95" s="95" t="s">
        <v>270</v>
      </c>
      <c r="D95" s="9" t="s">
        <v>271</v>
      </c>
      <c r="E95" s="86" t="s">
        <v>13</v>
      </c>
      <c r="F95" s="116" t="s">
        <v>302</v>
      </c>
      <c r="G95" s="145">
        <f t="shared" si="5"/>
        <v>20</v>
      </c>
      <c r="H95" s="111"/>
      <c r="I95" s="38">
        <v>6</v>
      </c>
      <c r="J95" s="38">
        <v>7</v>
      </c>
      <c r="K95" s="39">
        <v>7</v>
      </c>
      <c r="L95" s="37"/>
      <c r="M95" s="82">
        <v>6</v>
      </c>
      <c r="N95" s="82"/>
      <c r="O95" s="84"/>
      <c r="P95" s="72" t="str">
        <f t="shared" si="4"/>
        <v>100%</v>
      </c>
      <c r="Q95" s="67">
        <f t="shared" si="4"/>
        <v>1</v>
      </c>
      <c r="R95" s="74"/>
      <c r="S95" s="75"/>
      <c r="T95" s="73">
        <f t="shared" si="6"/>
        <v>1</v>
      </c>
      <c r="U95" s="74"/>
      <c r="V95" s="169"/>
      <c r="W95" s="98" t="s">
        <v>401</v>
      </c>
    </row>
    <row r="96" spans="2:23" ht="119.25" customHeight="1" x14ac:dyDescent="0.25">
      <c r="B96" s="85" t="s">
        <v>272</v>
      </c>
      <c r="C96" s="7" t="s">
        <v>273</v>
      </c>
      <c r="D96" s="8" t="s">
        <v>274</v>
      </c>
      <c r="E96" s="90" t="s">
        <v>13</v>
      </c>
      <c r="F96" s="115" t="s">
        <v>304</v>
      </c>
      <c r="G96" s="144">
        <f t="shared" si="5"/>
        <v>48</v>
      </c>
      <c r="H96" s="111"/>
      <c r="I96" s="38">
        <v>36</v>
      </c>
      <c r="J96" s="38">
        <v>12</v>
      </c>
      <c r="K96" s="39"/>
      <c r="L96" s="37"/>
      <c r="M96" s="82">
        <v>40</v>
      </c>
      <c r="N96" s="82"/>
      <c r="O96" s="84"/>
      <c r="P96" s="72" t="str">
        <f t="shared" ref="P96:Q105" si="7">IFERROR((L96/H96),"100%")</f>
        <v>100%</v>
      </c>
      <c r="Q96" s="67">
        <f t="shared" si="7"/>
        <v>1.1111111111111112</v>
      </c>
      <c r="R96" s="74"/>
      <c r="S96" s="75"/>
      <c r="T96" s="73">
        <f t="shared" si="6"/>
        <v>1.1111111111111112</v>
      </c>
      <c r="U96" s="74"/>
      <c r="V96" s="169"/>
      <c r="W96" s="110" t="s">
        <v>403</v>
      </c>
    </row>
    <row r="97" spans="2:23" ht="119.25" customHeight="1" x14ac:dyDescent="0.25">
      <c r="B97" s="88" t="s">
        <v>40</v>
      </c>
      <c r="C97" s="95" t="s">
        <v>275</v>
      </c>
      <c r="D97" s="9" t="s">
        <v>276</v>
      </c>
      <c r="E97" s="86" t="s">
        <v>13</v>
      </c>
      <c r="F97" s="116" t="s">
        <v>305</v>
      </c>
      <c r="G97" s="145">
        <f t="shared" si="5"/>
        <v>42</v>
      </c>
      <c r="H97" s="111"/>
      <c r="I97" s="38">
        <v>11</v>
      </c>
      <c r="J97" s="38">
        <v>28</v>
      </c>
      <c r="K97" s="39">
        <v>3</v>
      </c>
      <c r="L97" s="37"/>
      <c r="M97" s="82">
        <v>9</v>
      </c>
      <c r="N97" s="82"/>
      <c r="O97" s="84"/>
      <c r="P97" s="72" t="str">
        <f t="shared" si="7"/>
        <v>100%</v>
      </c>
      <c r="Q97" s="67">
        <f t="shared" si="7"/>
        <v>0.81818181818181823</v>
      </c>
      <c r="R97" s="74"/>
      <c r="S97" s="75"/>
      <c r="T97" s="73">
        <f t="shared" si="6"/>
        <v>0.81818181818181823</v>
      </c>
      <c r="U97" s="74"/>
      <c r="V97" s="169"/>
      <c r="W97" s="98" t="s">
        <v>404</v>
      </c>
    </row>
    <row r="98" spans="2:23" ht="119.25" customHeight="1" x14ac:dyDescent="0.25">
      <c r="B98" s="88" t="s">
        <v>40</v>
      </c>
      <c r="C98" s="95" t="s">
        <v>277</v>
      </c>
      <c r="D98" s="9" t="s">
        <v>278</v>
      </c>
      <c r="E98" s="86" t="s">
        <v>13</v>
      </c>
      <c r="F98" s="116" t="s">
        <v>306</v>
      </c>
      <c r="G98" s="145">
        <f t="shared" si="5"/>
        <v>6</v>
      </c>
      <c r="H98" s="111">
        <v>5</v>
      </c>
      <c r="I98" s="38">
        <v>1</v>
      </c>
      <c r="J98" s="38"/>
      <c r="K98" s="39"/>
      <c r="L98" s="37">
        <v>5</v>
      </c>
      <c r="M98" s="82">
        <v>7</v>
      </c>
      <c r="N98" s="82"/>
      <c r="O98" s="84"/>
      <c r="P98" s="72">
        <f t="shared" si="7"/>
        <v>1</v>
      </c>
      <c r="Q98" s="67">
        <f t="shared" si="7"/>
        <v>7</v>
      </c>
      <c r="R98" s="74"/>
      <c r="S98" s="75"/>
      <c r="T98" s="73">
        <f t="shared" si="6"/>
        <v>2</v>
      </c>
      <c r="U98" s="74"/>
      <c r="V98" s="169"/>
      <c r="W98" s="98" t="s">
        <v>405</v>
      </c>
    </row>
    <row r="99" spans="2:23" ht="119.25" customHeight="1" x14ac:dyDescent="0.25">
      <c r="B99" s="88" t="s">
        <v>40</v>
      </c>
      <c r="C99" s="95" t="s">
        <v>279</v>
      </c>
      <c r="D99" s="9" t="s">
        <v>280</v>
      </c>
      <c r="E99" s="86" t="s">
        <v>13</v>
      </c>
      <c r="F99" s="116" t="s">
        <v>307</v>
      </c>
      <c r="G99" s="145">
        <f t="shared" si="5"/>
        <v>48</v>
      </c>
      <c r="H99" s="111"/>
      <c r="I99" s="38">
        <v>36</v>
      </c>
      <c r="J99" s="38">
        <v>12</v>
      </c>
      <c r="K99" s="39"/>
      <c r="L99" s="37"/>
      <c r="M99" s="82">
        <v>35</v>
      </c>
      <c r="N99" s="82"/>
      <c r="O99" s="84"/>
      <c r="P99" s="72" t="str">
        <f t="shared" si="7"/>
        <v>100%</v>
      </c>
      <c r="Q99" s="67">
        <f t="shared" si="7"/>
        <v>0.97222222222222221</v>
      </c>
      <c r="R99" s="74"/>
      <c r="S99" s="75"/>
      <c r="T99" s="73">
        <f t="shared" si="6"/>
        <v>0.97222222222222221</v>
      </c>
      <c r="U99" s="74"/>
      <c r="V99" s="169"/>
      <c r="W99" s="98" t="s">
        <v>406</v>
      </c>
    </row>
    <row r="100" spans="2:23" ht="119.25" customHeight="1" x14ac:dyDescent="0.25">
      <c r="B100" s="85" t="s">
        <v>281</v>
      </c>
      <c r="C100" s="7" t="s">
        <v>282</v>
      </c>
      <c r="D100" s="8" t="s">
        <v>283</v>
      </c>
      <c r="E100" s="90" t="s">
        <v>13</v>
      </c>
      <c r="F100" s="115" t="s">
        <v>308</v>
      </c>
      <c r="G100" s="144">
        <f t="shared" si="5"/>
        <v>42</v>
      </c>
      <c r="H100" s="111"/>
      <c r="I100" s="38">
        <v>16</v>
      </c>
      <c r="J100" s="38">
        <v>21</v>
      </c>
      <c r="K100" s="39">
        <v>5</v>
      </c>
      <c r="L100" s="37"/>
      <c r="M100" s="82"/>
      <c r="N100" s="82"/>
      <c r="O100" s="84"/>
      <c r="P100" s="72" t="str">
        <f t="shared" si="7"/>
        <v>100%</v>
      </c>
      <c r="Q100" s="67">
        <f t="shared" si="7"/>
        <v>0</v>
      </c>
      <c r="R100" s="74"/>
      <c r="S100" s="75"/>
      <c r="T100" s="73">
        <f t="shared" si="6"/>
        <v>0</v>
      </c>
      <c r="U100" s="74"/>
      <c r="V100" s="169"/>
      <c r="W100" s="110" t="s">
        <v>407</v>
      </c>
    </row>
    <row r="101" spans="2:23" ht="119.25" customHeight="1" x14ac:dyDescent="0.25">
      <c r="B101" s="88" t="s">
        <v>40</v>
      </c>
      <c r="C101" s="95" t="s">
        <v>284</v>
      </c>
      <c r="D101" s="9" t="s">
        <v>285</v>
      </c>
      <c r="E101" s="86" t="s">
        <v>13</v>
      </c>
      <c r="F101" s="116" t="s">
        <v>309</v>
      </c>
      <c r="G101" s="145">
        <f t="shared" si="5"/>
        <v>42</v>
      </c>
      <c r="H101" s="111"/>
      <c r="I101" s="38">
        <v>19</v>
      </c>
      <c r="J101" s="38">
        <v>22</v>
      </c>
      <c r="K101" s="39">
        <v>1</v>
      </c>
      <c r="L101" s="37"/>
      <c r="M101" s="82">
        <v>3</v>
      </c>
      <c r="N101" s="82"/>
      <c r="O101" s="84"/>
      <c r="P101" s="72" t="str">
        <f t="shared" si="7"/>
        <v>100%</v>
      </c>
      <c r="Q101" s="67">
        <f t="shared" si="7"/>
        <v>0.15789473684210525</v>
      </c>
      <c r="R101" s="74"/>
      <c r="S101" s="75"/>
      <c r="T101" s="73">
        <f t="shared" si="6"/>
        <v>0.15789473684210525</v>
      </c>
      <c r="U101" s="74"/>
      <c r="V101" s="169"/>
      <c r="W101" s="98" t="s">
        <v>408</v>
      </c>
    </row>
    <row r="102" spans="2:23" ht="119.25" customHeight="1" x14ac:dyDescent="0.25">
      <c r="B102" s="85" t="s">
        <v>286</v>
      </c>
      <c r="C102" s="7" t="s">
        <v>287</v>
      </c>
      <c r="D102" s="8" t="s">
        <v>288</v>
      </c>
      <c r="E102" s="90" t="s">
        <v>13</v>
      </c>
      <c r="F102" s="115" t="s">
        <v>310</v>
      </c>
      <c r="G102" s="144">
        <f t="shared" si="5"/>
        <v>48</v>
      </c>
      <c r="H102" s="111"/>
      <c r="I102" s="38">
        <v>17</v>
      </c>
      <c r="J102" s="38">
        <v>23</v>
      </c>
      <c r="K102" s="39">
        <v>8</v>
      </c>
      <c r="L102" s="37"/>
      <c r="M102" s="82"/>
      <c r="N102" s="82"/>
      <c r="O102" s="84"/>
      <c r="P102" s="72" t="str">
        <f t="shared" si="7"/>
        <v>100%</v>
      </c>
      <c r="Q102" s="67">
        <f t="shared" si="7"/>
        <v>0</v>
      </c>
      <c r="R102" s="74"/>
      <c r="S102" s="75"/>
      <c r="T102" s="73">
        <f t="shared" si="6"/>
        <v>0</v>
      </c>
      <c r="U102" s="74"/>
      <c r="V102" s="169"/>
      <c r="W102" s="110" t="s">
        <v>409</v>
      </c>
    </row>
    <row r="103" spans="2:23" ht="119.25" customHeight="1" x14ac:dyDescent="0.25">
      <c r="B103" s="88" t="s">
        <v>40</v>
      </c>
      <c r="C103" s="95" t="s">
        <v>289</v>
      </c>
      <c r="D103" s="9" t="s">
        <v>290</v>
      </c>
      <c r="E103" s="86" t="s">
        <v>13</v>
      </c>
      <c r="F103" s="116" t="s">
        <v>311</v>
      </c>
      <c r="G103" s="145">
        <f t="shared" si="5"/>
        <v>125</v>
      </c>
      <c r="H103" s="111"/>
      <c r="I103" s="38">
        <v>23</v>
      </c>
      <c r="J103" s="38">
        <v>46</v>
      </c>
      <c r="K103" s="39">
        <v>56</v>
      </c>
      <c r="L103" s="37"/>
      <c r="M103" s="82"/>
      <c r="N103" s="82"/>
      <c r="O103" s="84"/>
      <c r="P103" s="72" t="str">
        <f t="shared" si="7"/>
        <v>100%</v>
      </c>
      <c r="Q103" s="67">
        <f t="shared" si="7"/>
        <v>0</v>
      </c>
      <c r="R103" s="74"/>
      <c r="S103" s="75"/>
      <c r="T103" s="73">
        <f t="shared" si="6"/>
        <v>0</v>
      </c>
      <c r="U103" s="74"/>
      <c r="V103" s="169"/>
      <c r="W103" s="98" t="s">
        <v>410</v>
      </c>
    </row>
    <row r="104" spans="2:23" ht="119.25" customHeight="1" x14ac:dyDescent="0.25">
      <c r="B104" s="85" t="s">
        <v>291</v>
      </c>
      <c r="C104" s="7" t="s">
        <v>292</v>
      </c>
      <c r="D104" s="8" t="s">
        <v>293</v>
      </c>
      <c r="E104" s="90" t="s">
        <v>13</v>
      </c>
      <c r="F104" s="115" t="s">
        <v>312</v>
      </c>
      <c r="G104" s="144">
        <f t="shared" si="5"/>
        <v>48</v>
      </c>
      <c r="H104" s="111"/>
      <c r="I104" s="38">
        <v>17</v>
      </c>
      <c r="J104" s="38">
        <v>23</v>
      </c>
      <c r="K104" s="39">
        <v>8</v>
      </c>
      <c r="L104" s="37"/>
      <c r="M104" s="82"/>
      <c r="N104" s="82"/>
      <c r="O104" s="84"/>
      <c r="P104" s="72" t="str">
        <f t="shared" si="7"/>
        <v>100%</v>
      </c>
      <c r="Q104" s="67">
        <f>IFERROR((M104/I104),"100%")</f>
        <v>0</v>
      </c>
      <c r="R104" s="74"/>
      <c r="S104" s="75"/>
      <c r="T104" s="73">
        <f>IFERROR(((L104+M104)/(H104+I104)),"100%")</f>
        <v>0</v>
      </c>
      <c r="U104" s="74"/>
      <c r="V104" s="169"/>
      <c r="W104" s="110" t="s">
        <v>411</v>
      </c>
    </row>
    <row r="105" spans="2:23" ht="119.25" customHeight="1" thickBot="1" x14ac:dyDescent="0.3">
      <c r="B105" s="119" t="s">
        <v>40</v>
      </c>
      <c r="C105" s="16" t="s">
        <v>294</v>
      </c>
      <c r="D105" s="17" t="s">
        <v>295</v>
      </c>
      <c r="E105" s="112" t="s">
        <v>13</v>
      </c>
      <c r="F105" s="120" t="s">
        <v>313</v>
      </c>
      <c r="G105" s="146">
        <f t="shared" si="5"/>
        <v>125</v>
      </c>
      <c r="H105" s="136"/>
      <c r="I105" s="44">
        <v>18</v>
      </c>
      <c r="J105" s="44">
        <v>44</v>
      </c>
      <c r="K105" s="45">
        <v>63</v>
      </c>
      <c r="L105" s="43"/>
      <c r="M105" s="44"/>
      <c r="N105" s="44"/>
      <c r="O105" s="46"/>
      <c r="P105" s="171" t="str">
        <f t="shared" si="7"/>
        <v>100%</v>
      </c>
      <c r="Q105" s="171">
        <f>IFERROR((M105/I105),"100%")</f>
        <v>0</v>
      </c>
      <c r="R105" s="121"/>
      <c r="S105" s="122"/>
      <c r="T105" s="172">
        <f>IFERROR(((L105+M105)/(H105+I105)),"100%")</f>
        <v>0</v>
      </c>
      <c r="U105" s="121"/>
      <c r="V105" s="173"/>
      <c r="W105" s="123" t="s">
        <v>412</v>
      </c>
    </row>
    <row r="106" spans="2:23" ht="18.75" x14ac:dyDescent="0.25">
      <c r="P106" s="118">
        <f>AVERAGE(P20:P28,P30,P30:P33,P35,P35:P41,P44:P49,P52:P58,P60:P67,P69:P77,P79:P83,P85:P87,P89:P95,P97:P100,P101,P103,P105)</f>
        <v>0.74412879304064794</v>
      </c>
      <c r="Q106" s="118">
        <f t="shared" ref="Q106:V106" si="8">AVERAGE(Q88:Q105)</f>
        <v>0.72552277157540301</v>
      </c>
      <c r="R106" s="118" t="e">
        <f t="shared" si="8"/>
        <v>#DIV/0!</v>
      </c>
      <c r="S106" s="118" t="e">
        <f t="shared" si="8"/>
        <v>#DIV/0!</v>
      </c>
      <c r="T106" s="118">
        <f t="shared" si="8"/>
        <v>0.44774499379762539</v>
      </c>
      <c r="U106" s="118" t="e">
        <f t="shared" si="8"/>
        <v>#DIV/0!</v>
      </c>
      <c r="V106" s="118" t="e">
        <f t="shared" si="8"/>
        <v>#DIV/0!</v>
      </c>
    </row>
    <row r="110" spans="2:23" ht="62.25" customHeight="1" x14ac:dyDescent="0.25">
      <c r="C110" s="228" t="s">
        <v>340</v>
      </c>
      <c r="D110" s="229"/>
      <c r="J110" s="226" t="s">
        <v>32</v>
      </c>
      <c r="K110" s="227"/>
      <c r="L110" s="227"/>
      <c r="M110" s="227"/>
      <c r="N110" s="227"/>
      <c r="O110" s="227"/>
      <c r="V110" s="228" t="s">
        <v>113</v>
      </c>
      <c r="W110" s="229"/>
    </row>
    <row r="113" spans="4:23" ht="15.75" thickBot="1" x14ac:dyDescent="0.3"/>
    <row r="114" spans="4:23" ht="60.75" customHeight="1" thickBot="1" x14ac:dyDescent="0.3">
      <c r="E114" s="174" t="s">
        <v>22</v>
      </c>
      <c r="F114" s="175"/>
      <c r="G114" s="175"/>
      <c r="H114" s="175"/>
      <c r="I114" s="175"/>
      <c r="J114" s="175"/>
      <c r="K114" s="175"/>
      <c r="L114" s="175"/>
      <c r="M114" s="175"/>
      <c r="N114" s="175"/>
      <c r="O114" s="175"/>
      <c r="P114" s="175"/>
      <c r="Q114" s="175"/>
      <c r="R114" s="175"/>
      <c r="S114" s="175"/>
      <c r="T114" s="175"/>
      <c r="U114" s="175"/>
      <c r="V114" s="175"/>
      <c r="W114" s="176"/>
    </row>
    <row r="115" spans="4:23" ht="30.75" customHeight="1" thickBot="1" x14ac:dyDescent="0.3">
      <c r="E115" s="177" t="s">
        <v>23</v>
      </c>
      <c r="F115" s="177" t="s">
        <v>14</v>
      </c>
      <c r="G115" s="174" t="s">
        <v>15</v>
      </c>
      <c r="H115" s="175"/>
      <c r="I115" s="175"/>
      <c r="J115" s="176"/>
      <c r="K115" s="179" t="s">
        <v>16</v>
      </c>
      <c r="L115" s="180"/>
      <c r="M115" s="180"/>
      <c r="N115" s="180"/>
      <c r="O115" s="179" t="s">
        <v>17</v>
      </c>
      <c r="P115" s="180"/>
      <c r="Q115" s="180"/>
      <c r="R115" s="181"/>
      <c r="S115" s="179" t="s">
        <v>18</v>
      </c>
      <c r="T115" s="180"/>
      <c r="U115" s="180"/>
      <c r="V115" s="181"/>
      <c r="W115" s="149" t="s">
        <v>24</v>
      </c>
    </row>
    <row r="116" spans="4:23" ht="33.75" customHeight="1" thickBot="1" x14ac:dyDescent="0.3">
      <c r="E116" s="178"/>
      <c r="F116" s="178"/>
      <c r="G116" s="31" t="s">
        <v>25</v>
      </c>
      <c r="H116" s="32" t="s">
        <v>26</v>
      </c>
      <c r="I116" s="33" t="s">
        <v>27</v>
      </c>
      <c r="J116" s="32" t="s">
        <v>28</v>
      </c>
      <c r="K116" s="31" t="s">
        <v>25</v>
      </c>
      <c r="L116" s="32" t="s">
        <v>26</v>
      </c>
      <c r="M116" s="33" t="s">
        <v>27</v>
      </c>
      <c r="N116" s="32" t="s">
        <v>28</v>
      </c>
      <c r="O116" s="31" t="s">
        <v>25</v>
      </c>
      <c r="P116" s="32" t="s">
        <v>26</v>
      </c>
      <c r="Q116" s="33" t="s">
        <v>27</v>
      </c>
      <c r="R116" s="32" t="s">
        <v>28</v>
      </c>
      <c r="S116" s="31" t="s">
        <v>25</v>
      </c>
      <c r="T116" s="32" t="s">
        <v>26</v>
      </c>
      <c r="U116" s="33" t="s">
        <v>27</v>
      </c>
      <c r="V116" s="32" t="s">
        <v>28</v>
      </c>
      <c r="W116" s="150"/>
    </row>
    <row r="117" spans="4:23" ht="13.5" hidden="1" customHeight="1" thickBot="1" x14ac:dyDescent="0.3">
      <c r="E117" s="147"/>
      <c r="F117" s="148"/>
      <c r="G117" s="68"/>
      <c r="H117" s="69"/>
      <c r="I117" s="69"/>
      <c r="J117" s="70"/>
      <c r="K117" s="68"/>
      <c r="L117" s="69"/>
      <c r="M117" s="69"/>
      <c r="N117" s="71"/>
      <c r="O117" s="72" t="str">
        <f t="shared" ref="O117:R117" si="9">IFERROR((K117/G117),"100%")</f>
        <v>100%</v>
      </c>
      <c r="P117" s="67" t="str">
        <f t="shared" si="9"/>
        <v>100%</v>
      </c>
      <c r="Q117" s="67" t="str">
        <f t="shared" si="9"/>
        <v>100%</v>
      </c>
      <c r="R117" s="41" t="str">
        <f t="shared" si="9"/>
        <v>100%</v>
      </c>
      <c r="S117" s="72" t="str">
        <f>IFERROR(((K117)/(G117)),"100%")</f>
        <v>100%</v>
      </c>
      <c r="T117" s="72" t="str">
        <f>IFERROR(((L117+M117)/(H117+I117)),"100%")</f>
        <v>100%</v>
      </c>
      <c r="U117" s="67" t="str">
        <f>IFERROR(((L117+M117+N117)/(H117+I117+J117)),"100%")</f>
        <v>100%</v>
      </c>
      <c r="V117" s="41" t="str">
        <f>IFERROR(((L117+M117+N117+O117)/(H117+I117+J117+K117)),"100%")</f>
        <v>100%</v>
      </c>
      <c r="W117" s="76"/>
    </row>
    <row r="118" spans="4:23" ht="45" customHeight="1" x14ac:dyDescent="0.25">
      <c r="E118" s="25" t="s">
        <v>137</v>
      </c>
      <c r="F118" s="26">
        <v>28494734</v>
      </c>
      <c r="G118" s="47">
        <v>8603188</v>
      </c>
      <c r="H118" s="48">
        <v>8249789</v>
      </c>
      <c r="I118" s="48">
        <v>5976599</v>
      </c>
      <c r="J118" s="49">
        <v>5665158</v>
      </c>
      <c r="K118" s="47">
        <v>9574873.6600000001</v>
      </c>
      <c r="L118" s="50">
        <v>7790164.1699999999</v>
      </c>
      <c r="M118" s="50"/>
      <c r="N118" s="51"/>
      <c r="O118" s="41">
        <f>IFERROR(K118/G118,"100"%)</f>
        <v>1.1129448362630225</v>
      </c>
      <c r="P118" s="41">
        <f>IFERROR(L118/H118,"100"%)</f>
        <v>0.94428647447831693</v>
      </c>
      <c r="Q118" s="52"/>
      <c r="R118" s="53"/>
      <c r="S118" s="42">
        <f>IFERROR(K118/F118,"100%")</f>
        <v>0.3360225668363846</v>
      </c>
      <c r="T118" s="52"/>
      <c r="U118" s="52"/>
      <c r="V118" s="53"/>
      <c r="W118" s="126" t="s">
        <v>339</v>
      </c>
    </row>
    <row r="119" spans="4:23" ht="45" customHeight="1" x14ac:dyDescent="0.25">
      <c r="E119" s="99" t="s">
        <v>138</v>
      </c>
      <c r="F119" s="100">
        <v>91938876</v>
      </c>
      <c r="G119" s="101">
        <v>26879641</v>
      </c>
      <c r="H119" s="102">
        <v>27273925</v>
      </c>
      <c r="I119" s="102">
        <v>19661272</v>
      </c>
      <c r="J119" s="103">
        <v>18124038</v>
      </c>
      <c r="K119" s="101">
        <v>46238046.109999999</v>
      </c>
      <c r="L119" s="104">
        <v>37600856.740000002</v>
      </c>
      <c r="M119" s="104"/>
      <c r="N119" s="105"/>
      <c r="O119" s="41">
        <f t="shared" ref="O119:O130" si="10">IFERROR(K119/G119,"100"%)</f>
        <v>1.7201883801201066</v>
      </c>
      <c r="P119" s="41">
        <f t="shared" ref="P119:P130" si="11">IFERROR(L119/H119,"100"%)</f>
        <v>1.3786375353015747</v>
      </c>
      <c r="Q119" s="106"/>
      <c r="R119" s="107"/>
      <c r="S119" s="42">
        <f t="shared" ref="S119:S130" si="12">IFERROR(K119/F119,"100%")</f>
        <v>0.50292159445151363</v>
      </c>
      <c r="T119" s="106"/>
      <c r="U119" s="106"/>
      <c r="V119" s="107"/>
      <c r="W119" s="126" t="s">
        <v>339</v>
      </c>
    </row>
    <row r="120" spans="4:23" ht="45" customHeight="1" x14ac:dyDescent="0.25">
      <c r="E120" s="99" t="s">
        <v>140</v>
      </c>
      <c r="F120" s="100">
        <v>396694966</v>
      </c>
      <c r="G120" s="101">
        <v>99240322</v>
      </c>
      <c r="H120" s="102">
        <v>99420853</v>
      </c>
      <c r="I120" s="102">
        <v>99074017</v>
      </c>
      <c r="J120" s="103">
        <v>98959774</v>
      </c>
      <c r="K120" s="101">
        <v>96803848.799999997</v>
      </c>
      <c r="L120" s="104">
        <v>68539350.140000001</v>
      </c>
      <c r="M120" s="104"/>
      <c r="N120" s="105"/>
      <c r="O120" s="41">
        <f t="shared" si="10"/>
        <v>0.97544875761285821</v>
      </c>
      <c r="P120" s="41">
        <f t="shared" si="11"/>
        <v>0.68938606008540282</v>
      </c>
      <c r="Q120" s="106"/>
      <c r="R120" s="107"/>
      <c r="S120" s="42">
        <f t="shared" si="12"/>
        <v>0.24402590679711322</v>
      </c>
      <c r="T120" s="106"/>
      <c r="U120" s="106"/>
      <c r="V120" s="107"/>
      <c r="W120" s="126" t="s">
        <v>339</v>
      </c>
    </row>
    <row r="121" spans="4:23" ht="45" customHeight="1" x14ac:dyDescent="0.25">
      <c r="D121" t="s">
        <v>349</v>
      </c>
      <c r="E121" s="99" t="s">
        <v>141</v>
      </c>
      <c r="F121" s="100">
        <v>57778265</v>
      </c>
      <c r="G121" s="101">
        <v>15928461</v>
      </c>
      <c r="H121" s="102">
        <v>15889684</v>
      </c>
      <c r="I121" s="102">
        <v>13182104</v>
      </c>
      <c r="J121" s="103">
        <v>12778016</v>
      </c>
      <c r="K121" s="101">
        <v>15859300.52</v>
      </c>
      <c r="L121" s="104">
        <v>14362301.68</v>
      </c>
      <c r="M121" s="104"/>
      <c r="N121" s="105"/>
      <c r="O121" s="41">
        <f t="shared" si="10"/>
        <v>0.99565805635585258</v>
      </c>
      <c r="P121" s="41">
        <f t="shared" si="11"/>
        <v>0.90387585303773188</v>
      </c>
      <c r="Q121" s="106"/>
      <c r="R121" s="107"/>
      <c r="S121" s="42">
        <f t="shared" si="12"/>
        <v>0.27448557896295434</v>
      </c>
      <c r="T121" s="106"/>
      <c r="U121" s="106"/>
      <c r="V121" s="107"/>
      <c r="W121" s="126" t="s">
        <v>339</v>
      </c>
    </row>
    <row r="122" spans="4:23" ht="45" customHeight="1" x14ac:dyDescent="0.25">
      <c r="D122" t="s">
        <v>349</v>
      </c>
      <c r="E122" s="99" t="s">
        <v>142</v>
      </c>
      <c r="F122" s="100">
        <v>133959041</v>
      </c>
      <c r="G122" s="101">
        <v>34791925</v>
      </c>
      <c r="H122" s="102">
        <v>35674175</v>
      </c>
      <c r="I122" s="102">
        <v>32784802</v>
      </c>
      <c r="J122" s="103">
        <v>30708139</v>
      </c>
      <c r="K122" s="101">
        <v>46196306.990000002</v>
      </c>
      <c r="L122" s="104">
        <v>37423017.520000003</v>
      </c>
      <c r="M122" s="104"/>
      <c r="N122" s="105"/>
      <c r="O122" s="41">
        <f t="shared" si="10"/>
        <v>1.3277881861955037</v>
      </c>
      <c r="P122" s="41">
        <f t="shared" si="11"/>
        <v>1.049022647895852</v>
      </c>
      <c r="Q122" s="106"/>
      <c r="R122" s="107"/>
      <c r="S122" s="42">
        <f t="shared" si="12"/>
        <v>0.34485396913225141</v>
      </c>
      <c r="T122" s="106"/>
      <c r="U122" s="106"/>
      <c r="V122" s="107"/>
      <c r="W122" s="126" t="s">
        <v>339</v>
      </c>
    </row>
    <row r="123" spans="4:23" ht="45" customHeight="1" x14ac:dyDescent="0.25">
      <c r="E123" s="99" t="s">
        <v>143</v>
      </c>
      <c r="F123" s="100">
        <v>112109174</v>
      </c>
      <c r="G123" s="101">
        <v>29969045</v>
      </c>
      <c r="H123" s="102">
        <v>30416752</v>
      </c>
      <c r="I123" s="102">
        <v>29594665</v>
      </c>
      <c r="J123" s="103">
        <v>22128712</v>
      </c>
      <c r="K123" s="101">
        <v>40083825.450000003</v>
      </c>
      <c r="L123" s="104">
        <v>37982612.18</v>
      </c>
      <c r="M123" s="104"/>
      <c r="N123" s="105"/>
      <c r="O123" s="41">
        <f t="shared" si="10"/>
        <v>1.3375075999251895</v>
      </c>
      <c r="P123" s="41">
        <f t="shared" si="11"/>
        <v>1.2487399108228254</v>
      </c>
      <c r="Q123" s="106"/>
      <c r="R123" s="107"/>
      <c r="S123" s="42">
        <f t="shared" si="12"/>
        <v>0.35754277745369889</v>
      </c>
      <c r="T123" s="106"/>
      <c r="U123" s="106"/>
      <c r="V123" s="107"/>
      <c r="W123" s="126" t="s">
        <v>339</v>
      </c>
    </row>
    <row r="124" spans="4:23" ht="45" customHeight="1" x14ac:dyDescent="0.25">
      <c r="E124" s="99" t="s">
        <v>144</v>
      </c>
      <c r="F124" s="100">
        <v>65593040</v>
      </c>
      <c r="G124" s="101">
        <v>17205743</v>
      </c>
      <c r="H124" s="102">
        <v>17574456</v>
      </c>
      <c r="I124" s="102">
        <v>17323065</v>
      </c>
      <c r="J124" s="103">
        <v>13489776</v>
      </c>
      <c r="K124" s="101">
        <v>23035326.010000002</v>
      </c>
      <c r="L124" s="104">
        <v>21286876.699999999</v>
      </c>
      <c r="M124" s="104"/>
      <c r="N124" s="105"/>
      <c r="O124" s="41">
        <f t="shared" si="10"/>
        <v>1.3388161156423179</v>
      </c>
      <c r="P124" s="41">
        <f t="shared" si="11"/>
        <v>1.2112395797628102</v>
      </c>
      <c r="Q124" s="106"/>
      <c r="R124" s="107"/>
      <c r="S124" s="42">
        <f t="shared" si="12"/>
        <v>0.35118552227492433</v>
      </c>
      <c r="T124" s="106"/>
      <c r="U124" s="106"/>
      <c r="V124" s="107"/>
      <c r="W124" s="126" t="s">
        <v>339</v>
      </c>
    </row>
    <row r="125" spans="4:23" ht="45" customHeight="1" x14ac:dyDescent="0.25">
      <c r="E125" s="99" t="s">
        <v>145</v>
      </c>
      <c r="F125" s="100">
        <v>21493549</v>
      </c>
      <c r="G125" s="101">
        <v>5822242</v>
      </c>
      <c r="H125" s="102">
        <v>5866882</v>
      </c>
      <c r="I125" s="102">
        <v>5878718</v>
      </c>
      <c r="J125" s="103">
        <v>3925707</v>
      </c>
      <c r="K125" s="101">
        <v>7659855.7199999997</v>
      </c>
      <c r="L125" s="104">
        <v>6801637.5300000003</v>
      </c>
      <c r="M125" s="104"/>
      <c r="N125" s="105"/>
      <c r="O125" s="41">
        <f t="shared" si="10"/>
        <v>1.3156196049563038</v>
      </c>
      <c r="P125" s="41">
        <f t="shared" si="11"/>
        <v>1.1593274809345067</v>
      </c>
      <c r="Q125" s="106"/>
      <c r="R125" s="107"/>
      <c r="S125" s="42">
        <f t="shared" si="12"/>
        <v>0.35637928943237807</v>
      </c>
      <c r="T125" s="106"/>
      <c r="U125" s="106"/>
      <c r="V125" s="107"/>
      <c r="W125" s="126" t="s">
        <v>339</v>
      </c>
    </row>
    <row r="126" spans="4:23" ht="45" customHeight="1" x14ac:dyDescent="0.25">
      <c r="D126" t="s">
        <v>349</v>
      </c>
      <c r="E126" s="99" t="s">
        <v>139</v>
      </c>
      <c r="F126" s="100">
        <v>10250269</v>
      </c>
      <c r="G126" s="101">
        <v>2957835</v>
      </c>
      <c r="H126" s="102">
        <v>3008451</v>
      </c>
      <c r="I126" s="102">
        <v>2203275</v>
      </c>
      <c r="J126" s="103">
        <v>2080708</v>
      </c>
      <c r="K126" s="101">
        <v>2957835</v>
      </c>
      <c r="L126" s="104">
        <v>4792640.37</v>
      </c>
      <c r="M126" s="104"/>
      <c r="N126" s="105"/>
      <c r="O126" s="41">
        <f t="shared" si="10"/>
        <v>1</v>
      </c>
      <c r="P126" s="41">
        <f>IFERROR(L126/H126,"100"%)</f>
        <v>1.5930591423958709</v>
      </c>
      <c r="Q126" s="106"/>
      <c r="R126" s="107"/>
      <c r="S126" s="42">
        <f t="shared" si="12"/>
        <v>0.28856169530770365</v>
      </c>
      <c r="T126" s="106"/>
      <c r="U126" s="106"/>
      <c r="V126" s="107"/>
      <c r="W126" s="126" t="s">
        <v>339</v>
      </c>
    </row>
    <row r="127" spans="4:23" ht="45" customHeight="1" x14ac:dyDescent="0.25">
      <c r="E127" s="99" t="s">
        <v>146</v>
      </c>
      <c r="F127" s="100">
        <v>9846999</v>
      </c>
      <c r="G127" s="101">
        <v>2719015</v>
      </c>
      <c r="H127" s="102">
        <v>2910622</v>
      </c>
      <c r="I127" s="102">
        <v>2228702</v>
      </c>
      <c r="J127" s="103">
        <v>1988660</v>
      </c>
      <c r="K127" s="101">
        <v>2711555.71</v>
      </c>
      <c r="L127" s="104">
        <v>2510471.84</v>
      </c>
      <c r="M127" s="104"/>
      <c r="N127" s="105"/>
      <c r="O127" s="41">
        <f t="shared" si="10"/>
        <v>0.99725662050411634</v>
      </c>
      <c r="P127" s="41">
        <f t="shared" si="11"/>
        <v>0.8625207395532638</v>
      </c>
      <c r="Q127" s="106"/>
      <c r="R127" s="107"/>
      <c r="S127" s="42">
        <f t="shared" si="12"/>
        <v>0.27536874026289632</v>
      </c>
      <c r="T127" s="106"/>
      <c r="U127" s="106"/>
      <c r="V127" s="107"/>
      <c r="W127" s="126" t="s">
        <v>339</v>
      </c>
    </row>
    <row r="128" spans="4:23" ht="45" customHeight="1" x14ac:dyDescent="0.25">
      <c r="E128" s="99" t="s">
        <v>147</v>
      </c>
      <c r="F128" s="100">
        <v>7381170</v>
      </c>
      <c r="G128" s="101">
        <v>1884718</v>
      </c>
      <c r="H128" s="102">
        <v>2197568</v>
      </c>
      <c r="I128" s="102">
        <v>1706941</v>
      </c>
      <c r="J128" s="103">
        <v>1591943</v>
      </c>
      <c r="K128" s="101">
        <v>1852941.47</v>
      </c>
      <c r="L128" s="104">
        <v>2067150.55</v>
      </c>
      <c r="M128" s="104"/>
      <c r="N128" s="105"/>
      <c r="O128" s="41">
        <f t="shared" si="10"/>
        <v>0.98313990209675928</v>
      </c>
      <c r="P128" s="41">
        <f t="shared" si="11"/>
        <v>0.94065373631214144</v>
      </c>
      <c r="Q128" s="106"/>
      <c r="R128" s="107"/>
      <c r="S128" s="42">
        <f t="shared" si="12"/>
        <v>0.25103628151092577</v>
      </c>
      <c r="T128" s="106"/>
      <c r="U128" s="106"/>
      <c r="V128" s="107"/>
      <c r="W128" s="126" t="s">
        <v>339</v>
      </c>
    </row>
    <row r="129" spans="5:23" ht="45" customHeight="1" x14ac:dyDescent="0.25">
      <c r="E129" s="99" t="s">
        <v>148</v>
      </c>
      <c r="F129" s="100">
        <v>2908840</v>
      </c>
      <c r="G129" s="101">
        <v>792863</v>
      </c>
      <c r="H129" s="102">
        <v>878562</v>
      </c>
      <c r="I129" s="102">
        <v>632987</v>
      </c>
      <c r="J129" s="103">
        <v>604428</v>
      </c>
      <c r="K129" s="101">
        <v>708868.22</v>
      </c>
      <c r="L129" s="104">
        <v>649864.21</v>
      </c>
      <c r="M129" s="104"/>
      <c r="N129" s="105"/>
      <c r="O129" s="41">
        <f t="shared" si="10"/>
        <v>0.89406142044716419</v>
      </c>
      <c r="P129" s="41">
        <f t="shared" si="11"/>
        <v>0.73969077879534961</v>
      </c>
      <c r="Q129" s="106"/>
      <c r="R129" s="107"/>
      <c r="S129" s="42">
        <f t="shared" si="12"/>
        <v>0.24369446927297478</v>
      </c>
      <c r="T129" s="106"/>
      <c r="U129" s="106"/>
      <c r="V129" s="107"/>
      <c r="W129" s="126" t="s">
        <v>339</v>
      </c>
    </row>
    <row r="130" spans="5:23" ht="45" customHeight="1" x14ac:dyDescent="0.25">
      <c r="E130" s="99" t="s">
        <v>149</v>
      </c>
      <c r="F130" s="100">
        <v>18052379</v>
      </c>
      <c r="G130" s="101">
        <v>3325761</v>
      </c>
      <c r="H130" s="102">
        <v>8361756</v>
      </c>
      <c r="I130" s="102">
        <v>3151648</v>
      </c>
      <c r="J130" s="103">
        <v>3213214</v>
      </c>
      <c r="K130" s="101">
        <v>4462850.76</v>
      </c>
      <c r="L130" s="104">
        <v>4048651.94</v>
      </c>
      <c r="M130" s="104"/>
      <c r="N130" s="105"/>
      <c r="O130" s="41">
        <f t="shared" si="10"/>
        <v>1.3419036304773553</v>
      </c>
      <c r="P130" s="41">
        <f t="shared" si="11"/>
        <v>0.48418680717303875</v>
      </c>
      <c r="Q130" s="106"/>
      <c r="R130" s="107"/>
      <c r="S130" s="42">
        <f t="shared" si="12"/>
        <v>0.24721676627772993</v>
      </c>
      <c r="T130" s="106"/>
      <c r="U130" s="106"/>
      <c r="V130" s="107"/>
      <c r="W130" s="126" t="s">
        <v>339</v>
      </c>
    </row>
    <row r="131" spans="5:23" ht="45" customHeight="1" thickBot="1" x14ac:dyDescent="0.3">
      <c r="E131" s="154" t="s">
        <v>332</v>
      </c>
      <c r="F131" s="155">
        <v>394096425</v>
      </c>
      <c r="G131" s="156">
        <v>41772694</v>
      </c>
      <c r="H131" s="157">
        <v>116727466</v>
      </c>
      <c r="I131" s="157">
        <v>119368966</v>
      </c>
      <c r="J131" s="158">
        <v>116227299</v>
      </c>
      <c r="K131" s="156">
        <v>1495284.09</v>
      </c>
      <c r="L131" s="157">
        <v>1306121.6299999999</v>
      </c>
      <c r="M131" s="157"/>
      <c r="N131" s="158"/>
      <c r="O131" s="41">
        <f>IFERROR(K131/G131,"100"%)</f>
        <v>3.5795730340015895E-2</v>
      </c>
      <c r="P131" s="41">
        <f>IFERROR(L131/H131,"100"%)</f>
        <v>1.1189496994649056E-2</v>
      </c>
      <c r="Q131" s="159"/>
      <c r="R131" s="160"/>
      <c r="S131" s="161"/>
      <c r="T131" s="159"/>
      <c r="U131" s="159"/>
      <c r="V131" s="160"/>
      <c r="W131" s="162" t="s">
        <v>339</v>
      </c>
    </row>
  </sheetData>
  <mergeCells count="37">
    <mergeCell ref="J110:O110"/>
    <mergeCell ref="V110:W110"/>
    <mergeCell ref="B56:B57"/>
    <mergeCell ref="C56:C57"/>
    <mergeCell ref="C110:D110"/>
    <mergeCell ref="B16:F16"/>
    <mergeCell ref="B17:B18"/>
    <mergeCell ref="C13:C14"/>
    <mergeCell ref="B53:B54"/>
    <mergeCell ref="C53:C54"/>
    <mergeCell ref="C17:C18"/>
    <mergeCell ref="C23:C24"/>
    <mergeCell ref="B42:B43"/>
    <mergeCell ref="C42:C43"/>
    <mergeCell ref="B46:B48"/>
    <mergeCell ref="C46:C48"/>
    <mergeCell ref="B50:B51"/>
    <mergeCell ref="C50:C51"/>
    <mergeCell ref="T13:V13"/>
    <mergeCell ref="G13:K13"/>
    <mergeCell ref="G12:V12"/>
    <mergeCell ref="W13:W14"/>
    <mergeCell ref="B13:B14"/>
    <mergeCell ref="E4:S4"/>
    <mergeCell ref="E5:S5"/>
    <mergeCell ref="D13:F13"/>
    <mergeCell ref="L13:O13"/>
    <mergeCell ref="P13:S13"/>
    <mergeCell ref="E6:S6"/>
    <mergeCell ref="E7:S7"/>
    <mergeCell ref="E114:W114"/>
    <mergeCell ref="F115:F116"/>
    <mergeCell ref="E115:E116"/>
    <mergeCell ref="G115:J115"/>
    <mergeCell ref="K115:N115"/>
    <mergeCell ref="O115:R115"/>
    <mergeCell ref="S115:V115"/>
  </mergeCells>
  <conditionalFormatting sqref="H16:K105 G117:J131">
    <cfRule type="containsBlanks" dxfId="63" priority="50">
      <formula>LEN(TRIM(G16))=0</formula>
    </cfRule>
  </conditionalFormatting>
  <conditionalFormatting sqref="L16:O105 K117:N131">
    <cfRule type="containsBlanks" dxfId="62" priority="62">
      <formula>LEN(TRIM(K16))=0</formula>
    </cfRule>
  </conditionalFormatting>
  <conditionalFormatting sqref="M15:P15">
    <cfRule type="containsBlanks" dxfId="61" priority="8">
      <formula>LEN(TRIM(M15))=0</formula>
    </cfRule>
  </conditionalFormatting>
  <conditionalFormatting sqref="O118:P131">
    <cfRule type="cellIs" dxfId="60" priority="41" stopIfTrue="1" operator="between">
      <formula>0.7</formula>
      <formula>1.2</formula>
    </cfRule>
    <cfRule type="cellIs" dxfId="59" priority="39" stopIfTrue="1" operator="lessThan">
      <formula>0.5</formula>
    </cfRule>
    <cfRule type="cellIs" dxfId="58" priority="38" stopIfTrue="1" operator="equal">
      <formula>"100%"</formula>
    </cfRule>
    <cfRule type="cellIs" dxfId="57" priority="40" stopIfTrue="1" operator="between">
      <formula>0.5</formula>
      <formula>0.7</formula>
    </cfRule>
    <cfRule type="containsBlanks" dxfId="56" priority="43" stopIfTrue="1">
      <formula>LEN(TRIM(O118))=0</formula>
    </cfRule>
    <cfRule type="cellIs" dxfId="55" priority="42" stopIfTrue="1" operator="greaterThanOrEqual">
      <formula>1.2</formula>
    </cfRule>
  </conditionalFormatting>
  <conditionalFormatting sqref="O117:V117">
    <cfRule type="containsBlanks" dxfId="54" priority="29" stopIfTrue="1">
      <formula>LEN(TRIM(O117))=0</formula>
    </cfRule>
    <cfRule type="cellIs" dxfId="53" priority="25" stopIfTrue="1" operator="lessThan">
      <formula>0.5</formula>
    </cfRule>
    <cfRule type="cellIs" dxfId="52" priority="26" stopIfTrue="1" operator="between">
      <formula>0.5</formula>
      <formula>0.7</formula>
    </cfRule>
    <cfRule type="cellIs" dxfId="51" priority="27" stopIfTrue="1" operator="between">
      <formula>0.7</formula>
      <formula>1.2</formula>
    </cfRule>
    <cfRule type="cellIs" dxfId="50" priority="28" stopIfTrue="1" operator="greaterThanOrEqual">
      <formula>1.2</formula>
    </cfRule>
    <cfRule type="cellIs" dxfId="49" priority="24" stopIfTrue="1" operator="equal">
      <formula>"100%"</formula>
    </cfRule>
  </conditionalFormatting>
  <conditionalFormatting sqref="P15:Q15">
    <cfRule type="cellIs" dxfId="48" priority="11" stopIfTrue="1" operator="between">
      <formula>0.5</formula>
      <formula>0.7</formula>
    </cfRule>
    <cfRule type="cellIs" dxfId="47" priority="9" stopIfTrue="1" operator="equal">
      <formula>"100%"</formula>
    </cfRule>
    <cfRule type="cellIs" dxfId="46" priority="10" stopIfTrue="1" operator="lessThan">
      <formula>0.5</formula>
    </cfRule>
    <cfRule type="cellIs" dxfId="45" priority="12" stopIfTrue="1" operator="between">
      <formula>0.7</formula>
      <formula>1.2</formula>
    </cfRule>
    <cfRule type="cellIs" dxfId="44" priority="13" stopIfTrue="1" operator="greaterThanOrEqual">
      <formula>1.2</formula>
    </cfRule>
    <cfRule type="containsBlanks" dxfId="43" priority="14" stopIfTrue="1">
      <formula>LEN(TRIM(P15))=0</formula>
    </cfRule>
  </conditionalFormatting>
  <conditionalFormatting sqref="P16:V16 T17:T43 P17:Q105">
    <cfRule type="cellIs" dxfId="42" priority="2" stopIfTrue="1" operator="equal">
      <formula>"100%"</formula>
    </cfRule>
    <cfRule type="cellIs" dxfId="41" priority="3" stopIfTrue="1" operator="lessThan">
      <formula>0.5</formula>
    </cfRule>
    <cfRule type="cellIs" dxfId="40" priority="4" stopIfTrue="1" operator="between">
      <formula>0.5</formula>
      <formula>0.7</formula>
    </cfRule>
    <cfRule type="cellIs" dxfId="39" priority="5" stopIfTrue="1" operator="between">
      <formula>0.7</formula>
      <formula>1.2</formula>
    </cfRule>
    <cfRule type="containsBlanks" dxfId="38" priority="7" stopIfTrue="1">
      <formula>LEN(TRIM(P16))=0</formula>
    </cfRule>
    <cfRule type="cellIs" dxfId="37" priority="6" stopIfTrue="1" operator="greaterThanOrEqual">
      <formula>1.2</formula>
    </cfRule>
  </conditionalFormatting>
  <conditionalFormatting sqref="Q118:R131 T118:V131">
    <cfRule type="containsBlanks" dxfId="36" priority="31">
      <formula>LEN(TRIM(Q118))=0</formula>
    </cfRule>
  </conditionalFormatting>
  <conditionalFormatting sqref="S118:S131">
    <cfRule type="cellIs" dxfId="35" priority="32" stopIfTrue="1" operator="equal">
      <formula>"100%"</formula>
    </cfRule>
    <cfRule type="cellIs" dxfId="34" priority="33" stopIfTrue="1" operator="lessThan">
      <formula>0.5</formula>
    </cfRule>
    <cfRule type="cellIs" dxfId="33" priority="34" stopIfTrue="1" operator="between">
      <formula>0.5</formula>
      <formula>0.7</formula>
    </cfRule>
    <cfRule type="cellIs" dxfId="32" priority="36" stopIfTrue="1" operator="greaterThanOrEqual">
      <formula>1.2</formula>
    </cfRule>
    <cfRule type="containsBlanks" dxfId="31" priority="37" stopIfTrue="1">
      <formula>LEN(TRIM(S118))=0</formula>
    </cfRule>
    <cfRule type="cellIs" dxfId="30" priority="35" stopIfTrue="1" operator="between">
      <formula>0.7</formula>
      <formula>1.2</formula>
    </cfRule>
  </conditionalFormatting>
  <conditionalFormatting sqref="S117:V117">
    <cfRule type="containsBlanks" dxfId="29" priority="23">
      <formula>LEN(TRIM(S117))=0</formula>
    </cfRule>
  </conditionalFormatting>
  <conditionalFormatting sqref="T15:V15 T17:V104 T105">
    <cfRule type="cellIs" dxfId="28" priority="18" stopIfTrue="1" operator="between">
      <formula>0.5</formula>
      <formula>0.7</formula>
    </cfRule>
    <cfRule type="containsBlanks" dxfId="27" priority="21" stopIfTrue="1">
      <formula>LEN(TRIM(T15))=0</formula>
    </cfRule>
    <cfRule type="cellIs" dxfId="26" priority="20" stopIfTrue="1" operator="greaterThanOrEqual">
      <formula>1.2</formula>
    </cfRule>
    <cfRule type="cellIs" dxfId="25" priority="19" stopIfTrue="1" operator="between">
      <formula>0.7</formula>
      <formula>1.2</formula>
    </cfRule>
    <cfRule type="cellIs" dxfId="24" priority="17" stopIfTrue="1" operator="lessThan">
      <formula>0.5</formula>
    </cfRule>
  </conditionalFormatting>
  <conditionalFormatting sqref="T15:V104 T105">
    <cfRule type="containsBlanks" dxfId="23" priority="1">
      <formula>LEN(TRIM(T15))=0</formula>
    </cfRule>
  </conditionalFormatting>
  <conditionalFormatting sqref="T17:V104 T15:V15 T105">
    <cfRule type="cellIs" dxfId="22" priority="16" stopIfTrue="1" operator="equal">
      <formula>"100%"</formula>
    </cfRule>
  </conditionalFormatting>
  <printOptions horizontalCentered="1"/>
  <pageMargins left="0.70866141732283472" right="0.70866141732283472" top="0.70866141732283472" bottom="0.70866141732283472" header="0.31496062992125984" footer="0.31496062992125984"/>
  <pageSetup paperSize="5" scale="30" orientation="landscape" r:id="rId1"/>
  <headerFooter>
    <oddFooter>Página &amp;P</oddFooter>
  </headerFooter>
  <rowBreaks count="5" manualBreakCount="5">
    <brk id="41" max="22" man="1"/>
    <brk id="57" max="22" man="1"/>
    <brk id="68" max="22" man="1"/>
    <brk id="77" max="22" man="1"/>
    <brk id="9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baseColWidth="10" defaultRowHeight="15" x14ac:dyDescent="0.25"/>
  <cols>
    <col min="1" max="1" width="20.28515625" customWidth="1"/>
    <col min="2" max="2" width="34.7109375" customWidth="1"/>
  </cols>
  <sheetData>
    <row r="1" spans="1:2" x14ac:dyDescent="0.25">
      <c r="A1" s="63" t="s">
        <v>34</v>
      </c>
    </row>
    <row r="3" spans="1:2" ht="120" customHeight="1" x14ac:dyDescent="0.25">
      <c r="A3" s="230" t="s">
        <v>35</v>
      </c>
      <c r="B3" s="230"/>
    </row>
    <row r="5" spans="1:2" ht="45" x14ac:dyDescent="0.25">
      <c r="A5" s="64"/>
      <c r="B5" s="65" t="s">
        <v>36</v>
      </c>
    </row>
    <row r="6" spans="1:2" ht="60" x14ac:dyDescent="0.25">
      <c r="A6" s="66"/>
      <c r="B6" s="65" t="s">
        <v>37</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T24"/>
  <sheetViews>
    <sheetView workbookViewId="0">
      <selection activeCell="A3" sqref="A3:XFD8"/>
    </sheetView>
  </sheetViews>
  <sheetFormatPr baseColWidth="10" defaultRowHeight="15" x14ac:dyDescent="0.25"/>
  <sheetData>
    <row r="4" spans="2:20" ht="15.75" thickBot="1" x14ac:dyDescent="0.3"/>
    <row r="5" spans="2:20" ht="15.75" thickBot="1" x14ac:dyDescent="0.3">
      <c r="B5" s="174" t="s">
        <v>22</v>
      </c>
      <c r="C5" s="175"/>
      <c r="D5" s="175"/>
      <c r="E5" s="175"/>
      <c r="F5" s="175"/>
      <c r="G5" s="175"/>
      <c r="H5" s="175"/>
      <c r="I5" s="175"/>
      <c r="J5" s="175"/>
      <c r="K5" s="175"/>
      <c r="L5" s="175"/>
      <c r="M5" s="175"/>
      <c r="N5" s="175"/>
      <c r="O5" s="175"/>
      <c r="P5" s="175"/>
      <c r="Q5" s="175"/>
      <c r="R5" s="175"/>
      <c r="S5" s="175"/>
      <c r="T5" s="176"/>
    </row>
    <row r="6" spans="2:20" ht="15.75" thickBot="1" x14ac:dyDescent="0.3">
      <c r="B6" s="177" t="s">
        <v>23</v>
      </c>
      <c r="C6" s="177" t="s">
        <v>14</v>
      </c>
      <c r="D6" s="174" t="s">
        <v>15</v>
      </c>
      <c r="E6" s="175"/>
      <c r="F6" s="175"/>
      <c r="G6" s="176"/>
      <c r="H6" s="179" t="s">
        <v>16</v>
      </c>
      <c r="I6" s="180"/>
      <c r="J6" s="180"/>
      <c r="K6" s="233"/>
      <c r="L6" s="234" t="s">
        <v>17</v>
      </c>
      <c r="M6" s="180"/>
      <c r="N6" s="180"/>
      <c r="O6" s="233"/>
      <c r="P6" s="234" t="s">
        <v>18</v>
      </c>
      <c r="Q6" s="180"/>
      <c r="R6" s="180"/>
      <c r="S6" s="181"/>
      <c r="T6" s="235" t="s">
        <v>24</v>
      </c>
    </row>
    <row r="7" spans="2:20" ht="29.25" thickBot="1" x14ac:dyDescent="0.3">
      <c r="B7" s="178"/>
      <c r="C7" s="178"/>
      <c r="D7" s="31" t="s">
        <v>25</v>
      </c>
      <c r="E7" s="32" t="s">
        <v>26</v>
      </c>
      <c r="F7" s="33" t="s">
        <v>27</v>
      </c>
      <c r="G7" s="32" t="s">
        <v>28</v>
      </c>
      <c r="H7" s="31" t="s">
        <v>25</v>
      </c>
      <c r="I7" s="32" t="s">
        <v>26</v>
      </c>
      <c r="J7" s="33" t="s">
        <v>27</v>
      </c>
      <c r="K7" s="32" t="s">
        <v>28</v>
      </c>
      <c r="L7" s="31" t="s">
        <v>25</v>
      </c>
      <c r="M7" s="32" t="s">
        <v>26</v>
      </c>
      <c r="N7" s="33" t="s">
        <v>27</v>
      </c>
      <c r="O7" s="32" t="s">
        <v>28</v>
      </c>
      <c r="P7" s="31" t="s">
        <v>25</v>
      </c>
      <c r="Q7" s="32" t="s">
        <v>26</v>
      </c>
      <c r="R7" s="33" t="s">
        <v>27</v>
      </c>
      <c r="S7" s="32" t="s">
        <v>28</v>
      </c>
      <c r="T7" s="236"/>
    </row>
    <row r="8" spans="2:20" ht="15.75" thickBot="1" x14ac:dyDescent="0.3">
      <c r="B8" s="231"/>
      <c r="C8" s="232"/>
      <c r="D8" s="68"/>
      <c r="E8" s="69"/>
      <c r="F8" s="69"/>
      <c r="G8" s="70"/>
      <c r="H8" s="68"/>
      <c r="I8" s="69"/>
      <c r="J8" s="69"/>
      <c r="K8" s="71"/>
      <c r="L8" s="72" t="str">
        <f t="shared" ref="L8:O8" si="0">IFERROR((H8/D8),"100%")</f>
        <v>100%</v>
      </c>
      <c r="M8" s="67" t="str">
        <f t="shared" si="0"/>
        <v>100%</v>
      </c>
      <c r="N8" s="67" t="str">
        <f t="shared" si="0"/>
        <v>100%</v>
      </c>
      <c r="O8" s="41" t="str">
        <f t="shared" si="0"/>
        <v>100%</v>
      </c>
      <c r="P8" s="72" t="str">
        <f>IFERROR(((H8)/(D8)),"100%")</f>
        <v>100%</v>
      </c>
      <c r="Q8" s="72" t="str">
        <f>IFERROR(((I8+J8)/(E8+F8)),"100%")</f>
        <v>100%</v>
      </c>
      <c r="R8" s="67" t="str">
        <f>IFERROR(((I8+J8+K8)/(E8+F8+G8)),"100%")</f>
        <v>100%</v>
      </c>
      <c r="S8" s="41" t="str">
        <f>IFERROR(((I8+J8+K8+L8)/(E8+F8+G8+H8)),"100%")</f>
        <v>100%</v>
      </c>
      <c r="T8" s="76"/>
    </row>
    <row r="9" spans="2:20" ht="213.75" x14ac:dyDescent="0.25">
      <c r="B9" s="25" t="s">
        <v>137</v>
      </c>
      <c r="C9" s="26">
        <v>28494734</v>
      </c>
      <c r="D9" s="47">
        <v>8603188</v>
      </c>
      <c r="E9" s="48">
        <v>8249789</v>
      </c>
      <c r="F9" s="48">
        <v>5976599</v>
      </c>
      <c r="G9" s="49">
        <v>5665158</v>
      </c>
      <c r="H9" s="47"/>
      <c r="I9" s="50"/>
      <c r="J9" s="50"/>
      <c r="K9" s="51"/>
      <c r="L9" s="41">
        <f t="shared" ref="L9" si="1">IFERROR(H9/D9,"100"%)</f>
        <v>0</v>
      </c>
      <c r="M9" s="52"/>
      <c r="N9" s="52"/>
      <c r="O9" s="53"/>
      <c r="P9" s="42">
        <f>IFERROR(H9/C9,"100%")</f>
        <v>0</v>
      </c>
      <c r="Q9" s="52"/>
      <c r="R9" s="52"/>
      <c r="S9" s="53"/>
      <c r="T9" s="126" t="s">
        <v>334</v>
      </c>
    </row>
    <row r="10" spans="2:20" ht="213.75" x14ac:dyDescent="0.25">
      <c r="B10" s="99" t="s">
        <v>138</v>
      </c>
      <c r="C10" s="100">
        <v>91938876</v>
      </c>
      <c r="D10" s="101">
        <v>26879641</v>
      </c>
      <c r="E10" s="102">
        <v>27273925</v>
      </c>
      <c r="F10" s="102">
        <v>19661272</v>
      </c>
      <c r="G10" s="103">
        <v>18124038</v>
      </c>
      <c r="H10" s="101"/>
      <c r="I10" s="104"/>
      <c r="J10" s="104"/>
      <c r="K10" s="105"/>
      <c r="L10" s="41"/>
      <c r="M10" s="106"/>
      <c r="N10" s="106"/>
      <c r="O10" s="107"/>
      <c r="P10" s="42"/>
      <c r="Q10" s="106"/>
      <c r="R10" s="106"/>
      <c r="S10" s="107"/>
      <c r="T10" s="126" t="s">
        <v>334</v>
      </c>
    </row>
    <row r="11" spans="2:20" ht="213.75" x14ac:dyDescent="0.25">
      <c r="B11" s="99" t="s">
        <v>140</v>
      </c>
      <c r="C11" s="100">
        <v>396694966</v>
      </c>
      <c r="D11" s="101">
        <v>99240322</v>
      </c>
      <c r="E11" s="102">
        <v>99420853</v>
      </c>
      <c r="F11" s="102">
        <v>99074017</v>
      </c>
      <c r="G11" s="103">
        <v>98959774</v>
      </c>
      <c r="H11" s="101"/>
      <c r="I11" s="104"/>
      <c r="J11" s="104"/>
      <c r="K11" s="105"/>
      <c r="L11" s="41"/>
      <c r="M11" s="106"/>
      <c r="N11" s="106"/>
      <c r="O11" s="107"/>
      <c r="P11" s="42"/>
      <c r="Q11" s="106"/>
      <c r="R11" s="106"/>
      <c r="S11" s="107"/>
      <c r="T11" s="126" t="s">
        <v>334</v>
      </c>
    </row>
    <row r="12" spans="2:20" ht="213.75" x14ac:dyDescent="0.25">
      <c r="B12" s="99" t="s">
        <v>141</v>
      </c>
      <c r="C12" s="100">
        <v>57778265</v>
      </c>
      <c r="D12" s="101">
        <v>99240322</v>
      </c>
      <c r="E12" s="102">
        <v>99420853</v>
      </c>
      <c r="F12" s="102">
        <v>99074017</v>
      </c>
      <c r="G12" s="103">
        <v>98959774</v>
      </c>
      <c r="H12" s="101"/>
      <c r="I12" s="104"/>
      <c r="J12" s="104"/>
      <c r="K12" s="105"/>
      <c r="L12" s="41"/>
      <c r="M12" s="106"/>
      <c r="N12" s="106"/>
      <c r="O12" s="107"/>
      <c r="P12" s="42"/>
      <c r="Q12" s="106"/>
      <c r="R12" s="106"/>
      <c r="S12" s="107"/>
      <c r="T12" s="126" t="s">
        <v>334</v>
      </c>
    </row>
    <row r="13" spans="2:20" ht="213.75" x14ac:dyDescent="0.25">
      <c r="B13" s="99" t="s">
        <v>142</v>
      </c>
      <c r="C13" s="100">
        <v>133959041</v>
      </c>
      <c r="D13" s="101">
        <v>33434760.25</v>
      </c>
      <c r="E13" s="102">
        <v>33554760.25</v>
      </c>
      <c r="F13" s="102">
        <v>33514760.25</v>
      </c>
      <c r="G13" s="103">
        <v>33454760.25</v>
      </c>
      <c r="H13" s="101"/>
      <c r="I13" s="104"/>
      <c r="J13" s="104"/>
      <c r="K13" s="105"/>
      <c r="L13" s="41"/>
      <c r="M13" s="106"/>
      <c r="N13" s="106"/>
      <c r="O13" s="107"/>
      <c r="P13" s="42"/>
      <c r="Q13" s="106"/>
      <c r="R13" s="106"/>
      <c r="S13" s="107"/>
      <c r="T13" s="126" t="s">
        <v>334</v>
      </c>
    </row>
    <row r="14" spans="2:20" ht="213.75" x14ac:dyDescent="0.25">
      <c r="B14" s="99" t="s">
        <v>143</v>
      </c>
      <c r="C14" s="100">
        <v>112109174</v>
      </c>
      <c r="D14" s="101">
        <v>29969045</v>
      </c>
      <c r="E14" s="102">
        <v>30416752</v>
      </c>
      <c r="F14" s="102">
        <v>29594665</v>
      </c>
      <c r="G14" s="103">
        <v>22128712</v>
      </c>
      <c r="H14" s="101"/>
      <c r="I14" s="104"/>
      <c r="J14" s="104"/>
      <c r="K14" s="105"/>
      <c r="L14" s="41"/>
      <c r="M14" s="106"/>
      <c r="N14" s="106"/>
      <c r="O14" s="107"/>
      <c r="P14" s="42"/>
      <c r="Q14" s="106"/>
      <c r="R14" s="106"/>
      <c r="S14" s="107"/>
      <c r="T14" s="126" t="s">
        <v>334</v>
      </c>
    </row>
    <row r="15" spans="2:20" ht="213.75" x14ac:dyDescent="0.25">
      <c r="B15" s="99" t="s">
        <v>144</v>
      </c>
      <c r="C15" s="100">
        <v>65593040</v>
      </c>
      <c r="D15" s="101">
        <v>17205743</v>
      </c>
      <c r="E15" s="102">
        <v>17574456</v>
      </c>
      <c r="F15" s="102">
        <v>17323065</v>
      </c>
      <c r="G15" s="103">
        <v>13489776</v>
      </c>
      <c r="H15" s="101"/>
      <c r="I15" s="104"/>
      <c r="J15" s="104"/>
      <c r="K15" s="105"/>
      <c r="L15" s="41"/>
      <c r="M15" s="106"/>
      <c r="N15" s="106"/>
      <c r="O15" s="107"/>
      <c r="P15" s="42"/>
      <c r="Q15" s="106"/>
      <c r="R15" s="106"/>
      <c r="S15" s="107"/>
      <c r="T15" s="126" t="s">
        <v>334</v>
      </c>
    </row>
    <row r="16" spans="2:20" ht="213.75" x14ac:dyDescent="0.25">
      <c r="B16" s="99" t="s">
        <v>145</v>
      </c>
      <c r="C16" s="100">
        <v>21493549</v>
      </c>
      <c r="D16" s="101">
        <v>5822242</v>
      </c>
      <c r="E16" s="102">
        <v>5866882</v>
      </c>
      <c r="F16" s="102">
        <v>5878718</v>
      </c>
      <c r="G16" s="103">
        <v>3925707</v>
      </c>
      <c r="H16" s="101"/>
      <c r="I16" s="104"/>
      <c r="J16" s="104"/>
      <c r="K16" s="105"/>
      <c r="L16" s="41"/>
      <c r="M16" s="106"/>
      <c r="N16" s="106"/>
      <c r="O16" s="107"/>
      <c r="P16" s="42"/>
      <c r="Q16" s="106"/>
      <c r="R16" s="106"/>
      <c r="S16" s="107"/>
      <c r="T16" s="126" t="s">
        <v>334</v>
      </c>
    </row>
    <row r="17" spans="2:20" ht="213.75" x14ac:dyDescent="0.25">
      <c r="B17" s="99" t="s">
        <v>139</v>
      </c>
      <c r="C17" s="100">
        <v>10250269</v>
      </c>
      <c r="D17" s="101">
        <v>2562567.25</v>
      </c>
      <c r="E17" s="102">
        <v>2562567.25</v>
      </c>
      <c r="F17" s="102">
        <v>2562567.25</v>
      </c>
      <c r="G17" s="103">
        <v>2562567.25</v>
      </c>
      <c r="H17" s="101"/>
      <c r="I17" s="104"/>
      <c r="J17" s="104"/>
      <c r="K17" s="105"/>
      <c r="L17" s="41"/>
      <c r="M17" s="106"/>
      <c r="N17" s="106"/>
      <c r="O17" s="107"/>
      <c r="P17" s="42"/>
      <c r="Q17" s="106"/>
      <c r="R17" s="106"/>
      <c r="S17" s="107"/>
      <c r="T17" s="126" t="s">
        <v>334</v>
      </c>
    </row>
    <row r="18" spans="2:20" ht="213.75" x14ac:dyDescent="0.25">
      <c r="B18" s="99" t="s">
        <v>146</v>
      </c>
      <c r="C18" s="100">
        <v>9846999</v>
      </c>
      <c r="D18" s="101">
        <v>2719015</v>
      </c>
      <c r="E18" s="102">
        <v>2910622</v>
      </c>
      <c r="F18" s="102">
        <v>2228702</v>
      </c>
      <c r="G18" s="103">
        <v>1988660</v>
      </c>
      <c r="H18" s="101"/>
      <c r="I18" s="104"/>
      <c r="J18" s="104"/>
      <c r="K18" s="105"/>
      <c r="L18" s="41"/>
      <c r="M18" s="106"/>
      <c r="N18" s="106"/>
      <c r="O18" s="107"/>
      <c r="P18" s="42"/>
      <c r="Q18" s="106"/>
      <c r="R18" s="106"/>
      <c r="S18" s="107"/>
      <c r="T18" s="126" t="s">
        <v>334</v>
      </c>
    </row>
    <row r="19" spans="2:20" ht="213.75" x14ac:dyDescent="0.25">
      <c r="B19" s="99" t="s">
        <v>147</v>
      </c>
      <c r="C19" s="100">
        <v>7381170</v>
      </c>
      <c r="D19" s="101">
        <v>1884718</v>
      </c>
      <c r="E19" s="102">
        <v>2197568</v>
      </c>
      <c r="F19" s="102">
        <v>1706941</v>
      </c>
      <c r="G19" s="103">
        <v>1591943</v>
      </c>
      <c r="H19" s="101"/>
      <c r="I19" s="104"/>
      <c r="J19" s="104"/>
      <c r="K19" s="105"/>
      <c r="L19" s="41"/>
      <c r="M19" s="106"/>
      <c r="N19" s="106"/>
      <c r="O19" s="107"/>
      <c r="P19" s="42"/>
      <c r="Q19" s="106"/>
      <c r="R19" s="106"/>
      <c r="S19" s="107"/>
      <c r="T19" s="126" t="s">
        <v>334</v>
      </c>
    </row>
    <row r="20" spans="2:20" ht="213.75" x14ac:dyDescent="0.25">
      <c r="B20" s="99" t="s">
        <v>148</v>
      </c>
      <c r="C20" s="100">
        <v>2908840</v>
      </c>
      <c r="D20" s="101">
        <v>792863</v>
      </c>
      <c r="E20" s="102">
        <v>878562</v>
      </c>
      <c r="F20" s="102">
        <v>632987</v>
      </c>
      <c r="G20" s="103">
        <v>604428</v>
      </c>
      <c r="H20" s="101"/>
      <c r="I20" s="104"/>
      <c r="J20" s="104"/>
      <c r="K20" s="105"/>
      <c r="L20" s="41"/>
      <c r="M20" s="106"/>
      <c r="N20" s="106"/>
      <c r="O20" s="107"/>
      <c r="P20" s="42"/>
      <c r="Q20" s="106"/>
      <c r="R20" s="106"/>
      <c r="S20" s="107"/>
      <c r="T20" s="126" t="s">
        <v>334</v>
      </c>
    </row>
    <row r="21" spans="2:20" ht="213.75" x14ac:dyDescent="0.25">
      <c r="B21" s="99" t="s">
        <v>149</v>
      </c>
      <c r="C21" s="100">
        <v>18052379</v>
      </c>
      <c r="D21" s="101">
        <v>3325761</v>
      </c>
      <c r="E21" s="102">
        <v>8361756</v>
      </c>
      <c r="F21" s="102">
        <v>3151648</v>
      </c>
      <c r="G21" s="103">
        <v>3213214</v>
      </c>
      <c r="H21" s="101"/>
      <c r="I21" s="104"/>
      <c r="J21" s="104"/>
      <c r="K21" s="105"/>
      <c r="L21" s="41"/>
      <c r="M21" s="106"/>
      <c r="N21" s="106"/>
      <c r="O21" s="107"/>
      <c r="P21" s="42"/>
      <c r="Q21" s="106"/>
      <c r="R21" s="106"/>
      <c r="S21" s="107"/>
      <c r="T21" s="126" t="s">
        <v>334</v>
      </c>
    </row>
    <row r="22" spans="2:20" ht="213.75" x14ac:dyDescent="0.25">
      <c r="B22" s="99" t="s">
        <v>332</v>
      </c>
      <c r="C22" s="100">
        <v>394096425</v>
      </c>
      <c r="D22" s="101">
        <v>41772694</v>
      </c>
      <c r="E22" s="102">
        <v>116727466</v>
      </c>
      <c r="F22" s="102">
        <v>119368966</v>
      </c>
      <c r="G22" s="103">
        <v>116227299</v>
      </c>
      <c r="H22" s="101"/>
      <c r="I22" s="104"/>
      <c r="J22" s="104"/>
      <c r="K22" s="105"/>
      <c r="L22" s="41"/>
      <c r="M22" s="106"/>
      <c r="N22" s="106"/>
      <c r="O22" s="107"/>
      <c r="P22" s="42"/>
      <c r="Q22" s="106"/>
      <c r="R22" s="106"/>
      <c r="S22" s="107"/>
      <c r="T22" s="126" t="s">
        <v>334</v>
      </c>
    </row>
    <row r="23" spans="2:20" x14ac:dyDescent="0.25">
      <c r="B23" s="99"/>
      <c r="C23" s="100"/>
      <c r="D23" s="101"/>
      <c r="E23" s="102"/>
      <c r="F23" s="102"/>
      <c r="G23" s="103"/>
      <c r="H23" s="101"/>
      <c r="I23" s="104"/>
      <c r="J23" s="104"/>
      <c r="K23" s="105"/>
      <c r="L23" s="41"/>
      <c r="M23" s="106"/>
      <c r="N23" s="106"/>
      <c r="O23" s="107"/>
      <c r="P23" s="42"/>
      <c r="Q23" s="106"/>
      <c r="R23" s="106"/>
      <c r="S23" s="107"/>
      <c r="T23" s="27"/>
    </row>
    <row r="24" spans="2:20" ht="15.75" thickBot="1" x14ac:dyDescent="0.3">
      <c r="B24" s="28"/>
      <c r="C24" s="29"/>
      <c r="D24" s="54"/>
      <c r="E24" s="55"/>
      <c r="F24" s="55"/>
      <c r="G24" s="56"/>
      <c r="H24" s="54"/>
      <c r="I24" s="57"/>
      <c r="J24" s="57"/>
      <c r="K24" s="58"/>
      <c r="L24" s="59"/>
      <c r="M24" s="60"/>
      <c r="N24" s="60"/>
      <c r="O24" s="61"/>
      <c r="P24" s="62"/>
      <c r="Q24" s="60"/>
      <c r="R24" s="60"/>
      <c r="S24" s="61"/>
      <c r="T24" s="30"/>
    </row>
  </sheetData>
  <mergeCells count="9">
    <mergeCell ref="B8:C8"/>
    <mergeCell ref="B5:T5"/>
    <mergeCell ref="B6:B7"/>
    <mergeCell ref="C6:C7"/>
    <mergeCell ref="D6:G6"/>
    <mergeCell ref="H6:K6"/>
    <mergeCell ref="L6:O6"/>
    <mergeCell ref="P6:S6"/>
    <mergeCell ref="T6:T7"/>
  </mergeCells>
  <conditionalFormatting sqref="D8:G24">
    <cfRule type="containsBlanks" dxfId="21" priority="1">
      <formula>LEN(TRIM(D8))=0</formula>
    </cfRule>
  </conditionalFormatting>
  <conditionalFormatting sqref="H8:K24">
    <cfRule type="containsBlanks" dxfId="20" priority="9">
      <formula>LEN(TRIM(H8))=0</formula>
    </cfRule>
  </conditionalFormatting>
  <conditionalFormatting sqref="L9:L23">
    <cfRule type="cellIs" dxfId="19" priority="17" stopIfTrue="1" operator="equal">
      <formula>"100%"</formula>
    </cfRule>
    <cfRule type="cellIs" dxfId="18" priority="18" stopIfTrue="1" operator="lessThan">
      <formula>0.5</formula>
    </cfRule>
    <cfRule type="cellIs" dxfId="17" priority="19" stopIfTrue="1" operator="between">
      <formula>0.5</formula>
      <formula>0.7</formula>
    </cfRule>
    <cfRule type="cellIs" dxfId="16" priority="20" stopIfTrue="1" operator="between">
      <formula>0.7</formula>
      <formula>1.2</formula>
    </cfRule>
    <cfRule type="cellIs" dxfId="15" priority="21" stopIfTrue="1" operator="greaterThanOrEqual">
      <formula>1.2</formula>
    </cfRule>
    <cfRule type="containsBlanks" dxfId="14" priority="22" stopIfTrue="1">
      <formula>LEN(TRIM(L9))=0</formula>
    </cfRule>
  </conditionalFormatting>
  <conditionalFormatting sqref="L8:S8">
    <cfRule type="cellIs" dxfId="13" priority="3" stopIfTrue="1" operator="equal">
      <formula>"100%"</formula>
    </cfRule>
    <cfRule type="cellIs" dxfId="12" priority="4" stopIfTrue="1" operator="lessThan">
      <formula>0.5</formula>
    </cfRule>
    <cfRule type="cellIs" dxfId="11" priority="5" stopIfTrue="1" operator="between">
      <formula>0.5</formula>
      <formula>0.7</formula>
    </cfRule>
    <cfRule type="cellIs" dxfId="10" priority="6" stopIfTrue="1" operator="between">
      <formula>0.7</formula>
      <formula>1.2</formula>
    </cfRule>
    <cfRule type="cellIs" dxfId="9" priority="7" stopIfTrue="1" operator="greaterThanOrEqual">
      <formula>1.2</formula>
    </cfRule>
    <cfRule type="containsBlanks" dxfId="8" priority="8" stopIfTrue="1">
      <formula>LEN(TRIM(L8))=0</formula>
    </cfRule>
  </conditionalFormatting>
  <conditionalFormatting sqref="M9:O23 Q9:S23 L24:S24">
    <cfRule type="containsBlanks" dxfId="7" priority="10">
      <formula>LEN(TRIM(L9))=0</formula>
    </cfRule>
  </conditionalFormatting>
  <conditionalFormatting sqref="P9:P23">
    <cfRule type="cellIs" dxfId="6" priority="11" stopIfTrue="1" operator="equal">
      <formula>"100%"</formula>
    </cfRule>
    <cfRule type="cellIs" dxfId="5" priority="12" stopIfTrue="1" operator="lessThan">
      <formula>0.5</formula>
    </cfRule>
    <cfRule type="cellIs" dxfId="4" priority="13" stopIfTrue="1" operator="between">
      <formula>0.5</formula>
      <formula>0.7</formula>
    </cfRule>
    <cfRule type="cellIs" dxfId="3" priority="14" stopIfTrue="1" operator="between">
      <formula>0.7</formula>
      <formula>1.2</formula>
    </cfRule>
    <cfRule type="cellIs" dxfId="2" priority="15" stopIfTrue="1" operator="greaterThanOrEqual">
      <formula>1.2</formula>
    </cfRule>
    <cfRule type="containsBlanks" dxfId="1" priority="16" stopIfTrue="1">
      <formula>LEN(TRIM(P9))=0</formula>
    </cfRule>
  </conditionalFormatting>
  <conditionalFormatting sqref="P8:S8">
    <cfRule type="containsBlanks" dxfId="0" priority="2">
      <formula>LEN(TRIM(P8))=0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EJE 3</vt:lpstr>
      <vt:lpstr>Instrucciones</vt:lpstr>
      <vt:lpstr>Hoja1</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Home</cp:lastModifiedBy>
  <cp:revision/>
  <cp:lastPrinted>2023-04-20T14:17:11Z</cp:lastPrinted>
  <dcterms:created xsi:type="dcterms:W3CDTF">2021-02-22T21:43:21Z</dcterms:created>
  <dcterms:modified xsi:type="dcterms:W3CDTF">2023-07-10T15:52:31Z</dcterms:modified>
  <cp:category/>
  <cp:contentStatus/>
</cp:coreProperties>
</file>