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ch\Documents\ESCRITORIO\RESPALDO HP LAPTOP ESCRITORIO\MIR-PBR 2DO. TRIM. 2023. OM\1. Formato de Seguimiento Oficialía Mayor 2TrR23\"/>
    </mc:Choice>
  </mc:AlternateContent>
  <xr:revisionPtr revIDLastSave="0" documentId="13_ncr:1_{3DA135EB-5B60-4AFF-9C93-B0C0450EBA6E}" xr6:coauthVersionLast="47" xr6:coauthVersionMax="47" xr10:uidLastSave="{00000000-0000-0000-0000-000000000000}"/>
  <bookViews>
    <workbookView xWindow="1968" yWindow="396" windowWidth="20772" windowHeight="13344" xr2:uid="{00000000-000D-0000-FFFF-FFFF00000000}"/>
  </bookViews>
  <sheets>
    <sheet name="SEGUIMIENTO 2Tr23" sheetId="3" r:id="rId1"/>
    <sheet name="Instrucciones" sheetId="4" r:id="rId2"/>
  </sheets>
  <definedNames>
    <definedName name="ADFASDF">#REF!</definedName>
    <definedName name="_xlnm.Print_Area" localSheetId="0">'SEGUIMIENTO 2Tr23'!$A$1:$W$67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5" i="3" l="1"/>
  <c r="T75" i="3"/>
  <c r="S75" i="3"/>
  <c r="R75" i="3"/>
  <c r="Q75" i="3"/>
  <c r="P75" i="3"/>
  <c r="O75" i="3"/>
  <c r="V75" i="3" s="1"/>
  <c r="L83" i="3" l="1"/>
  <c r="K83" i="3"/>
  <c r="O83" i="3" s="1"/>
  <c r="V83" i="3" s="1"/>
  <c r="J83" i="3"/>
  <c r="R83" i="3" s="1"/>
  <c r="I83" i="3"/>
  <c r="Q83" i="3" s="1"/>
  <c r="H83" i="3"/>
  <c r="G83" i="3"/>
  <c r="P83" i="3"/>
  <c r="O79" i="3"/>
  <c r="O80" i="3"/>
  <c r="V80" i="3" s="1"/>
  <c r="O81" i="3"/>
  <c r="V81" i="3" s="1"/>
  <c r="V79" i="3"/>
  <c r="F83" i="3"/>
  <c r="O76" i="3"/>
  <c r="V76" i="3" s="1"/>
  <c r="P76" i="3"/>
  <c r="Q76" i="3"/>
  <c r="R76" i="3"/>
  <c r="S76" i="3"/>
  <c r="T76" i="3"/>
  <c r="U76" i="3"/>
  <c r="O77" i="3"/>
  <c r="V77" i="3" s="1"/>
  <c r="P77" i="3"/>
  <c r="Q77" i="3"/>
  <c r="R77" i="3"/>
  <c r="S77" i="3"/>
  <c r="T77" i="3"/>
  <c r="U77" i="3"/>
  <c r="O78" i="3"/>
  <c r="V78" i="3" s="1"/>
  <c r="P78" i="3"/>
  <c r="Q78" i="3"/>
  <c r="R78" i="3"/>
  <c r="S78" i="3"/>
  <c r="T78" i="3"/>
  <c r="U78" i="3"/>
  <c r="P79" i="3"/>
  <c r="Q79" i="3"/>
  <c r="R79" i="3"/>
  <c r="S79" i="3"/>
  <c r="T79" i="3"/>
  <c r="U79" i="3"/>
  <c r="P80" i="3"/>
  <c r="Q80" i="3"/>
  <c r="R80" i="3"/>
  <c r="S80" i="3"/>
  <c r="T80" i="3"/>
  <c r="U80" i="3"/>
  <c r="P81" i="3"/>
  <c r="Q81" i="3"/>
  <c r="R81" i="3"/>
  <c r="S81" i="3"/>
  <c r="T81" i="3"/>
  <c r="U81" i="3"/>
  <c r="O82" i="3"/>
  <c r="V82" i="3" s="1"/>
  <c r="P82" i="3"/>
  <c r="Q82" i="3"/>
  <c r="R82" i="3"/>
  <c r="S82" i="3"/>
  <c r="T82" i="3"/>
  <c r="U82" i="3"/>
  <c r="U83" i="3" l="1"/>
  <c r="T83" i="3"/>
  <c r="S83" i="3"/>
  <c r="P13" i="3"/>
  <c r="Q13" i="3"/>
  <c r="P14" i="3"/>
  <c r="Q14" i="3"/>
  <c r="P15" i="3"/>
  <c r="Q15" i="3"/>
  <c r="Q17" i="3"/>
  <c r="P19" i="3"/>
  <c r="T18" i="3" l="1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17" i="3"/>
  <c r="T15" i="3"/>
  <c r="T14" i="3"/>
  <c r="T13" i="3"/>
  <c r="Q29" i="3" l="1"/>
  <c r="Q16" i="3"/>
  <c r="Q18" i="3"/>
  <c r="Q19" i="3"/>
  <c r="Q20" i="3"/>
  <c r="Q21" i="3"/>
  <c r="Q22" i="3"/>
  <c r="Q23" i="3"/>
  <c r="Q24" i="3"/>
  <c r="Q25" i="3"/>
  <c r="Q26" i="3"/>
  <c r="Q27" i="3"/>
  <c r="Q28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G23" i="3"/>
  <c r="G22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1" i="3"/>
  <c r="G20" i="3"/>
  <c r="G19" i="3"/>
  <c r="G18" i="3"/>
  <c r="G17" i="3"/>
  <c r="P17" i="3" l="1"/>
  <c r="P18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Q56" i="3"/>
  <c r="P56" i="3" l="1"/>
  <c r="U16" i="3" l="1"/>
  <c r="V16" i="3"/>
  <c r="T16" i="3"/>
  <c r="R16" i="3"/>
  <c r="S16" i="3"/>
  <c r="U56" i="3" l="1"/>
  <c r="V56" i="3"/>
  <c r="R56" i="3"/>
  <c r="T56" i="3"/>
  <c r="S56" i="3"/>
  <c r="P16" i="3"/>
</calcChain>
</file>

<file path=xl/sharedStrings.xml><?xml version="1.0" encoding="utf-8"?>
<sst xmlns="http://schemas.openxmlformats.org/spreadsheetml/2006/main" count="319" uniqueCount="227">
  <si>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</si>
  <si>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</si>
  <si>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</si>
  <si>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</si>
  <si>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</si>
  <si>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</si>
  <si>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</si>
  <si>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</si>
  <si>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</si>
  <si>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</si>
  <si>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</si>
  <si>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</si>
  <si>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</si>
  <si>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</si>
  <si>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</si>
  <si>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</si>
  <si>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</si>
  <si>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</si>
  <si>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</si>
  <si>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</si>
  <si>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</si>
  <si>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</si>
  <si>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</si>
  <si>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</si>
  <si>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</si>
  <si>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</si>
  <si>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</si>
  <si>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</si>
  <si>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</si>
  <si>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</si>
  <si>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</si>
  <si>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</si>
  <si>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</si>
  <si>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</si>
  <si>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</si>
  <si>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</si>
  <si>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</si>
  <si>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</si>
  <si>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</si>
  <si>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</si>
  <si>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</si>
  <si>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</si>
  <si>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</si>
  <si>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</si>
  <si>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</si>
  <si>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>JUSTIFICACION TRIMESTRAL DE AVANCE DE RESULTADOS 2023</t>
  </si>
  <si>
    <t>Componente
(ICCAL)</t>
  </si>
  <si>
    <t>Trimestral</t>
  </si>
  <si>
    <r>
      <t xml:space="preserve">1.04.1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 </t>
    </r>
  </si>
  <si>
    <t>Propósito
(Oficialía Mayor)</t>
  </si>
  <si>
    <r>
      <t>1.04.1.1</t>
    </r>
    <r>
      <rPr>
        <sz val="11"/>
        <color theme="0"/>
        <rFont val="Arial"/>
        <family val="2"/>
      </rPr>
      <t xml:space="preserve"> Las dependencias e instituciones municipales optimizan los recursos para una administración eficiente impactando en los tres ordenes de gobierno.  </t>
    </r>
  </si>
  <si>
    <r>
      <rPr>
        <b/>
        <sz val="11"/>
        <color theme="0"/>
        <rFont val="Arial"/>
        <family val="2"/>
      </rPr>
      <t>PSAA=</t>
    </r>
    <r>
      <rPr>
        <sz val="11"/>
        <color theme="0"/>
        <rFont val="Arial"/>
        <family val="2"/>
      </rPr>
      <t xml:space="preserve"> Porcentaje de solicitudes administrativas atendidas.</t>
    </r>
  </si>
  <si>
    <r>
      <t xml:space="preserve">UNIDAD DE MEDIDA DEL INDICADOR: 
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
</t>
    </r>
    <r>
      <rPr>
        <sz val="11"/>
        <color theme="0"/>
        <rFont val="Arial"/>
        <family val="2"/>
      </rPr>
      <t>Solicitudes Administrativas</t>
    </r>
    <r>
      <rPr>
        <b/>
        <sz val="11"/>
        <color theme="0"/>
        <rFont val="Arial"/>
        <family val="2"/>
      </rPr>
      <t xml:space="preserve">
</t>
    </r>
  </si>
  <si>
    <t>Componente (OFICIALÍA MAYOR)</t>
  </si>
  <si>
    <r>
      <t xml:space="preserve">1.04.1.1.1 </t>
    </r>
    <r>
      <rPr>
        <sz val="11"/>
        <color theme="1"/>
        <rFont val="Arial"/>
        <family val="2"/>
      </rPr>
      <t>Gestiones de apoyos para las diversas dependencias de la administración pública realizados.</t>
    </r>
  </si>
  <si>
    <r>
      <t>PGER=</t>
    </r>
    <r>
      <rPr>
        <sz val="11"/>
        <color theme="1"/>
        <rFont val="Arial"/>
        <family val="2"/>
      </rPr>
      <t xml:space="preserve"> Porcentaje de gestiones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</si>
  <si>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Gestiones de apoyos </t>
    </r>
  </si>
  <si>
    <r>
      <rPr>
        <b/>
        <sz val="11"/>
        <color theme="1"/>
        <rFont val="Arial"/>
        <family val="2"/>
      </rPr>
      <t>1.04.1.1.1.1</t>
    </r>
    <r>
      <rPr>
        <sz val="11"/>
        <color theme="1"/>
        <rFont val="Arial"/>
        <family val="2"/>
      </rPr>
      <t xml:space="preserve"> Realización de los eventos especiales oficiales municipales.   </t>
    </r>
  </si>
  <si>
    <r>
      <rPr>
        <b/>
        <sz val="11"/>
        <color theme="1"/>
        <rFont val="Arial"/>
        <family val="2"/>
      </rPr>
      <t>PEEOMA=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</si>
  <si>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 Especiales Oficiales</t>
    </r>
  </si>
  <si>
    <r>
      <rPr>
        <b/>
        <sz val="11"/>
        <color theme="1"/>
        <rFont val="Arial"/>
        <family val="2"/>
      </rPr>
      <t xml:space="preserve">1.04.1.1.1.2 </t>
    </r>
    <r>
      <rPr>
        <sz val="11"/>
        <color theme="1"/>
        <rFont val="Arial"/>
        <family val="2"/>
      </rPr>
      <t xml:space="preserve">Cumplimiento de los acuerdos establecidos entre la administración pública municipal e instituciones externas. </t>
    </r>
  </si>
  <si>
    <r>
      <rPr>
        <b/>
        <sz val="11"/>
        <color theme="1"/>
        <rFont val="Arial"/>
        <family val="2"/>
      </rPr>
      <t>PCAE=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</si>
  <si>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Acuerdos Establecidos.</t>
    </r>
  </si>
  <si>
    <t>Componente
(DIRECCIÓN DE RECURSOS MATERIALES)</t>
  </si>
  <si>
    <r>
      <t xml:space="preserve">1.04.1.1.2 </t>
    </r>
    <r>
      <rPr>
        <sz val="11"/>
        <color theme="1"/>
        <rFont val="Arial"/>
        <family val="2"/>
      </rPr>
      <t>Recursos materiales y servicios solicitados por las dependencias municipales suministrados</t>
    </r>
  </si>
  <si>
    <r>
      <t xml:space="preserve">PRMS: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</si>
  <si>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t xml:space="preserve">UNIDAD DE MEDIDA DEL INDICADOR:
</t>
    </r>
    <r>
      <rPr>
        <sz val="11"/>
        <color rgb="FF000000"/>
        <rFont val="Arial"/>
        <family val="2"/>
      </rPr>
      <t xml:space="preserve">Porcentaje
</t>
    </r>
    <r>
      <rPr>
        <b/>
        <sz val="11"/>
        <color rgb="FF000000"/>
        <rFont val="Arial"/>
        <family val="2"/>
      </rPr>
      <t xml:space="preserve">
UNIDAD DE MEDIDA DE LAS VARIABLES:
</t>
    </r>
    <r>
      <rPr>
        <sz val="11"/>
        <color rgb="FF000000"/>
        <rFont val="Arial"/>
        <family val="2"/>
      </rPr>
      <t>Solicitudes de recursos materiales y servicios</t>
    </r>
    <r>
      <rPr>
        <b/>
        <sz val="11"/>
        <color rgb="FF000000"/>
        <rFont val="Arial"/>
        <family val="2"/>
      </rPr>
      <t xml:space="preserve"> </t>
    </r>
  </si>
  <si>
    <r>
      <t xml:space="preserve">1.04.1.1.2.1 </t>
    </r>
    <r>
      <rPr>
        <sz val="11"/>
        <color theme="1"/>
        <rFont val="Arial"/>
        <family val="2"/>
      </rPr>
      <t>Atención a las solicitudes administrativas y de logística en los tiempos establecidos por la Dirección de Recursos Materiales.</t>
    </r>
  </si>
  <si>
    <r>
      <rPr>
        <b/>
        <sz val="11"/>
        <color theme="1"/>
        <rFont val="Arial"/>
        <family val="2"/>
      </rPr>
      <t xml:space="preserve">PSAL: </t>
    </r>
    <r>
      <rPr>
        <sz val="11"/>
        <color theme="1"/>
        <rFont val="Arial"/>
        <family val="2"/>
      </rPr>
      <t>Porcentaje de Solicitudes Administrativas y de Logística Atendidas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</si>
  <si>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administrativas y de logística</t>
    </r>
  </si>
  <si>
    <r>
      <t xml:space="preserve">1.04.1.1.2.2 </t>
    </r>
    <r>
      <rPr>
        <sz val="11"/>
        <color theme="1"/>
        <rFont val="Arial"/>
        <family val="2"/>
      </rPr>
      <t>Integración de los expedientes.</t>
    </r>
  </si>
  <si>
    <r>
      <rPr>
        <b/>
        <sz val="11"/>
        <color theme="1"/>
        <rFont val="Arial"/>
        <family val="2"/>
      </rPr>
      <t xml:space="preserve">PIE: </t>
    </r>
    <r>
      <rPr>
        <sz val="11"/>
        <color theme="1"/>
        <rFont val="Arial"/>
        <family val="2"/>
      </rPr>
      <t>Porcentaje de Integración de Expedientes realizados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</si>
  <si>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 xml:space="preserve">:
Expedientes
</t>
    </r>
  </si>
  <si>
    <r>
      <t xml:space="preserve">1.04.1.1.2.3 </t>
    </r>
    <r>
      <rPr>
        <sz val="11"/>
        <rFont val="Arial"/>
        <family val="2"/>
      </rPr>
      <t>Atención a las requisiciones de los diferentes eventos públicos y privados celebrados por el Municipio de Benito Juárez.</t>
    </r>
    <r>
      <rPr>
        <b/>
        <sz val="1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</si>
  <si>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PRRE: </t>
    </r>
    <r>
      <rPr>
        <sz val="11"/>
        <color theme="1"/>
        <rFont val="Arial"/>
        <family val="2"/>
      </rPr>
      <t>Porcentaje de  Requisiciones para Eventos Atendidos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</si>
  <si>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Requisiciones para eventos</t>
    </r>
  </si>
  <si>
    <r>
      <t xml:space="preserve">1.04.1.1.2.4 </t>
    </r>
    <r>
      <rPr>
        <sz val="11"/>
        <color theme="1"/>
        <rFont val="Arial"/>
        <family val="2"/>
      </rPr>
      <t>Elaboración de Solicitudes de Pago de los materiales por el Almacén Municipal.</t>
    </r>
  </si>
  <si>
    <r>
      <rPr>
        <b/>
        <sz val="11"/>
        <color theme="1"/>
        <rFont val="Arial"/>
        <family val="2"/>
      </rPr>
      <t xml:space="preserve">PSP: </t>
    </r>
    <r>
      <rPr>
        <sz val="11"/>
        <color theme="1"/>
        <rFont val="Arial"/>
        <family val="2"/>
      </rPr>
      <t xml:space="preserve">Porcentaje de las Solicitudes de Pago elaboradas.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</si>
  <si>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</t>
    </r>
    <r>
      <rPr>
        <sz val="11"/>
        <color rgb="FF000000"/>
        <rFont val="Arial"/>
        <family val="2"/>
      </rPr>
      <t xml:space="preserve">
Solicitudes de pago </t>
    </r>
  </si>
  <si>
    <r>
      <t xml:space="preserve">1.04.1.1.2.5 </t>
    </r>
    <r>
      <rPr>
        <sz val="11"/>
        <color theme="1"/>
        <rFont val="Arial"/>
        <family val="2"/>
      </rPr>
      <t>Atención a los siniestros reportados por las diferentes dependencias del Municipio de Benito Juárez.</t>
    </r>
  </si>
  <si>
    <r>
      <rPr>
        <b/>
        <sz val="11"/>
        <color theme="1"/>
        <rFont val="Arial"/>
        <family val="2"/>
      </rPr>
      <t>PASA:</t>
    </r>
    <r>
      <rPr>
        <sz val="11"/>
        <color theme="1"/>
        <rFont val="Arial"/>
        <family val="2"/>
      </rPr>
      <t xml:space="preserve"> Porcentaje de Asistencia de los Siniestros Atendidos.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</si>
  <si>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</t>
    </r>
    <r>
      <rPr>
        <sz val="11"/>
        <color rgb="FF000000"/>
        <rFont val="Arial"/>
        <family val="2"/>
      </rPr>
      <t>:
Asistencias de Siniestros.</t>
    </r>
  </si>
  <si>
    <r>
      <t xml:space="preserve">1.04.1.1.2.6 </t>
    </r>
    <r>
      <rPr>
        <sz val="11"/>
        <color theme="1"/>
        <rFont val="Arial"/>
        <family val="2"/>
      </rPr>
      <t>Revisión del Sistema "Gasto y Control de Combustible" para obtener los reportes diarios de los litros de combustible suministrados alas unidades de las dependencias y entidades que conforman el H. Ayuntamiento de Benito Juárez.</t>
    </r>
  </si>
  <si>
    <r>
      <rPr>
        <b/>
        <sz val="11"/>
        <color theme="1"/>
        <rFont val="Arial"/>
        <family val="2"/>
      </rPr>
      <t xml:space="preserve">PCS: </t>
    </r>
    <r>
      <rPr>
        <sz val="11"/>
        <color theme="1"/>
        <rFont val="Arial"/>
        <family val="2"/>
      </rPr>
      <t>Porcentaje de Combustible Suministrado</t>
    </r>
  </si>
  <si>
    <r>
      <rPr>
        <b/>
        <sz val="11"/>
        <color rgb="FF000000"/>
        <rFont val="Arial"/>
        <family val="2"/>
      </rPr>
      <t>UNIDAD DE MEDIDA DEL INDICADOR=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VARIABLES=  </t>
    </r>
    <r>
      <rPr>
        <sz val="11"/>
        <color rgb="FF000000"/>
        <rFont val="Arial"/>
        <family val="2"/>
      </rPr>
      <t xml:space="preserve">             
Litros de Combustible</t>
    </r>
  </si>
  <si>
    <r>
      <t xml:space="preserve">1.04.1.1.2.7 </t>
    </r>
    <r>
      <rPr>
        <sz val="11"/>
        <color theme="1"/>
        <rFont val="Arial"/>
        <family val="2"/>
      </rPr>
      <t>Atención a las solicitudes de reparaciones de los vehículos del municipio de Benito Juárez.</t>
    </r>
  </si>
  <si>
    <r>
      <rPr>
        <b/>
        <sz val="11"/>
        <color theme="1"/>
        <rFont val="Arial"/>
        <family val="2"/>
      </rPr>
      <t xml:space="preserve">PSVA: </t>
    </r>
    <r>
      <rPr>
        <sz val="11"/>
        <color theme="1"/>
        <rFont val="Arial"/>
        <family val="2"/>
      </rPr>
      <t xml:space="preserve">Porcentaje de solicitudes de vehículos atendidas
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</si>
  <si>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de reparación de vehículos.</t>
    </r>
  </si>
  <si>
    <t>Componente
(PATRIMONIO MUNICIPAL)</t>
  </si>
  <si>
    <r>
      <rPr>
        <b/>
        <sz val="11"/>
        <color theme="1"/>
        <rFont val="Arial"/>
        <family val="2"/>
      </rPr>
      <t>1.04.1.1.3</t>
    </r>
    <r>
      <rPr>
        <sz val="11"/>
        <color theme="1"/>
        <rFont val="Arial"/>
        <family val="2"/>
      </rPr>
      <t xml:space="preserve"> Operaciones de resguardo y control de los bienes municipales realizados</t>
    </r>
  </si>
  <si>
    <r>
      <t xml:space="preserve">PAORC=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</si>
  <si>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Operaciones de Resguardo y Control </t>
    </r>
  </si>
  <si>
    <r>
      <rPr>
        <b/>
        <sz val="11"/>
        <color theme="1"/>
        <rFont val="Arial"/>
        <family val="2"/>
      </rPr>
      <t xml:space="preserve">1.04.1.1.3.1 </t>
    </r>
    <r>
      <rPr>
        <sz val="11"/>
        <color theme="1"/>
        <rFont val="Arial"/>
        <family val="2"/>
      </rPr>
      <t>Mantenimiento del área de trabajo y mercados de Patrimonio Municipal</t>
    </r>
  </si>
  <si>
    <r>
      <rPr>
        <b/>
        <sz val="11"/>
        <color theme="1"/>
        <rFont val="Arial"/>
        <family val="2"/>
      </rPr>
      <t>PAMA=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</si>
  <si>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Acciones de Mantenimiento </t>
    </r>
  </si>
  <si>
    <r>
      <rPr>
        <b/>
        <sz val="11"/>
        <color theme="1"/>
        <rFont val="Arial"/>
        <family val="2"/>
      </rPr>
      <t>1.04.1.1.3.2</t>
    </r>
    <r>
      <rPr>
        <sz val="11"/>
        <color theme="1"/>
        <rFont val="Arial"/>
        <family val="2"/>
      </rPr>
      <t xml:space="preserve"> Verificación y actualización de expedientes de los Bienes Inmuebles, Arqueológicos, Históricos e Inealineables que son propiedad del H. Ayuntamiento.</t>
    </r>
  </si>
  <si>
    <r>
      <rPr>
        <b/>
        <sz val="11"/>
        <color theme="1"/>
        <rFont val="Arial"/>
        <family val="2"/>
      </rPr>
      <t>PEABA=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</si>
  <si>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Expedientes de Bienes
</t>
    </r>
  </si>
  <si>
    <r>
      <rPr>
        <b/>
        <sz val="11"/>
        <color theme="1"/>
        <rFont val="Arial"/>
        <family val="2"/>
      </rPr>
      <t>1.04.1.1.3.3</t>
    </r>
    <r>
      <rPr>
        <sz val="11"/>
        <color theme="1"/>
        <rFont val="Arial"/>
        <family val="2"/>
      </rPr>
      <t xml:space="preserve">  Regulación de Bienes Inmuebles, recuperando la plusvalía alineados al Control Contable del H. Ayuntamiento de Benito Juárez. </t>
    </r>
  </si>
  <si>
    <r>
      <rPr>
        <b/>
        <sz val="11"/>
        <color theme="1"/>
        <rFont val="Arial"/>
        <family val="2"/>
      </rPr>
      <t>PARB=</t>
    </r>
    <r>
      <rPr>
        <sz val="11"/>
        <color theme="1"/>
        <rFont val="Arial"/>
        <family val="2"/>
      </rPr>
      <t xml:space="preserve"> porcentaje de avance en regulacion de bienes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</si>
  <si>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Regulaciones </t>
    </r>
  </si>
  <si>
    <r>
      <rPr>
        <b/>
        <sz val="11"/>
        <color theme="1"/>
        <rFont val="Arial"/>
        <family val="2"/>
      </rPr>
      <t>1.04.1.1.3.4</t>
    </r>
    <r>
      <rPr>
        <sz val="11"/>
        <color theme="1"/>
        <rFont val="Arial"/>
        <family val="2"/>
      </rPr>
      <t xml:space="preserve"> Generacion de claves para el registro y control de los bienes conforme  a las reglas de la CONAC. 
</t>
    </r>
  </si>
  <si>
    <r>
      <rPr>
        <b/>
        <sz val="11"/>
        <color theme="1"/>
        <rFont val="Arial"/>
        <family val="2"/>
      </rPr>
      <t>PACB=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</si>
  <si>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Claves de bienes </t>
    </r>
  </si>
  <si>
    <r>
      <rPr>
        <b/>
        <sz val="11"/>
        <color theme="1"/>
        <rFont val="Arial"/>
        <family val="2"/>
      </rPr>
      <t>1.04.1.1.3.5</t>
    </r>
    <r>
      <rPr>
        <sz val="11"/>
        <color theme="1"/>
        <rFont val="Arial"/>
        <family val="2"/>
      </rPr>
      <t xml:space="preserve">  Elaboración de resguardos e inventarios de los bienes adquiridos por el H. Ayuntamiento de Benito Juárez. </t>
    </r>
  </si>
  <si>
    <r>
      <rPr>
        <b/>
        <sz val="11"/>
        <color theme="1"/>
        <rFont val="Arial"/>
        <family val="2"/>
      </rPr>
      <t>PARI=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</si>
  <si>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Resguardos e inventarios </t>
    </r>
  </si>
  <si>
    <r>
      <t>1.04.1.1.3.6</t>
    </r>
    <r>
      <rPr>
        <sz val="11"/>
        <color theme="1"/>
        <rFont val="Arial"/>
        <family val="2"/>
      </rPr>
      <t xml:space="preserve">  Evaluación conforme las auditorías físicas de los bienes propiedad del H. Ayuntamiento de Benito Juárez. </t>
    </r>
  </si>
  <si>
    <r>
      <rPr>
        <b/>
        <sz val="11"/>
        <color theme="1"/>
        <rFont val="Arial"/>
        <family val="2"/>
      </rPr>
      <t>PAEBA=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</si>
  <si>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Evaluaciones basadas en  auditorias </t>
    </r>
  </si>
  <si>
    <r>
      <t xml:space="preserve">1.04.1.1.4 </t>
    </r>
    <r>
      <rPr>
        <sz val="11"/>
        <color theme="1"/>
        <rFont val="Arial"/>
        <family val="2"/>
      </rPr>
      <t>Capacitación para la profesionalización del personal municipal realizada.</t>
    </r>
  </si>
  <si>
    <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</si>
  <si>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Integrantes del personal municipal</t>
    </r>
  </si>
  <si>
    <r>
      <t>1.04.1.1.4.1.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</si>
  <si>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>PPCI:</t>
    </r>
    <r>
      <rPr>
        <sz val="11"/>
        <color rgb="FF000000"/>
        <rFont val="Arial"/>
        <family val="2"/>
      </rPr>
      <t xml:space="preserve"> Porcentaje de Cursos de Capacitación Integral Institucional impartidos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</si>
  <si>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Cursos de Capacitación Integral Institucional.</t>
    </r>
  </si>
  <si>
    <r>
      <t>1.04.1.1.4.2</t>
    </r>
    <r>
      <rPr>
        <sz val="11"/>
        <color rgb="FF000000"/>
        <rFont val="Arial"/>
        <family val="2"/>
      </rPr>
      <t xml:space="preserve"> Celebración de convenios de colaboración para la capacitación. </t>
    </r>
  </si>
  <si>
    <r>
      <rPr>
        <b/>
        <sz val="11"/>
        <color rgb="FF000000"/>
        <rFont val="Arial"/>
        <family val="2"/>
      </rPr>
      <t xml:space="preserve">PCC: </t>
    </r>
    <r>
      <rPr>
        <sz val="11"/>
        <color rgb="FF000000"/>
        <rFont val="Arial"/>
        <family val="2"/>
      </rPr>
      <t>Porcentaje de convenios de colaboración para la capacitación celebrados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</si>
  <si>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Convenios de colaboración</t>
    </r>
  </si>
  <si>
    <r>
      <t>1.04.1.1.4.3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</si>
  <si>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rgb="FF000000"/>
        <rFont val="Arial"/>
        <family val="2"/>
      </rPr>
      <t xml:space="preserve">PSPE: </t>
    </r>
    <r>
      <rPr>
        <sz val="11"/>
        <color rgb="FF000000"/>
        <rFont val="Arial"/>
        <family val="2"/>
      </rPr>
      <t>Porcentaje de servidores(as) públicos(as) evaluados(as)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</si>
  <si>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Servidores(as) públicos(as) </t>
    </r>
  </si>
  <si>
    <t>Componente
( DTIC )</t>
  </si>
  <si>
    <r>
      <rPr>
        <b/>
        <sz val="11"/>
        <color theme="1"/>
        <rFont val="Arial"/>
        <family val="2"/>
      </rPr>
      <t xml:space="preserve">1.04.1.1.5 </t>
    </r>
    <r>
      <rPr>
        <sz val="11"/>
        <color theme="1"/>
        <rFont val="Arial"/>
        <family val="2"/>
      </rPr>
      <t>Servicios de sistemas de información de las dependencias municipales brindados.</t>
    </r>
  </si>
  <si>
    <r>
      <rPr>
        <b/>
        <sz val="11"/>
        <color theme="1"/>
        <rFont val="Arial"/>
        <family val="2"/>
      </rPr>
      <t xml:space="preserve">PSIB: </t>
    </r>
    <r>
      <rPr>
        <sz val="11"/>
        <color theme="1"/>
        <rFont val="Arial"/>
        <family val="2"/>
      </rPr>
      <t xml:space="preserve">Porcentaje de servicios de sistemas de información brindados.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</si>
  <si>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sistemas de información </t>
    </r>
  </si>
  <si>
    <r>
      <rPr>
        <b/>
        <sz val="11"/>
        <color rgb="FF000000"/>
        <rFont val="Arial"/>
        <family val="2"/>
      </rPr>
      <t>1.04.1.1.5.1</t>
    </r>
    <r>
      <rPr>
        <sz val="11"/>
        <color rgb="FF000000"/>
        <rFont val="Arial"/>
        <family val="2"/>
      </rPr>
      <t xml:space="preserve"> Desarrollo y mantenimiento de sistemas informáticos para las dependencias municipales. </t>
    </r>
  </si>
  <si>
    <r>
      <rPr>
        <b/>
        <sz val="11"/>
        <color rgb="FF000000"/>
        <rFont val="Arial"/>
        <family val="2"/>
      </rPr>
      <t>PSI=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</si>
  <si>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
Sistemas Informáticos </t>
    </r>
  </si>
  <si>
    <r>
      <rPr>
        <b/>
        <sz val="11"/>
        <color rgb="FF000000"/>
        <rFont val="Arial"/>
        <family val="2"/>
      </rPr>
      <t>1.04.1.1.5.2</t>
    </r>
    <r>
      <rPr>
        <sz val="11"/>
        <color rgb="FF000000"/>
        <rFont val="Arial"/>
        <family val="2"/>
      </rPr>
      <t xml:space="preserve"> Atención de  servicios de telecomunicaciones para las dependencias municipales.</t>
    </r>
  </si>
  <si>
    <r>
      <rPr>
        <b/>
        <sz val="11"/>
        <color rgb="FF000000"/>
        <rFont val="Arial"/>
        <family val="2"/>
      </rPr>
      <t>PSTC:</t>
    </r>
    <r>
      <rPr>
        <sz val="11"/>
        <color rgb="FF000000"/>
        <rFont val="Arial"/>
        <family val="2"/>
      </rPr>
      <t xml:space="preserve"> Porcentaje de servicios de telecomunicaciones atendidas.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</si>
  <si>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Telecomunicaciones</t>
    </r>
  </si>
  <si>
    <r>
      <rPr>
        <b/>
        <sz val="11"/>
        <color rgb="FF000000"/>
        <rFont val="Arial"/>
        <family val="2"/>
      </rPr>
      <t>1.04.1.1.5.3</t>
    </r>
    <r>
      <rPr>
        <sz val="11"/>
        <color rgb="FF000000"/>
        <rFont val="Arial"/>
        <family val="2"/>
      </rPr>
      <t xml:space="preserve"> Atención de servicios de soporte técnico para las dependencias municipales.</t>
    </r>
  </si>
  <si>
    <r>
      <rPr>
        <b/>
        <sz val="11"/>
        <color rgb="FF000000"/>
        <rFont val="Arial"/>
        <family val="2"/>
      </rPr>
      <t>PSTA=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</si>
  <si>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Técnicos</t>
    </r>
  </si>
  <si>
    <t>Componente
(Dirección de Servicios Generales)</t>
  </si>
  <si>
    <t>1.04.1.1.6 Servicios de mantenimiento y logística de eventos brindados.</t>
  </si>
  <si>
    <r>
      <rPr>
        <b/>
        <sz val="11"/>
        <color rgb="FF000000"/>
        <rFont val="Arial"/>
        <family val="2"/>
      </rPr>
      <t>PSML=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</si>
  <si>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Servicios de Mantenimiento y Logística </t>
    </r>
  </si>
  <si>
    <r>
      <rPr>
        <b/>
        <sz val="11"/>
        <color rgb="FF000000"/>
        <rFont val="Arial"/>
        <family val="2"/>
      </rPr>
      <t xml:space="preserve">1.04.1.1.6.1 </t>
    </r>
    <r>
      <rPr>
        <sz val="11"/>
        <color rgb="FF000000"/>
        <rFont val="Arial"/>
        <family val="2"/>
      </rPr>
      <t>Realización del mantenimiento del Edificio del Palacio Municipal y áreas comúnes.</t>
    </r>
  </si>
  <si>
    <r>
      <rPr>
        <b/>
        <sz val="11"/>
        <color rgb="FF000000"/>
        <rFont val="Arial"/>
        <family val="2"/>
      </rPr>
      <t>PSMR=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</si>
  <si>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 xml:space="preserve">Servicios de mantenimiento </t>
    </r>
  </si>
  <si>
    <r>
      <rPr>
        <b/>
        <sz val="11"/>
        <color rgb="FF000000"/>
        <rFont val="Arial"/>
        <family val="2"/>
      </rPr>
      <t>1.04.1.1.6.2</t>
    </r>
    <r>
      <rPr>
        <sz val="11"/>
        <color rgb="FF000000"/>
        <rFont val="Arial"/>
        <family val="2"/>
      </rPr>
      <t xml:space="preserve"> Brindar servicios de logística en los eventos oficiales especiales </t>
    </r>
  </si>
  <si>
    <r>
      <rPr>
        <b/>
        <sz val="11"/>
        <color rgb="FF000000"/>
        <rFont val="Arial"/>
        <family val="2"/>
      </rPr>
      <t>PLEO=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</si>
  <si>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>Eventos oficiales especiales</t>
    </r>
  </si>
  <si>
    <r>
      <rPr>
        <b/>
        <sz val="11"/>
        <color rgb="FF000000"/>
        <rFont val="Arial"/>
        <family val="2"/>
      </rPr>
      <t xml:space="preserve">1.04.1.1.6.3 </t>
    </r>
    <r>
      <rPr>
        <sz val="11"/>
        <color rgb="FF000000"/>
        <rFont val="Arial"/>
        <family val="2"/>
      </rPr>
      <t>Atención a las solicitudes de la logística de los eventos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</si>
  <si>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PSLA=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</si>
  <si>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color rgb="FF000000"/>
        <rFont val="Arial"/>
        <family val="2"/>
      </rPr>
      <t>UNIDAD DE MEDIDA DEL INDICADOR</t>
    </r>
    <r>
      <rPr>
        <sz val="11"/>
        <color rgb="FF000000"/>
        <rFont val="Arial"/>
        <family val="2"/>
      </rPr>
      <t xml:space="preserve">: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>: Solicitudes de Logística para los Eventos</t>
    </r>
  </si>
  <si>
    <t>Componente (Eventos Civicos)</t>
  </si>
  <si>
    <r>
      <t xml:space="preserve">1.04.1.1.7 </t>
    </r>
    <r>
      <rPr>
        <sz val="11"/>
        <color theme="1"/>
        <rFont val="Arial"/>
        <family val="2"/>
      </rPr>
      <t>Eventos Cívicos y Culturales realizados.</t>
    </r>
  </si>
  <si>
    <t xml:space="preserve">PECR= Porcentaje de Eventos Cívicos y Culturales realizados   </t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</si>
  <si>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 xml:space="preserve">Eventos Cívicos y Culturales realizados  </t>
    </r>
  </si>
  <si>
    <t xml:space="preserve">Actividad       </t>
  </si>
  <si>
    <r>
      <t xml:space="preserve">1.04.1.1.7.1 </t>
    </r>
    <r>
      <rPr>
        <sz val="11"/>
        <color rgb="FF000000"/>
        <rFont val="Arial"/>
        <family val="2"/>
      </rPr>
      <t>Realización de conmemoraciones y celebraciones cívicas.</t>
    </r>
  </si>
  <si>
    <r>
      <rPr>
        <b/>
        <sz val="11"/>
        <color rgb="FF000000"/>
        <rFont val="Arial"/>
        <family val="2"/>
      </rPr>
      <t xml:space="preserve">PCCR=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</si>
  <si>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Conmemoraciones y Celebraciones Cívicas</t>
    </r>
  </si>
  <si>
    <r>
      <t xml:space="preserve">1.04.1.1.7.2 </t>
    </r>
    <r>
      <rPr>
        <sz val="11"/>
        <rFont val="Arial"/>
        <family val="2"/>
      </rPr>
      <t xml:space="preserve">  Participación  Musical en Eventos. </t>
    </r>
  </si>
  <si>
    <r>
      <rPr>
        <b/>
        <sz val="11"/>
        <color rgb="FF000000"/>
        <rFont val="Arial"/>
        <family val="2"/>
      </rPr>
      <t>PMR</t>
    </r>
    <r>
      <rPr>
        <sz val="11"/>
        <color rgb="FF000000"/>
        <rFont val="Arial"/>
        <family val="2"/>
      </rPr>
      <t xml:space="preserve"> = Porcentaje de participaciones musicales realizadas.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</si>
  <si>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</t>
    </r>
    <r>
      <rPr>
        <sz val="11"/>
        <color rgb="FF000000"/>
        <rFont val="Arial"/>
        <family val="2"/>
      </rPr>
      <t>Participaciones Musicales</t>
    </r>
  </si>
  <si>
    <r>
      <t xml:space="preserve">1.04.1.1.7.3  </t>
    </r>
    <r>
      <rPr>
        <sz val="11"/>
        <color rgb="FF000000"/>
        <rFont val="Arial"/>
        <family val="2"/>
      </rPr>
      <t>Atención a Solicitudes para Eventos hacia Instituciones Externas</t>
    </r>
  </si>
  <si>
    <r>
      <t xml:space="preserve">PSEA=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</si>
  <si>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Solicitudes en Eventos Especiales</t>
    </r>
  </si>
  <si>
    <t>Componente
( Direccción de Recursos Humanos)</t>
  </si>
  <si>
    <r>
      <t xml:space="preserve">1.04.1.1.8 </t>
    </r>
    <r>
      <rPr>
        <sz val="11"/>
        <color theme="1"/>
        <rFont val="Arial"/>
        <family val="2"/>
      </rPr>
      <t>Reportes de plantillas de personal municipal</t>
    </r>
  </si>
  <si>
    <r>
      <t xml:space="preserve">PPPME= </t>
    </r>
    <r>
      <rPr>
        <sz val="11"/>
        <color theme="1"/>
        <rFont val="Arial"/>
        <family val="2"/>
      </rPr>
      <t>Porcentaje de plantillas de personal municipal entregadas.</t>
    </r>
  </si>
  <si>
    <r>
      <t xml:space="preserve">UNIDAD DE MEDIDA DEL INDICADOR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                                             UNIDAD DE MEDIDA DE LA VARIABLE
</t>
    </r>
    <r>
      <rPr>
        <sz val="11"/>
        <color theme="1"/>
        <rFont val="Arial"/>
        <family val="2"/>
      </rPr>
      <t>Plantillas de personal municipal</t>
    </r>
  </si>
  <si>
    <r>
      <t xml:space="preserve">1.04.1.1.8.1. </t>
    </r>
    <r>
      <rPr>
        <sz val="11"/>
        <color theme="1"/>
        <rFont val="Arial"/>
        <family val="2"/>
      </rPr>
      <t>Atención de las incidencias enviadas por las Unidades Administrativas para actualizar la plantilla.</t>
    </r>
  </si>
  <si>
    <r>
      <rPr>
        <b/>
        <sz val="11"/>
        <color theme="1"/>
        <rFont val="Arial"/>
        <family val="2"/>
      </rPr>
      <t>PIA</t>
    </r>
    <r>
      <rPr>
        <sz val="11"/>
        <color theme="1"/>
        <rFont val="Arial"/>
        <family val="2"/>
      </rPr>
      <t>=  Porcentaje de incidencias (altas, bajas, modificaciones, cambios de puestos o salarios) atendidas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</si>
  <si>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Incidencias
</t>
    </r>
  </si>
  <si>
    <r>
      <t>1.04.1.1.8.2.</t>
    </r>
    <r>
      <rPr>
        <sz val="11"/>
        <color theme="1"/>
        <rFont val="Arial"/>
        <family val="2"/>
      </rPr>
      <t xml:space="preserve"> Elaboración de reportes de finiquito y/o liquidación, solicitados por las Unidades Administrativas.</t>
    </r>
  </si>
  <si>
    <r>
      <t xml:space="preserve">PRFLE= </t>
    </r>
    <r>
      <rPr>
        <sz val="11"/>
        <color theme="1"/>
        <rFont val="Arial"/>
        <family val="2"/>
      </rPr>
      <t>Porcentaje de reportes de finiquito y/o liquidación entregados.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</si>
  <si>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                                         UNIDAD DE MEDIDA DE LA VARIABLE:</t>
    </r>
    <r>
      <rPr>
        <sz val="11"/>
        <color theme="1"/>
        <rFont val="Arial"/>
        <family val="2"/>
      </rPr>
      <t xml:space="preserve">
Finiquitos y/o liquidaciones</t>
    </r>
  </si>
  <si>
    <r>
      <t xml:space="preserve">1.04.1.1.8.3.  </t>
    </r>
    <r>
      <rPr>
        <sz val="11"/>
        <color theme="1"/>
        <rFont val="Arial"/>
        <family val="2"/>
      </rPr>
      <t>Actualización de expedientes de personal activo y de baja por incidencias enviadas por las diferentes Unidades Administrativas.</t>
    </r>
  </si>
  <si>
    <r>
      <rPr>
        <b/>
        <sz val="11"/>
        <color theme="1"/>
        <rFont val="Arial"/>
        <family val="2"/>
      </rPr>
      <t>PEPIA=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</si>
  <si>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                                       </t>
    </r>
    <r>
      <rPr>
        <b/>
        <sz val="11"/>
        <color theme="1"/>
        <rFont val="Arial"/>
        <family val="2"/>
      </rPr>
      <t xml:space="preserve">  UNIDAD DE MEDIDA DE LA VARIABLE:</t>
    </r>
    <r>
      <rPr>
        <sz val="11"/>
        <color theme="1"/>
        <rFont val="Arial"/>
        <family val="2"/>
      </rPr>
      <t xml:space="preserve">
Expedientes de personal
</t>
    </r>
  </si>
  <si>
    <t>CLAVE Y NOMBRE DEL PPA:M-PPA 1.04 PROGRAMA DE ADMINISTRACIÓN DE BIENES Y SERVICIOS DEL MUNICIPIO</t>
  </si>
  <si>
    <t>NOMBRE DE LA DEPENDENCIA QUE ATIENDE AL PROGRAMA: OFICIALÍA  MAYOR</t>
  </si>
  <si>
    <t>ANUAL</t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</si>
  <si>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>Como resultado de algunas renuncias de funcionarios de mandos medios y superiores, se logra el 109.43% en la meta trimestral al atenderse 348 solicitudes  de un total de 318 programados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</si>
  <si>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>En el segundo trimestre de 2023 se aplican 1060 incidencias de personal (altas, bajas y modificaciones) lográndose así el  87.82%, en la meta trimestral al atenderse 1060 incidencias  de de personal de un total de 1,207 proyectadas.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</si>
  <si>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>Al contar con la liberación de presupuesto de egresos para el presente año,en el segundo trimestre se tramitan el pago de finiquitos y laudos y se logra el 71.60% en la meta trimestral al atenderse 179 solicitudes  de un total de 250 programados.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</si>
  <si>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Durante el segunto trimestre se rebasan las expectativas del manejo y actualizacion de expedientes lográndose el 502.07%, en la meta trimestral al atenderse 6,060 incidencias conformadas por 1,060 incidencias de personal y 5,000 consentimientos de benificiarios como resultado del cambio de aseguradora, de un total de 750 programadas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</si>
  <si>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112.25% al atender 724 solicitudes administrativas y de logística de un total de 645 programadas.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</si>
  <si>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89.58% de la meta al  integrar 43 expedientes de un total de 48 programados.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</si>
  <si>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alcanza el 81.25% de la meta al atender 39 requisiciones para eventos de un total de 48 programados.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</si>
  <si>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En esta actividad se elaboraron 85 solicitudes de pago de un total de 115 programadas en el trimestre por lo que se obtiene un 73.91% de logro.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</si>
  <si>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85.07% de la meta al dar atención a 57 siniestros reportados de un total de 67 proyectados.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</si>
  <si>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Al término del primer trimestre se tiene un logro del 113.09% de la meta al suministrar  1,187,422 litros de combustible de un total de 1,050,000 litros programados.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</si>
  <si>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97.62% de la meta trimestral al dar atención a 41 solicitudes de reparación de vehículos de un total de 42 programados en el primer trimestre.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</si>
  <si>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88.46% de la meta trimestral al realizar 2,215 operaciones de resguardo y control de bienes de un total de 2,504 operaciones programadas.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</si>
  <si>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 Se logra el 100% de la meta al realizarse las 2 actividades de mantenimiento programadas en el trimestre.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</si>
  <si>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102.68% en el cumplimiento de la meta al realizar la actualización de 727 expedientes de bienes de un total de 708 programados durante este período.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</si>
  <si>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79.38% en la meta trimestral al poder regularizar 562 bienes inmuebles de un total de 708 programados.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</si>
  <si>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28.36% de la meta al generar 451 claves a bienes muebles de un total de 1,590 programados en el trimestre.
Lo anterior es derivado a que unicamente se adquirieron 451 activos registrados en el sistema patrimonial de bienes muebles y parque vehicular.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</si>
  <si>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28.36% de la meta al realizarse 451  registros  y controles de resguardos e inventarios de bienes de 1,590 programados en el trimestre.                                                                             Lo anterior es derivado a que unicamente se adquirieron 451 activos registrados en el sistema patrimonial de bienes muebles y parque vehicular.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</si>
  <si>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70.97% de la meta al realizarse 22 auditorias físicas de bienes muebles de 31 programadas durante  el primer trimestre.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</si>
  <si>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capacitaron a 1431 servidores públicos de los 850 que estaban programados capacitar, el porcentaje de cumplimiento fue de 168.35%  ya que se impartieron cursos a los servidores públicos que tienen atención directa con el ciudadano, así como cursos obligatorios de transparencia y de violencia de género.
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</si>
  <si>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Se impartieron 57 cursos de capacitación a los servidores públicos de los 50 que estaban programados, obteniendo un porcentaje de cumplimiento de 114%, esto debido a que se impartieron cursos a los servidores públicos que tienen atención directa con el ciudadano, así como cursos obligatorios de transparencia y de violencia de género.
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</si>
  <si>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En este trimestre se logra el 125% de la meta con 5 convenios de colaboración  firmados  de 4 que se tenian programadas; se celebró la firma de convenios de colaboración con la UPQROO, UNIMAAT, Leonardo DaVinci, CIEP y con la UNICEP.
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</si>
  <si>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Se aplicaron 113 evaluaciones a los servidores públicos de los 120 que se tenian programados, obteniendo una meta del 94.17%, las evaluaciones aplicadas fueron de las y los servidores públicos municipales de la Secretaría de Desarollo Social y Económico y SIRESOL.
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</si>
  <si>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Se logra el 105.10% en la meta trimestral al brindar 804 Servicios de sistemas de información de un total de 765 programados.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</si>
  <si>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>Se logra el 112.31% en la meta trimestral al desarrollar  73 de 65  Sistemas Informáticos programados.</t>
    </r>
    <r>
      <rPr>
        <b/>
        <sz val="11"/>
        <rFont val="Calibri"/>
        <family val="2"/>
      </rPr>
      <t xml:space="preserve">
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</si>
  <si>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>Se proporcionaron 258 servicios de Telecomunicaciones de un total de 250 programados, logrando así el 103.20% en la meta trimestral.</t>
    </r>
    <r>
      <rPr>
        <b/>
        <sz val="11"/>
        <rFont val="Calibri"/>
        <family val="2"/>
      </rPr>
      <t xml:space="preserve">
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</si>
  <si>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>Se logra el 105.11% en la meta trimestral al proporcionar 473 servicios de soporte técnico de un total de 450 programados.</t>
    </r>
    <r>
      <rPr>
        <b/>
        <sz val="11"/>
        <rFont val="Calibri"/>
        <family val="2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</si>
  <si>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350.33% en la meta trimestral al realizar 1,051 Servicios de mantenimiento y logística de 300 programados; este incremento sustancial es debido a que las solicitudes de mantenimiento correctivo se han incrementado y tambien a las solicitudes de logística para la realización de las audiencias públicas.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</si>
  <si>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233.33% en la meta trimestral al realizarse 670 servicios de mantenimiento de un total de 300 programados; este incremento es debido a que las solicitudes de mantenimiento correctivo se han incrementado Así como las tareas de mantenimiento de albaliñería, plomería, electricidad entre otras en oficinas fuera del Palacio Municipal debido a los cambios de instalaciones, además de los propios trabajos de mantenimiento en las instalaciones del edificio del Palacio Municipal.  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</si>
  <si>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trabajó en la logística de un evento municipal aunque no estuvo programado en este trimestre. Durante el segundo trimestre se llevó a cabo el evento de la aniversario de la ciudad de Cancún que no se había contemplado durante la programación. 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</si>
  <si>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152.40% en la meta trimestral al atender 381 solicitudes de logística de eventos de un total de 250 programados en este trimestre. Los servicios de logística se incrementaron debido a que se atienden eventos de índole municipal, estatal y federal. Así como solicitudes de asociaciones civiles.  
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</si>
  <si>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 Se realizaron 74  de 59 eventos civicos -  culturales programados logrando así un 125.42%.
Este incremento se debió a la implementación de un nuevo programa cívico y a la recepción de más solicitudes de la ciudadanía.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</si>
  <si>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 Se realizaron 16 de  13 eventos civicos programados para así obtener un logro del 123% de la meta trimestral programada. El incremento en el logro de la meta se derivó a la implementación del nuevo programa cívico para este año específicamente.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</si>
  <si>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 Se realizaron  55 participaciones de un total de 40  programadas, logrando así un 137.5% con respecto a lo programado. Este incremento se debió a la implementación de un nuevo programa cívico y a la recepción de más solicitudes de la ciudadanía.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</si>
  <si>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 Se atendieron 3 solicitudes de apoyo a eventos oficiales de un total de 6  programadas, logrando así un 50% respecto a lo programado. Este resultado fué debido a que se recibieron un menor de solicitudes de apoyo por las áreas.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</si>
  <si>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obtuvo un 108% de logro en el trimestre al realizarse 1,458 gestiones de apoyos de un total de 1,350 programadas en el período.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</si>
  <si>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logra el 113.08% de la meta trimestral al cumplir con el suministro de 1,188,411 de 1,050,965 recursos materiales y/o servicios solicitados por las dependencias municipales.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</si>
  <si>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En este trimestre se realizó con éxito el evento  programado, por lo que se alcanza el 100% de la meta.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</si>
  <si>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obtiene un 100% de logro en el trimestre al cumplir con la atención de 18 acuerdos establecidos de un total de 18 programados.
</t>
    </r>
  </si>
  <si>
    <r>
      <rPr>
        <b/>
        <sz val="11"/>
        <rFont val="Calibri"/>
        <family val="2"/>
        <scheme val="minor"/>
      </rPr>
      <t xml:space="preserve">Meta Trimestral: </t>
    </r>
    <r>
      <rPr>
        <sz val="11"/>
        <rFont val="Calibri"/>
        <family val="2"/>
        <scheme val="minor"/>
      </rPr>
      <t xml:space="preserve">Se obtuvo un 113.04% de logro en la meta trimestral al atenderse 1,204,090 solicitudes administrativas de un total de 1,065,147 programadas.
</t>
    </r>
  </si>
  <si>
    <t>OFICIALÍA MAYOR</t>
  </si>
  <si>
    <t>DIR. RECURSOS MATERIALES</t>
  </si>
  <si>
    <t>DIR. PATRIMONIO MPAL.</t>
  </si>
  <si>
    <t>INST. CAPACITACIÓN EN CALIDAD</t>
  </si>
  <si>
    <t>DIR. DE TECNOLOGÍAS</t>
  </si>
  <si>
    <t>$11.200.000,00</t>
  </si>
  <si>
    <t>DIR. SERVICIOS GENERALES</t>
  </si>
  <si>
    <t>UNIDAD DE EVENTOS CÍVICOS</t>
  </si>
  <si>
    <t>DIR. DE RECURSOS HUMANOS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</si>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</sst>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249977111117893"/>
        <bgColor rgb="FFF4B083"/>
      </patternFill>
    </fill>
    <fill>
      <patternFill patternType="solid">
        <fgColor theme="0" tint="-4.9989318521683403E-2"/>
        <bgColor rgb="FFFBE4D5"/>
      </patternFill>
    </fill>
  </fills>
  <borders count="106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/>
      <top/>
      <bottom style="medium">
        <color theme="1"/>
      </bottom>
      <diagonal/>
    </border>
    <border>
      <left style="dashed">
        <color theme="1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ott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3">
    <xf numFmtId="0" fontId="0" fillId="0" borderId="0" xfId="0"/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2" fontId="2" fillId="2" borderId="27" xfId="1" applyNumberFormat="1" applyFont="1" applyFill="1" applyBorder="1" applyAlignment="1">
      <alignment horizontal="center" vertical="center" wrapText="1"/>
    </xf>
    <xf numFmtId="2" fontId="2" fillId="2" borderId="28" xfId="1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vertical="center" wrapText="1"/>
    </xf>
    <xf numFmtId="2" fontId="4" fillId="8" borderId="27" xfId="1" applyNumberFormat="1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justify" vertical="center" wrapText="1"/>
    </xf>
    <xf numFmtId="0" fontId="2" fillId="8" borderId="37" xfId="0" applyFont="1" applyFill="1" applyBorder="1" applyAlignment="1">
      <alignment vertical="center" wrapText="1"/>
    </xf>
    <xf numFmtId="0" fontId="2" fillId="8" borderId="38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center" vertical="top" wrapText="1"/>
    </xf>
    <xf numFmtId="0" fontId="8" fillId="4" borderId="40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1" fillId="8" borderId="4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12" fillId="8" borderId="45" xfId="0" applyFont="1" applyFill="1" applyBorder="1" applyAlignment="1">
      <alignment horizontal="justify" vertical="center" wrapText="1"/>
    </xf>
    <xf numFmtId="0" fontId="12" fillId="8" borderId="46" xfId="0" applyFont="1" applyFill="1" applyBorder="1" applyAlignment="1">
      <alignment horizontal="justify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54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2" fontId="0" fillId="6" borderId="54" xfId="0" applyNumberFormat="1" applyFill="1" applyBorder="1" applyAlignment="1">
      <alignment horizontal="center" vertical="center" wrapText="1"/>
    </xf>
    <xf numFmtId="10" fontId="0" fillId="6" borderId="57" xfId="0" applyNumberForma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4" fontId="2" fillId="2" borderId="6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vertical="center" wrapText="1"/>
    </xf>
    <xf numFmtId="3" fontId="2" fillId="2" borderId="6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/>
    <xf numFmtId="44" fontId="2" fillId="2" borderId="58" xfId="2" applyFont="1" applyFill="1" applyBorder="1" applyAlignment="1">
      <alignment horizontal="center" vertical="center" wrapText="1"/>
    </xf>
    <xf numFmtId="44" fontId="2" fillId="2" borderId="59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65" xfId="2" applyFont="1" applyFill="1" applyBorder="1" applyAlignment="1">
      <alignment horizontal="center" vertical="center" wrapText="1"/>
    </xf>
    <xf numFmtId="44" fontId="2" fillId="2" borderId="66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37" xfId="2" applyFont="1" applyFill="1" applyBorder="1" applyAlignment="1">
      <alignment horizontal="center" vertical="center" wrapText="1"/>
    </xf>
    <xf numFmtId="44" fontId="2" fillId="2" borderId="67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68" xfId="2" applyFont="1" applyFill="1" applyBorder="1" applyAlignment="1">
      <alignment horizontal="center" vertical="center" wrapText="1"/>
    </xf>
    <xf numFmtId="44" fontId="2" fillId="2" borderId="69" xfId="2" applyFont="1" applyFill="1" applyBorder="1" applyAlignment="1">
      <alignment horizontal="center" vertical="center" wrapText="1"/>
    </xf>
    <xf numFmtId="10" fontId="0" fillId="6" borderId="64" xfId="0" applyNumberFormat="1" applyFill="1" applyBorder="1" applyAlignment="1">
      <alignment horizontal="center" vertical="center" wrapText="1"/>
    </xf>
    <xf numFmtId="10" fontId="0" fillId="6" borderId="70" xfId="0" applyNumberFormat="1" applyFill="1" applyBorder="1" applyAlignment="1">
      <alignment horizontal="center" vertical="center" wrapText="1"/>
    </xf>
    <xf numFmtId="3" fontId="2" fillId="4" borderId="6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10" fontId="0" fillId="11" borderId="70" xfId="0" applyNumberFormat="1" applyFill="1" applyBorder="1" applyAlignment="1">
      <alignment horizontal="center" vertical="center" wrapText="1"/>
    </xf>
    <xf numFmtId="10" fontId="0" fillId="11" borderId="54" xfId="0" applyNumberFormat="1" applyFill="1" applyBorder="1" applyAlignment="1">
      <alignment horizontal="center" vertical="center" wrapText="1"/>
    </xf>
    <xf numFmtId="10" fontId="0" fillId="11" borderId="57" xfId="0" applyNumberForma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3" fontId="2" fillId="2" borderId="73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 wrapText="1"/>
    </xf>
    <xf numFmtId="3" fontId="2" fillId="2" borderId="74" xfId="0" applyNumberFormat="1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justify" vertical="center" wrapText="1"/>
    </xf>
    <xf numFmtId="0" fontId="1" fillId="3" borderId="77" xfId="0" applyFont="1" applyFill="1" applyBorder="1" applyAlignment="1">
      <alignment horizontal="left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1" fillId="8" borderId="76" xfId="0" applyFont="1" applyFill="1" applyBorder="1" applyAlignment="1">
      <alignment horizontal="center" vertical="center" wrapText="1"/>
    </xf>
    <xf numFmtId="0" fontId="2" fillId="8" borderId="77" xfId="0" applyFont="1" applyFill="1" applyBorder="1" applyAlignment="1">
      <alignment horizontal="justify" vertical="center" wrapText="1"/>
    </xf>
    <xf numFmtId="0" fontId="2" fillId="8" borderId="77" xfId="0" applyFont="1" applyFill="1" applyBorder="1" applyAlignment="1">
      <alignment horizontal="left" vertical="center" wrapText="1"/>
    </xf>
    <xf numFmtId="0" fontId="2" fillId="8" borderId="77" xfId="0" applyFont="1" applyFill="1" applyBorder="1" applyAlignment="1">
      <alignment horizontal="center" vertical="center" wrapText="1"/>
    </xf>
    <xf numFmtId="0" fontId="1" fillId="8" borderId="77" xfId="0" applyFont="1" applyFill="1" applyBorder="1" applyAlignment="1">
      <alignment horizontal="left" vertical="center" wrapText="1"/>
    </xf>
    <xf numFmtId="0" fontId="2" fillId="3" borderId="77" xfId="0" applyFont="1" applyFill="1" applyBorder="1" applyAlignment="1">
      <alignment horizontal="justify" vertical="center" wrapText="1"/>
    </xf>
    <xf numFmtId="0" fontId="2" fillId="3" borderId="77" xfId="0" applyFont="1" applyFill="1" applyBorder="1" applyAlignment="1">
      <alignment horizontal="left" vertical="center" wrapText="1"/>
    </xf>
    <xf numFmtId="0" fontId="1" fillId="8" borderId="77" xfId="0" applyFont="1" applyFill="1" applyBorder="1" applyAlignment="1">
      <alignment horizontal="justify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justify" vertical="center" wrapText="1"/>
    </xf>
    <xf numFmtId="0" fontId="19" fillId="8" borderId="77" xfId="0" applyFont="1" applyFill="1" applyBorder="1" applyAlignment="1">
      <alignment horizontal="justify" vertical="center" wrapText="1"/>
    </xf>
    <xf numFmtId="0" fontId="3" fillId="12" borderId="77" xfId="0" applyFont="1" applyFill="1" applyBorder="1" applyAlignment="1">
      <alignment vertical="center" wrapText="1"/>
    </xf>
    <xf numFmtId="0" fontId="19" fillId="12" borderId="77" xfId="0" applyFont="1" applyFill="1" applyBorder="1" applyAlignment="1">
      <alignment vertical="center" wrapText="1"/>
    </xf>
    <xf numFmtId="0" fontId="19" fillId="13" borderId="77" xfId="0" applyFont="1" applyFill="1" applyBorder="1" applyAlignment="1">
      <alignment vertical="center" wrapText="1"/>
    </xf>
    <xf numFmtId="0" fontId="1" fillId="3" borderId="77" xfId="0" applyFont="1" applyFill="1" applyBorder="1" applyAlignment="1">
      <alignment vertical="center" wrapText="1"/>
    </xf>
    <xf numFmtId="0" fontId="1" fillId="8" borderId="78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justify" vertical="center" wrapText="1"/>
    </xf>
    <xf numFmtId="0" fontId="2" fillId="8" borderId="79" xfId="0" applyFont="1" applyFill="1" applyBorder="1" applyAlignment="1">
      <alignment horizontal="left" vertical="center" wrapText="1"/>
    </xf>
    <xf numFmtId="0" fontId="2" fillId="8" borderId="79" xfId="0" applyFont="1" applyFill="1" applyBorder="1" applyAlignment="1">
      <alignment horizontal="center" vertical="center" wrapText="1"/>
    </xf>
    <xf numFmtId="10" fontId="17" fillId="5" borderId="80" xfId="0" applyNumberFormat="1" applyFont="1" applyFill="1" applyBorder="1" applyAlignment="1">
      <alignment horizontal="center" vertical="center"/>
    </xf>
    <xf numFmtId="3" fontId="2" fillId="2" borderId="81" xfId="0" applyNumberFormat="1" applyFont="1" applyFill="1" applyBorder="1" applyAlignment="1">
      <alignment horizontal="center" vertical="center" wrapText="1"/>
    </xf>
    <xf numFmtId="3" fontId="2" fillId="2" borderId="82" xfId="0" applyNumberFormat="1" applyFont="1" applyFill="1" applyBorder="1" applyAlignment="1">
      <alignment horizontal="center" vertical="center" wrapText="1"/>
    </xf>
    <xf numFmtId="3" fontId="2" fillId="2" borderId="83" xfId="0" applyNumberFormat="1" applyFont="1" applyFill="1" applyBorder="1" applyAlignment="1">
      <alignment horizontal="center" vertical="center" wrapText="1"/>
    </xf>
    <xf numFmtId="3" fontId="2" fillId="2" borderId="84" xfId="0" applyNumberFormat="1" applyFont="1" applyFill="1" applyBorder="1" applyAlignment="1">
      <alignment horizontal="center" vertical="center" wrapText="1"/>
    </xf>
    <xf numFmtId="10" fontId="0" fillId="11" borderId="85" xfId="0" applyNumberFormat="1" applyFill="1" applyBorder="1" applyAlignment="1">
      <alignment horizontal="center" vertical="center" wrapText="1"/>
    </xf>
    <xf numFmtId="10" fontId="0" fillId="11" borderId="86" xfId="0" applyNumberForma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left" vertical="center" wrapText="1"/>
    </xf>
    <xf numFmtId="0" fontId="5" fillId="5" borderId="56" xfId="0" applyFont="1" applyFill="1" applyBorder="1" applyAlignment="1">
      <alignment horizontal="left" vertical="center" wrapText="1"/>
    </xf>
    <xf numFmtId="0" fontId="1" fillId="3" borderId="92" xfId="0" applyFont="1" applyFill="1" applyBorder="1" applyAlignment="1">
      <alignment horizontal="left" vertical="center" wrapText="1"/>
    </xf>
    <xf numFmtId="0" fontId="1" fillId="8" borderId="92" xfId="0" applyFont="1" applyFill="1" applyBorder="1" applyAlignment="1">
      <alignment horizontal="left" vertical="center" wrapText="1"/>
    </xf>
    <xf numFmtId="0" fontId="3" fillId="3" borderId="92" xfId="0" applyFont="1" applyFill="1" applyBorder="1" applyAlignment="1">
      <alignment horizontal="left" vertical="center" wrapText="1"/>
    </xf>
    <xf numFmtId="0" fontId="2" fillId="3" borderId="92" xfId="0" applyFont="1" applyFill="1" applyBorder="1" applyAlignment="1">
      <alignment horizontal="left" vertical="center" wrapText="1"/>
    </xf>
    <xf numFmtId="0" fontId="2" fillId="8" borderId="92" xfId="0" applyFont="1" applyFill="1" applyBorder="1" applyAlignment="1">
      <alignment horizontal="left" vertical="center" wrapText="1"/>
    </xf>
    <xf numFmtId="0" fontId="1" fillId="3" borderId="92" xfId="0" applyFont="1" applyFill="1" applyBorder="1" applyAlignment="1">
      <alignment horizontal="justify" vertical="center" wrapText="1"/>
    </xf>
    <xf numFmtId="0" fontId="4" fillId="8" borderId="92" xfId="0" applyFont="1" applyFill="1" applyBorder="1" applyAlignment="1">
      <alignment horizontal="center" vertical="center" wrapText="1"/>
    </xf>
    <xf numFmtId="0" fontId="2" fillId="8" borderId="92" xfId="0" applyFont="1" applyFill="1" applyBorder="1" applyAlignment="1">
      <alignment horizontal="center" vertical="center" wrapText="1"/>
    </xf>
    <xf numFmtId="0" fontId="2" fillId="3" borderId="92" xfId="0" applyFont="1" applyFill="1" applyBorder="1" applyAlignment="1">
      <alignment vertical="center" wrapText="1"/>
    </xf>
    <xf numFmtId="0" fontId="19" fillId="12" borderId="92" xfId="0" applyFont="1" applyFill="1" applyBorder="1" applyAlignment="1">
      <alignment horizontal="left" vertical="center" wrapText="1"/>
    </xf>
    <xf numFmtId="0" fontId="3" fillId="13" borderId="92" xfId="0" applyFont="1" applyFill="1" applyBorder="1" applyAlignment="1">
      <alignment horizontal="left" vertical="center" wrapText="1"/>
    </xf>
    <xf numFmtId="0" fontId="19" fillId="13" borderId="92" xfId="0" applyFont="1" applyFill="1" applyBorder="1" applyAlignment="1">
      <alignment horizontal="left" vertical="center" wrapText="1"/>
    </xf>
    <xf numFmtId="0" fontId="2" fillId="8" borderId="93" xfId="0" applyFont="1" applyFill="1" applyBorder="1" applyAlignment="1">
      <alignment horizontal="left" vertical="center" wrapText="1"/>
    </xf>
    <xf numFmtId="3" fontId="5" fillId="5" borderId="25" xfId="0" applyNumberFormat="1" applyFont="1" applyFill="1" applyBorder="1" applyAlignment="1">
      <alignment horizontal="center" vertical="center" wrapText="1"/>
    </xf>
    <xf numFmtId="0" fontId="1" fillId="3" borderId="94" xfId="0" applyFont="1" applyFill="1" applyBorder="1" applyAlignment="1">
      <alignment horizontal="center" vertical="center" wrapText="1"/>
    </xf>
    <xf numFmtId="0" fontId="3" fillId="13" borderId="94" xfId="0" applyFont="1" applyFill="1" applyBorder="1" applyAlignment="1">
      <alignment horizontal="center" vertical="center" wrapText="1"/>
    </xf>
    <xf numFmtId="0" fontId="8" fillId="8" borderId="77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 wrapText="1"/>
    </xf>
    <xf numFmtId="4" fontId="2" fillId="8" borderId="9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98" xfId="0" applyNumberFormat="1" applyFont="1" applyFill="1" applyBorder="1" applyAlignment="1">
      <alignment horizontal="center" vertical="center" wrapText="1"/>
    </xf>
    <xf numFmtId="4" fontId="2" fillId="2" borderId="99" xfId="0" applyNumberFormat="1" applyFont="1" applyFill="1" applyBorder="1" applyAlignment="1">
      <alignment horizontal="center" vertical="center" wrapText="1"/>
    </xf>
    <xf numFmtId="0" fontId="4" fillId="8" borderId="100" xfId="0" applyFont="1" applyFill="1" applyBorder="1" applyAlignment="1">
      <alignment horizontal="center" vertical="center" wrapText="1"/>
    </xf>
    <xf numFmtId="2" fontId="4" fillId="8" borderId="100" xfId="1" applyNumberFormat="1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justify" vertical="center" wrapText="1"/>
    </xf>
    <xf numFmtId="0" fontId="20" fillId="3" borderId="45" xfId="0" applyFont="1" applyFill="1" applyBorder="1" applyAlignment="1">
      <alignment horizontal="justify" vertical="center" wrapText="1"/>
    </xf>
    <xf numFmtId="0" fontId="20" fillId="3" borderId="90" xfId="0" applyFont="1" applyFill="1" applyBorder="1" applyAlignment="1">
      <alignment horizontal="justify" vertical="center" wrapText="1"/>
    </xf>
    <xf numFmtId="0" fontId="20" fillId="8" borderId="90" xfId="0" applyFont="1" applyFill="1" applyBorder="1" applyAlignment="1">
      <alignment horizontal="justify" vertical="center" wrapText="1"/>
    </xf>
    <xf numFmtId="0" fontId="20" fillId="8" borderId="75" xfId="0" applyFont="1" applyFill="1" applyBorder="1" applyAlignment="1">
      <alignment horizontal="justify" vertical="center" wrapText="1"/>
    </xf>
    <xf numFmtId="0" fontId="20" fillId="3" borderId="87" xfId="0" applyFont="1" applyFill="1" applyBorder="1" applyAlignment="1">
      <alignment horizontal="justify" vertical="center" wrapText="1"/>
    </xf>
    <xf numFmtId="0" fontId="20" fillId="8" borderId="87" xfId="0" applyFont="1" applyFill="1" applyBorder="1" applyAlignment="1">
      <alignment horizontal="justify" vertical="center" wrapText="1"/>
    </xf>
    <xf numFmtId="0" fontId="20" fillId="3" borderId="88" xfId="0" applyFont="1" applyFill="1" applyBorder="1" applyAlignment="1">
      <alignment horizontal="justify" vertical="center" wrapText="1"/>
    </xf>
    <xf numFmtId="0" fontId="22" fillId="8" borderId="89" xfId="0" applyFont="1" applyFill="1" applyBorder="1" applyAlignment="1">
      <alignment horizontal="justify" vertical="center" wrapText="1"/>
    </xf>
    <xf numFmtId="0" fontId="2" fillId="8" borderId="92" xfId="0" applyFont="1" applyFill="1" applyBorder="1" applyAlignment="1">
      <alignment vertical="center" wrapText="1"/>
    </xf>
    <xf numFmtId="0" fontId="3" fillId="13" borderId="76" xfId="0" applyFont="1" applyFill="1" applyBorder="1" applyAlignment="1">
      <alignment horizontal="center" vertical="center" wrapText="1"/>
    </xf>
    <xf numFmtId="0" fontId="3" fillId="13" borderId="77" xfId="0" applyFont="1" applyFill="1" applyBorder="1" applyAlignment="1">
      <alignment vertical="center" wrapText="1"/>
    </xf>
    <xf numFmtId="0" fontId="19" fillId="13" borderId="77" xfId="0" applyFont="1" applyFill="1" applyBorder="1" applyAlignment="1">
      <alignment horizontal="center" vertical="center" wrapText="1"/>
    </xf>
    <xf numFmtId="0" fontId="8" fillId="13" borderId="77" xfId="0" applyFont="1" applyFill="1" applyBorder="1" applyAlignment="1">
      <alignment vertical="center" wrapText="1"/>
    </xf>
    <xf numFmtId="0" fontId="2" fillId="8" borderId="7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96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3" fillId="3" borderId="94" xfId="0" applyFont="1" applyFill="1" applyBorder="1" applyAlignment="1">
      <alignment horizontal="center" vertical="center" wrapText="1"/>
    </xf>
    <xf numFmtId="3" fontId="3" fillId="13" borderId="94" xfId="0" applyNumberFormat="1" applyFont="1" applyFill="1" applyBorder="1" applyAlignment="1">
      <alignment horizontal="center" vertical="center" wrapText="1"/>
    </xf>
    <xf numFmtId="0" fontId="8" fillId="8" borderId="94" xfId="0" applyFont="1" applyFill="1" applyBorder="1" applyAlignment="1">
      <alignment horizontal="center" vertical="center" wrapText="1"/>
    </xf>
    <xf numFmtId="0" fontId="3" fillId="12" borderId="94" xfId="0" applyFont="1" applyFill="1" applyBorder="1" applyAlignment="1">
      <alignment horizontal="center" vertical="center" wrapText="1"/>
    </xf>
    <xf numFmtId="0" fontId="1" fillId="8" borderId="95" xfId="0" applyFont="1" applyFill="1" applyBorder="1" applyAlignment="1">
      <alignment horizontal="center" vertical="center" wrapText="1"/>
    </xf>
    <xf numFmtId="0" fontId="1" fillId="8" borderId="101" xfId="0" applyFont="1" applyFill="1" applyBorder="1" applyAlignment="1">
      <alignment horizontal="center" vertical="center" wrapText="1"/>
    </xf>
    <xf numFmtId="164" fontId="1" fillId="8" borderId="101" xfId="0" applyNumberFormat="1" applyFont="1" applyFill="1" applyBorder="1" applyAlignment="1">
      <alignment horizontal="center" vertical="center" wrapText="1"/>
    </xf>
    <xf numFmtId="44" fontId="2" fillId="2" borderId="102" xfId="2" applyFont="1" applyFill="1" applyBorder="1" applyAlignment="1">
      <alignment horizontal="center" vertical="center" wrapText="1"/>
    </xf>
    <xf numFmtId="44" fontId="2" fillId="2" borderId="34" xfId="2" applyFont="1" applyFill="1" applyBorder="1" applyAlignment="1">
      <alignment horizontal="center" vertical="center" wrapText="1"/>
    </xf>
    <xf numFmtId="44" fontId="2" fillId="2" borderId="74" xfId="2" applyFont="1" applyFill="1" applyBorder="1" applyAlignment="1">
      <alignment horizontal="center" vertical="center" wrapText="1"/>
    </xf>
    <xf numFmtId="44" fontId="2" fillId="2" borderId="103" xfId="2" applyFont="1" applyFill="1" applyBorder="1" applyAlignment="1">
      <alignment horizontal="center" vertical="center" wrapText="1"/>
    </xf>
    <xf numFmtId="44" fontId="2" fillId="2" borderId="104" xfId="2" applyFont="1" applyFill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top" wrapText="1"/>
    </xf>
    <xf numFmtId="0" fontId="14" fillId="7" borderId="18" xfId="0" applyFont="1" applyFill="1" applyBorder="1" applyAlignment="1">
      <alignment horizontal="center" vertical="top" wrapText="1"/>
    </xf>
    <xf numFmtId="0" fontId="14" fillId="7" borderId="13" xfId="0" applyFont="1" applyFill="1" applyBorder="1" applyAlignment="1">
      <alignment horizontal="center" vertical="top" wrapText="1"/>
    </xf>
    <xf numFmtId="0" fontId="14" fillId="7" borderId="19" xfId="0" applyFont="1" applyFill="1" applyBorder="1" applyAlignment="1">
      <alignment horizontal="center" vertical="top" wrapText="1"/>
    </xf>
    <xf numFmtId="0" fontId="14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7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7EFCE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8</xdr:row>
      <xdr:rowOff>42704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1692804</xdr:colOff>
      <xdr:row>8</xdr:row>
      <xdr:rowOff>31592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>
    <xdr:from>
      <xdr:col>19</xdr:col>
      <xdr:colOff>514773</xdr:colOff>
      <xdr:row>0</xdr:row>
      <xdr:rowOff>0</xdr:rowOff>
    </xdr:from>
    <xdr:to>
      <xdr:col>22</xdr:col>
      <xdr:colOff>2945553</xdr:colOff>
      <xdr:row>9</xdr:row>
      <xdr:rowOff>103294</xdr:rowOff>
    </xdr:to>
    <xdr:pic>
      <xdr:nvPicPr>
        <xdr:cNvPr id="11" name="Imagen 1" descr="Escudo_Direccio_OFICIALIA MAYOR_Mesa de trabajo 1 copia 3">
          <a:extLst>
            <a:ext uri="{FF2B5EF4-FFF2-40B4-BE49-F238E27FC236}">
              <a16:creationId xmlns:a16="http://schemas.microsoft.com/office/drawing/2014/main" id="{2F94EB0C-766B-4AA8-B586-F6789AE9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9040" y="0"/>
          <a:ext cx="5885180" cy="254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1131</xdr:colOff>
      <xdr:row>62</xdr:row>
      <xdr:rowOff>33712</xdr:rowOff>
    </xdr:from>
    <xdr:ext cx="4534395" cy="843821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8F48467-098D-4E27-ABD7-A8390ECE44F0}"/>
            </a:ext>
          </a:extLst>
        </xdr:cNvPr>
        <xdr:cNvSpPr txBox="1"/>
      </xdr:nvSpPr>
      <xdr:spPr>
        <a:xfrm>
          <a:off x="27718881" y="6499421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 baseline="0"/>
            <a:t>Lic. Nora Viviana Espinoza Hernandez</a:t>
          </a:r>
          <a:endParaRPr lang="es-MX" sz="1200"/>
        </a:p>
        <a:p>
          <a:pPr algn="ctr"/>
          <a:r>
            <a:rPr lang="es-MX" sz="1200" baseline="0"/>
            <a:t> Oficial Mayor</a:t>
          </a:r>
          <a:endParaRPr lang="es-MX" sz="1200"/>
        </a:p>
      </xdr:txBody>
    </xdr:sp>
    <xdr:clientData/>
  </xdr:oneCellAnchor>
  <xdr:oneCellAnchor>
    <xdr:from>
      <xdr:col>9</xdr:col>
      <xdr:colOff>952517</xdr:colOff>
      <xdr:row>61</xdr:row>
      <xdr:rowOff>187222</xdr:rowOff>
    </xdr:from>
    <xdr:ext cx="3998528" cy="96066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CDCFA14-BE71-4738-B660-227CBDD202F2}"/>
            </a:ext>
          </a:extLst>
        </xdr:cNvPr>
        <xdr:cNvSpPr txBox="1"/>
      </xdr:nvSpPr>
      <xdr:spPr>
        <a:xfrm>
          <a:off x="15182867" y="64957222"/>
          <a:ext cx="3998528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</a:t>
          </a:r>
        </a:p>
        <a:p>
          <a:pPr algn="ctr"/>
          <a:r>
            <a:rPr lang="es-MX" sz="1200"/>
            <a:t>M.C. Enrique Eduardo Encalada Sánchez</a:t>
          </a:r>
        </a:p>
        <a:p>
          <a:pPr algn="ctr"/>
          <a:r>
            <a:rPr lang="es-MX" sz="1200"/>
            <a:t>Director de Planeación de la DGPM</a:t>
          </a:r>
        </a:p>
      </xdr:txBody>
    </xdr:sp>
    <xdr:clientData/>
  </xdr:oneCellAnchor>
  <xdr:oneCellAnchor>
    <xdr:from>
      <xdr:col>2</xdr:col>
      <xdr:colOff>161925</xdr:colOff>
      <xdr:row>59</xdr:row>
      <xdr:rowOff>44450</xdr:rowOff>
    </xdr:from>
    <xdr:ext cx="5607050" cy="201196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B1A5B8E3-A28F-46D5-BACE-E287A4DFABA9}"/>
            </a:ext>
          </a:extLst>
        </xdr:cNvPr>
        <xdr:cNvSpPr txBox="1"/>
      </xdr:nvSpPr>
      <xdr:spPr>
        <a:xfrm>
          <a:off x="2295525" y="64433450"/>
          <a:ext cx="5607050" cy="20119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                                                  _________________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Elaboró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Juan Ramón Góngora Canto                                 Leydi Elizabeth Castro López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Administrativo                                             Asistente Administrativo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3"/>
  <sheetViews>
    <sheetView tabSelected="1" topLeftCell="A50" zoomScale="90" zoomScaleNormal="26" zoomScaleSheetLayoutView="26" workbookViewId="0">
      <selection activeCell="J86" sqref="J86"/>
    </sheetView>
  </sheetViews>
  <sheetFormatPr baseColWidth="10" defaultColWidth="11.44140625" defaultRowHeight="14.4" x14ac:dyDescent="0.3"/>
  <cols>
    <col min="2" max="2" width="20.5546875" customWidth="1"/>
    <col min="3" max="3" width="35.88671875" customWidth="1"/>
    <col min="4" max="4" width="31.44140625" customWidth="1"/>
    <col min="5" max="5" width="27.44140625" customWidth="1"/>
    <col min="6" max="6" width="35.109375" customWidth="1"/>
    <col min="7" max="22" width="16.88671875" customWidth="1"/>
    <col min="23" max="23" width="59" customWidth="1"/>
  </cols>
  <sheetData>
    <row r="1" spans="2:23" ht="15" thickBot="1" x14ac:dyDescent="0.35"/>
    <row r="2" spans="2:23" ht="30" customHeight="1" x14ac:dyDescent="0.3">
      <c r="E2" s="190" t="s">
        <v>0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2:23" ht="30" customHeight="1" x14ac:dyDescent="0.3">
      <c r="E3" s="192" t="s">
        <v>1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2:23" ht="28.2" x14ac:dyDescent="0.3">
      <c r="E4" s="192" t="s">
        <v>175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2:23" ht="28.8" thickBot="1" x14ac:dyDescent="0.35">
      <c r="E5" s="197" t="s">
        <v>176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9" spans="2:23" ht="15" thickBot="1" x14ac:dyDescent="0.35"/>
    <row r="10" spans="2:23" ht="21.6" thickBot="1" x14ac:dyDescent="0.35">
      <c r="G10" s="185" t="s">
        <v>2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7"/>
    </row>
    <row r="11" spans="2:23" ht="48" customHeight="1" thickTop="1" thickBot="1" x14ac:dyDescent="0.35">
      <c r="B11" s="227" t="s">
        <v>3</v>
      </c>
      <c r="C11" s="229" t="s">
        <v>4</v>
      </c>
      <c r="D11" s="231" t="s">
        <v>5</v>
      </c>
      <c r="E11" s="231"/>
      <c r="F11" s="231"/>
      <c r="G11" s="188" t="s">
        <v>6</v>
      </c>
      <c r="H11" s="188"/>
      <c r="I11" s="188"/>
      <c r="J11" s="188"/>
      <c r="K11" s="189"/>
      <c r="L11" s="194" t="s">
        <v>7</v>
      </c>
      <c r="M11" s="195"/>
      <c r="N11" s="195"/>
      <c r="O11" s="196"/>
      <c r="P11" s="224" t="s">
        <v>8</v>
      </c>
      <c r="Q11" s="225"/>
      <c r="R11" s="225"/>
      <c r="S11" s="226"/>
      <c r="T11" s="225" t="s">
        <v>9</v>
      </c>
      <c r="U11" s="225"/>
      <c r="V11" s="225"/>
      <c r="W11" s="212" t="s">
        <v>45</v>
      </c>
    </row>
    <row r="12" spans="2:23" ht="94.2" thickBot="1" x14ac:dyDescent="0.35">
      <c r="B12" s="228"/>
      <c r="C12" s="230"/>
      <c r="D12" s="24" t="s">
        <v>11</v>
      </c>
      <c r="E12" s="24" t="s">
        <v>12</v>
      </c>
      <c r="F12" s="24" t="s">
        <v>13</v>
      </c>
      <c r="G12" s="120" t="s">
        <v>177</v>
      </c>
      <c r="H12" s="9" t="s">
        <v>14</v>
      </c>
      <c r="I12" s="5" t="s">
        <v>15</v>
      </c>
      <c r="J12" s="10" t="s">
        <v>16</v>
      </c>
      <c r="K12" s="6" t="s">
        <v>17</v>
      </c>
      <c r="L12" s="9" t="s">
        <v>14</v>
      </c>
      <c r="M12" s="5" t="s">
        <v>15</v>
      </c>
      <c r="N12" s="10" t="s">
        <v>16</v>
      </c>
      <c r="O12" s="6" t="s">
        <v>17</v>
      </c>
      <c r="P12" s="7" t="s">
        <v>14</v>
      </c>
      <c r="Q12" s="1" t="s">
        <v>15</v>
      </c>
      <c r="R12" s="8" t="s">
        <v>16</v>
      </c>
      <c r="S12" s="2" t="s">
        <v>17</v>
      </c>
      <c r="T12" s="1" t="s">
        <v>15</v>
      </c>
      <c r="U12" s="8" t="s">
        <v>16</v>
      </c>
      <c r="V12" s="25" t="s">
        <v>17</v>
      </c>
      <c r="W12" s="213"/>
    </row>
    <row r="13" spans="2:23" ht="124.2" x14ac:dyDescent="0.3">
      <c r="B13" s="221" t="s">
        <v>18</v>
      </c>
      <c r="C13" s="214" t="s">
        <v>48</v>
      </c>
      <c r="D13" s="21" t="s">
        <v>19</v>
      </c>
      <c r="E13" s="11" t="s">
        <v>20</v>
      </c>
      <c r="F13" s="55" t="s">
        <v>21</v>
      </c>
      <c r="G13" s="168">
        <v>37.01</v>
      </c>
      <c r="H13" s="146">
        <v>37.01</v>
      </c>
      <c r="I13" s="147">
        <v>37.01</v>
      </c>
      <c r="J13" s="148">
        <v>37.01</v>
      </c>
      <c r="K13" s="149">
        <v>37.01</v>
      </c>
      <c r="L13" s="150">
        <v>34.700000000000003</v>
      </c>
      <c r="M13" s="147">
        <v>34.700000000000003</v>
      </c>
      <c r="N13" s="53"/>
      <c r="O13" s="54"/>
      <c r="P13" s="75">
        <f t="shared" ref="P13:P15" si="0">IFERROR((L13/H13),"100%")</f>
        <v>0.93758443663874647</v>
      </c>
      <c r="Q13" s="47">
        <f t="shared" ref="Q13:Q15" si="1">IFERROR(M13/I13,"100%")</f>
        <v>0.93758443663874647</v>
      </c>
      <c r="R13" s="47"/>
      <c r="S13" s="74"/>
      <c r="T13" s="75">
        <f t="shared" ref="T13:T55" si="2">IFERROR(((L13+M13)/(H13+I13)),"100%")</f>
        <v>0.93758443663874647</v>
      </c>
      <c r="U13" s="49"/>
      <c r="V13" s="49"/>
      <c r="W13" s="38" t="s">
        <v>22</v>
      </c>
    </row>
    <row r="14" spans="2:23" ht="82.8" x14ac:dyDescent="0.3">
      <c r="B14" s="222"/>
      <c r="C14" s="215"/>
      <c r="D14" s="22" t="s">
        <v>23</v>
      </c>
      <c r="E14" s="12" t="s">
        <v>20</v>
      </c>
      <c r="F14" s="19" t="s">
        <v>21</v>
      </c>
      <c r="G14" s="169">
        <v>70.5</v>
      </c>
      <c r="H14" s="151">
        <v>70.5</v>
      </c>
      <c r="I14" s="16">
        <v>70.5</v>
      </c>
      <c r="J14" s="17">
        <v>70.5</v>
      </c>
      <c r="K14" s="18">
        <v>70.5</v>
      </c>
      <c r="L14" s="51">
        <v>59</v>
      </c>
      <c r="M14" s="3">
        <v>59</v>
      </c>
      <c r="N14" s="3"/>
      <c r="O14" s="4"/>
      <c r="P14" s="75">
        <f t="shared" si="0"/>
        <v>0.83687943262411346</v>
      </c>
      <c r="Q14" s="47">
        <f t="shared" si="1"/>
        <v>0.83687943262411346</v>
      </c>
      <c r="R14" s="47"/>
      <c r="S14" s="74"/>
      <c r="T14" s="75">
        <f t="shared" si="2"/>
        <v>0.83687943262411346</v>
      </c>
      <c r="U14" s="47"/>
      <c r="V14" s="47"/>
      <c r="W14" s="37" t="s">
        <v>24</v>
      </c>
    </row>
    <row r="15" spans="2:23" ht="112.5" customHeight="1" x14ac:dyDescent="0.3">
      <c r="B15" s="223"/>
      <c r="C15" s="216"/>
      <c r="D15" s="23" t="s">
        <v>25</v>
      </c>
      <c r="E15" s="13" t="s">
        <v>20</v>
      </c>
      <c r="F15" s="19" t="s">
        <v>26</v>
      </c>
      <c r="G15" s="169">
        <v>5.8</v>
      </c>
      <c r="H15" s="152">
        <v>5.8</v>
      </c>
      <c r="I15" s="14">
        <v>5.8</v>
      </c>
      <c r="J15" s="20">
        <v>5.8</v>
      </c>
      <c r="K15" s="15">
        <v>5.8</v>
      </c>
      <c r="L15" s="52">
        <v>5</v>
      </c>
      <c r="M15" s="53">
        <v>5</v>
      </c>
      <c r="N15" s="3"/>
      <c r="O15" s="4"/>
      <c r="P15" s="75">
        <f t="shared" si="0"/>
        <v>0.86206896551724144</v>
      </c>
      <c r="Q15" s="47">
        <f t="shared" si="1"/>
        <v>0.86206896551724144</v>
      </c>
      <c r="R15" s="47"/>
      <c r="S15" s="74"/>
      <c r="T15" s="75">
        <f t="shared" si="2"/>
        <v>0.86206896551724144</v>
      </c>
      <c r="U15" s="47"/>
      <c r="V15" s="47"/>
      <c r="W15" s="37" t="s">
        <v>27</v>
      </c>
    </row>
    <row r="16" spans="2:23" ht="54.75" hidden="1" customHeight="1" x14ac:dyDescent="0.3">
      <c r="B16" s="218" t="s">
        <v>44</v>
      </c>
      <c r="C16" s="219"/>
      <c r="D16" s="219"/>
      <c r="E16" s="219"/>
      <c r="F16" s="220"/>
      <c r="G16" s="118"/>
      <c r="H16" s="76"/>
      <c r="I16" s="77"/>
      <c r="J16" s="77"/>
      <c r="K16" s="78"/>
      <c r="L16" s="76"/>
      <c r="M16" s="77"/>
      <c r="N16" s="77"/>
      <c r="O16" s="79"/>
      <c r="P16" s="75" t="str">
        <f t="shared" ref="P16:P55" si="3">IFERROR((L16/H16),"100%")</f>
        <v>100%</v>
      </c>
      <c r="Q16" s="47" t="str">
        <f t="shared" ref="Q16:Q55" si="4">IFERROR(M16/I16,"100%")</f>
        <v>100%</v>
      </c>
      <c r="R16" s="47" t="str">
        <f>IFERROR((N16/J16),"100%")</f>
        <v>100%</v>
      </c>
      <c r="S16" s="50" t="str">
        <f>IFERROR((O16/K16),"100%")</f>
        <v>100%</v>
      </c>
      <c r="T16" s="75" t="str">
        <f t="shared" si="2"/>
        <v>100%</v>
      </c>
      <c r="U16" s="47" t="str">
        <f>IFERROR(((L16+M16+N16)/(H16+I16+J16)),"100%")</f>
        <v>100%</v>
      </c>
      <c r="V16" s="50" t="str">
        <f>IFERROR(((L16+M16+N16+O16)/(H16+I16+J16+K16)),"100%")</f>
        <v>100%</v>
      </c>
      <c r="W16" s="83"/>
    </row>
    <row r="17" spans="2:23" ht="110.4" x14ac:dyDescent="0.3">
      <c r="B17" s="121" t="s">
        <v>49</v>
      </c>
      <c r="C17" s="123" t="s">
        <v>50</v>
      </c>
      <c r="D17" s="123" t="s">
        <v>51</v>
      </c>
      <c r="E17" s="122" t="s">
        <v>47</v>
      </c>
      <c r="F17" s="124" t="s">
        <v>52</v>
      </c>
      <c r="G17" s="138">
        <f>SUM(H17:K17)</f>
        <v>3957257</v>
      </c>
      <c r="H17" s="56">
        <v>863616</v>
      </c>
      <c r="I17" s="3">
        <v>1065147</v>
      </c>
      <c r="J17" s="3">
        <v>1115175</v>
      </c>
      <c r="K17" s="48">
        <v>913319</v>
      </c>
      <c r="L17" s="56">
        <v>810993</v>
      </c>
      <c r="M17" s="3">
        <v>1204089.7379999999</v>
      </c>
      <c r="N17" s="77"/>
      <c r="O17" s="79"/>
      <c r="P17" s="75">
        <f t="shared" si="3"/>
        <v>0.93906666851934195</v>
      </c>
      <c r="Q17" s="47">
        <f>IFERROR(M17/I17,"100%")</f>
        <v>1.1304446597511892</v>
      </c>
      <c r="R17" s="81"/>
      <c r="S17" s="82"/>
      <c r="T17" s="80">
        <f t="shared" si="2"/>
        <v>1.0447539371089138</v>
      </c>
      <c r="U17" s="81"/>
      <c r="V17" s="82"/>
      <c r="W17" s="153" t="s">
        <v>216</v>
      </c>
    </row>
    <row r="18" spans="2:23" ht="96.6" x14ac:dyDescent="0.3">
      <c r="B18" s="88" t="s">
        <v>53</v>
      </c>
      <c r="C18" s="89" t="s">
        <v>54</v>
      </c>
      <c r="D18" s="90" t="s">
        <v>55</v>
      </c>
      <c r="E18" s="91" t="s">
        <v>47</v>
      </c>
      <c r="F18" s="125" t="s">
        <v>56</v>
      </c>
      <c r="G18" s="170">
        <f t="shared" ref="G18:G55" si="5">SUM(H18:K18)</f>
        <v>5260</v>
      </c>
      <c r="H18" s="56">
        <v>1280</v>
      </c>
      <c r="I18" s="3">
        <v>1350</v>
      </c>
      <c r="J18" s="3">
        <v>1340</v>
      </c>
      <c r="K18" s="48">
        <v>1290</v>
      </c>
      <c r="L18" s="56">
        <v>1443</v>
      </c>
      <c r="M18" s="3">
        <v>1458</v>
      </c>
      <c r="N18" s="3"/>
      <c r="O18" s="4"/>
      <c r="P18" s="75">
        <f t="shared" si="3"/>
        <v>1.1273437500000001</v>
      </c>
      <c r="Q18" s="47">
        <f t="shared" si="4"/>
        <v>1.08</v>
      </c>
      <c r="R18" s="81"/>
      <c r="S18" s="82"/>
      <c r="T18" s="80">
        <f t="shared" si="2"/>
        <v>1.1030418250950571</v>
      </c>
      <c r="U18" s="81"/>
      <c r="V18" s="82"/>
      <c r="W18" s="154" t="s">
        <v>212</v>
      </c>
    </row>
    <row r="19" spans="2:23" ht="96.6" x14ac:dyDescent="0.3">
      <c r="B19" s="92" t="s">
        <v>28</v>
      </c>
      <c r="C19" s="93" t="s">
        <v>57</v>
      </c>
      <c r="D19" s="94" t="s">
        <v>58</v>
      </c>
      <c r="E19" s="95" t="s">
        <v>47</v>
      </c>
      <c r="F19" s="126" t="s">
        <v>59</v>
      </c>
      <c r="G19" s="171">
        <f t="shared" si="5"/>
        <v>3</v>
      </c>
      <c r="H19" s="56"/>
      <c r="I19" s="3">
        <v>1</v>
      </c>
      <c r="J19" s="3">
        <v>2</v>
      </c>
      <c r="K19" s="48"/>
      <c r="L19" s="56"/>
      <c r="M19" s="3">
        <v>1</v>
      </c>
      <c r="N19" s="3"/>
      <c r="O19" s="4"/>
      <c r="P19" s="75" t="str">
        <f t="shared" si="3"/>
        <v>100%</v>
      </c>
      <c r="Q19" s="47">
        <f t="shared" si="4"/>
        <v>1</v>
      </c>
      <c r="R19" s="81"/>
      <c r="S19" s="82"/>
      <c r="T19" s="80">
        <f t="shared" si="2"/>
        <v>1</v>
      </c>
      <c r="U19" s="81"/>
      <c r="V19" s="82"/>
      <c r="W19" s="153" t="s">
        <v>214</v>
      </c>
    </row>
    <row r="20" spans="2:23" ht="96.6" x14ac:dyDescent="0.3">
      <c r="B20" s="92" t="s">
        <v>28</v>
      </c>
      <c r="C20" s="93" t="s">
        <v>60</v>
      </c>
      <c r="D20" s="94" t="s">
        <v>61</v>
      </c>
      <c r="E20" s="95" t="s">
        <v>47</v>
      </c>
      <c r="F20" s="126" t="s">
        <v>62</v>
      </c>
      <c r="G20" s="171">
        <f t="shared" si="5"/>
        <v>70</v>
      </c>
      <c r="H20" s="84">
        <v>17</v>
      </c>
      <c r="I20" s="85">
        <v>18</v>
      </c>
      <c r="J20" s="85">
        <v>19</v>
      </c>
      <c r="K20" s="86">
        <v>16</v>
      </c>
      <c r="L20" s="84">
        <v>17</v>
      </c>
      <c r="M20" s="85">
        <v>18</v>
      </c>
      <c r="N20" s="85"/>
      <c r="O20" s="87"/>
      <c r="P20" s="75">
        <f t="shared" si="3"/>
        <v>1</v>
      </c>
      <c r="Q20" s="47">
        <f t="shared" si="4"/>
        <v>1</v>
      </c>
      <c r="R20" s="81"/>
      <c r="S20" s="82"/>
      <c r="T20" s="80">
        <f t="shared" si="2"/>
        <v>1</v>
      </c>
      <c r="U20" s="81"/>
      <c r="V20" s="82"/>
      <c r="W20" s="153" t="s">
        <v>215</v>
      </c>
    </row>
    <row r="21" spans="2:23" ht="110.4" x14ac:dyDescent="0.3">
      <c r="B21" s="88" t="s">
        <v>63</v>
      </c>
      <c r="C21" s="90" t="s">
        <v>64</v>
      </c>
      <c r="D21" s="90" t="s">
        <v>65</v>
      </c>
      <c r="E21" s="91" t="s">
        <v>47</v>
      </c>
      <c r="F21" s="127" t="s">
        <v>66</v>
      </c>
      <c r="G21" s="172">
        <f t="shared" si="5"/>
        <v>3903667</v>
      </c>
      <c r="H21" s="84">
        <v>850819</v>
      </c>
      <c r="I21" s="85">
        <v>1050965</v>
      </c>
      <c r="J21" s="85">
        <v>1100954</v>
      </c>
      <c r="K21" s="86">
        <v>900929</v>
      </c>
      <c r="L21" s="84">
        <v>796878</v>
      </c>
      <c r="M21" s="85">
        <v>1188411</v>
      </c>
      <c r="N21" s="85"/>
      <c r="O21" s="87"/>
      <c r="P21" s="75">
        <f t="shared" si="3"/>
        <v>0.93660108671762154</v>
      </c>
      <c r="Q21" s="47">
        <f t="shared" si="4"/>
        <v>1.1307807586361107</v>
      </c>
      <c r="R21" s="81"/>
      <c r="S21" s="82"/>
      <c r="T21" s="80">
        <f t="shared" si="2"/>
        <v>1.0439087719741043</v>
      </c>
      <c r="U21" s="81"/>
      <c r="V21" s="82"/>
      <c r="W21" s="154" t="s">
        <v>213</v>
      </c>
    </row>
    <row r="22" spans="2:23" ht="110.4" x14ac:dyDescent="0.3">
      <c r="B22" s="92" t="s">
        <v>28</v>
      </c>
      <c r="C22" s="96" t="s">
        <v>67</v>
      </c>
      <c r="D22" s="94" t="s">
        <v>68</v>
      </c>
      <c r="E22" s="95" t="s">
        <v>47</v>
      </c>
      <c r="F22" s="136" t="s">
        <v>69</v>
      </c>
      <c r="G22" s="173">
        <f>SUM(H22:K22)</f>
        <v>2450</v>
      </c>
      <c r="H22" s="84">
        <v>580</v>
      </c>
      <c r="I22" s="85">
        <v>645</v>
      </c>
      <c r="J22" s="85">
        <v>625</v>
      </c>
      <c r="K22" s="86">
        <v>600</v>
      </c>
      <c r="L22" s="84">
        <v>758</v>
      </c>
      <c r="M22" s="85">
        <v>724</v>
      </c>
      <c r="N22" s="85"/>
      <c r="O22" s="87"/>
      <c r="P22" s="75">
        <f t="shared" si="3"/>
        <v>1.306896551724138</v>
      </c>
      <c r="Q22" s="47">
        <f t="shared" si="4"/>
        <v>1.1224806201550388</v>
      </c>
      <c r="R22" s="81"/>
      <c r="S22" s="82"/>
      <c r="T22" s="80">
        <f t="shared" si="2"/>
        <v>1.209795918367347</v>
      </c>
      <c r="U22" s="81"/>
      <c r="V22" s="82"/>
      <c r="W22" s="153" t="s">
        <v>182</v>
      </c>
    </row>
    <row r="23" spans="2:23" ht="110.4" x14ac:dyDescent="0.3">
      <c r="B23" s="92" t="s">
        <v>28</v>
      </c>
      <c r="C23" s="96" t="s">
        <v>70</v>
      </c>
      <c r="D23" s="94" t="s">
        <v>71</v>
      </c>
      <c r="E23" s="95" t="s">
        <v>47</v>
      </c>
      <c r="F23" s="136" t="s">
        <v>72</v>
      </c>
      <c r="G23" s="173">
        <f>SUM(H23:K23)</f>
        <v>185</v>
      </c>
      <c r="H23" s="84">
        <v>46</v>
      </c>
      <c r="I23" s="85">
        <v>48</v>
      </c>
      <c r="J23" s="85">
        <v>44</v>
      </c>
      <c r="K23" s="86">
        <v>47</v>
      </c>
      <c r="L23" s="84">
        <v>63</v>
      </c>
      <c r="M23" s="85">
        <v>43</v>
      </c>
      <c r="N23" s="85"/>
      <c r="O23" s="87"/>
      <c r="P23" s="75">
        <f t="shared" si="3"/>
        <v>1.3695652173913044</v>
      </c>
      <c r="Q23" s="47">
        <f t="shared" si="4"/>
        <v>0.89583333333333337</v>
      </c>
      <c r="R23" s="81"/>
      <c r="S23" s="82"/>
      <c r="T23" s="80">
        <f t="shared" si="2"/>
        <v>1.1276595744680851</v>
      </c>
      <c r="U23" s="81"/>
      <c r="V23" s="82"/>
      <c r="W23" s="153" t="s">
        <v>183</v>
      </c>
    </row>
    <row r="24" spans="2:23" ht="96.6" x14ac:dyDescent="0.3">
      <c r="B24" s="92" t="s">
        <v>28</v>
      </c>
      <c r="C24" s="141" t="s">
        <v>73</v>
      </c>
      <c r="D24" s="94" t="s">
        <v>74</v>
      </c>
      <c r="E24" s="95" t="s">
        <v>47</v>
      </c>
      <c r="F24" s="136" t="s">
        <v>75</v>
      </c>
      <c r="G24" s="140">
        <f t="shared" si="5"/>
        <v>185</v>
      </c>
      <c r="H24" s="84">
        <v>46</v>
      </c>
      <c r="I24" s="85">
        <v>48</v>
      </c>
      <c r="J24" s="85">
        <v>44</v>
      </c>
      <c r="K24" s="86">
        <v>47</v>
      </c>
      <c r="L24" s="84">
        <v>9</v>
      </c>
      <c r="M24" s="85">
        <v>39</v>
      </c>
      <c r="N24" s="85"/>
      <c r="O24" s="87"/>
      <c r="P24" s="75">
        <f t="shared" si="3"/>
        <v>0.19565217391304349</v>
      </c>
      <c r="Q24" s="47">
        <f t="shared" si="4"/>
        <v>0.8125</v>
      </c>
      <c r="R24" s="81"/>
      <c r="S24" s="82"/>
      <c r="T24" s="80">
        <f t="shared" si="2"/>
        <v>0.51063829787234039</v>
      </c>
      <c r="U24" s="81"/>
      <c r="V24" s="82"/>
      <c r="W24" s="153" t="s">
        <v>184</v>
      </c>
    </row>
    <row r="25" spans="2:23" ht="96.6" x14ac:dyDescent="0.3">
      <c r="B25" s="92" t="s">
        <v>28</v>
      </c>
      <c r="C25" s="96" t="s">
        <v>76</v>
      </c>
      <c r="D25" s="94" t="s">
        <v>77</v>
      </c>
      <c r="E25" s="95" t="s">
        <v>47</v>
      </c>
      <c r="F25" s="136" t="s">
        <v>78</v>
      </c>
      <c r="G25" s="140">
        <f t="shared" si="5"/>
        <v>473</v>
      </c>
      <c r="H25" s="84">
        <v>65</v>
      </c>
      <c r="I25" s="85">
        <v>115</v>
      </c>
      <c r="J25" s="85">
        <v>145</v>
      </c>
      <c r="K25" s="86">
        <v>148</v>
      </c>
      <c r="L25" s="84">
        <v>0</v>
      </c>
      <c r="M25" s="85">
        <v>85</v>
      </c>
      <c r="N25" s="85"/>
      <c r="O25" s="87"/>
      <c r="P25" s="75">
        <f t="shared" si="3"/>
        <v>0</v>
      </c>
      <c r="Q25" s="47">
        <f t="shared" si="4"/>
        <v>0.73913043478260865</v>
      </c>
      <c r="R25" s="81"/>
      <c r="S25" s="82"/>
      <c r="T25" s="80">
        <f t="shared" si="2"/>
        <v>0.47222222222222221</v>
      </c>
      <c r="U25" s="81"/>
      <c r="V25" s="82"/>
      <c r="W25" s="153" t="s">
        <v>185</v>
      </c>
    </row>
    <row r="26" spans="2:23" ht="96.6" x14ac:dyDescent="0.3">
      <c r="B26" s="92" t="s">
        <v>28</v>
      </c>
      <c r="C26" s="96" t="s">
        <v>79</v>
      </c>
      <c r="D26" s="94" t="s">
        <v>80</v>
      </c>
      <c r="E26" s="95" t="s">
        <v>47</v>
      </c>
      <c r="F26" s="136" t="s">
        <v>81</v>
      </c>
      <c r="G26" s="140">
        <f t="shared" si="5"/>
        <v>264</v>
      </c>
      <c r="H26" s="84">
        <v>59</v>
      </c>
      <c r="I26" s="85">
        <v>67</v>
      </c>
      <c r="J26" s="85">
        <v>68</v>
      </c>
      <c r="K26" s="86">
        <v>70</v>
      </c>
      <c r="L26" s="84">
        <v>48</v>
      </c>
      <c r="M26" s="85">
        <v>57</v>
      </c>
      <c r="N26" s="85"/>
      <c r="O26" s="87"/>
      <c r="P26" s="75">
        <f t="shared" si="3"/>
        <v>0.81355932203389836</v>
      </c>
      <c r="Q26" s="47">
        <f t="shared" si="4"/>
        <v>0.85074626865671643</v>
      </c>
      <c r="R26" s="81"/>
      <c r="S26" s="82"/>
      <c r="T26" s="80">
        <f t="shared" si="2"/>
        <v>0.83333333333333337</v>
      </c>
      <c r="U26" s="81"/>
      <c r="V26" s="82"/>
      <c r="W26" s="153" t="s">
        <v>186</v>
      </c>
    </row>
    <row r="27" spans="2:23" ht="96.6" x14ac:dyDescent="0.3">
      <c r="B27" s="92" t="s">
        <v>28</v>
      </c>
      <c r="C27" s="142" t="s">
        <v>82</v>
      </c>
      <c r="D27" s="143" t="s">
        <v>83</v>
      </c>
      <c r="E27" s="144" t="s">
        <v>47</v>
      </c>
      <c r="F27" s="145" t="s">
        <v>84</v>
      </c>
      <c r="G27" s="140">
        <f t="shared" si="5"/>
        <v>3900000</v>
      </c>
      <c r="H27" s="84">
        <v>850000</v>
      </c>
      <c r="I27" s="85">
        <v>1050000</v>
      </c>
      <c r="J27" s="85">
        <v>1100000</v>
      </c>
      <c r="K27" s="86">
        <v>900000</v>
      </c>
      <c r="L27" s="84">
        <v>795981</v>
      </c>
      <c r="M27" s="85">
        <v>1187421.7379999999</v>
      </c>
      <c r="N27" s="85"/>
      <c r="O27" s="87"/>
      <c r="P27" s="75">
        <f t="shared" si="3"/>
        <v>0.93644823529411769</v>
      </c>
      <c r="Q27" s="47">
        <f t="shared" si="4"/>
        <v>1.1308778457142856</v>
      </c>
      <c r="R27" s="81"/>
      <c r="S27" s="82"/>
      <c r="T27" s="80">
        <f t="shared" si="2"/>
        <v>1.0438961778947369</v>
      </c>
      <c r="U27" s="81"/>
      <c r="V27" s="82"/>
      <c r="W27" s="153" t="s">
        <v>187</v>
      </c>
    </row>
    <row r="28" spans="2:23" ht="110.4" x14ac:dyDescent="0.3">
      <c r="B28" s="92" t="s">
        <v>28</v>
      </c>
      <c r="C28" s="96" t="s">
        <v>85</v>
      </c>
      <c r="D28" s="94" t="s">
        <v>86</v>
      </c>
      <c r="E28" s="95" t="s">
        <v>47</v>
      </c>
      <c r="F28" s="136" t="s">
        <v>87</v>
      </c>
      <c r="G28" s="140">
        <f t="shared" si="5"/>
        <v>110</v>
      </c>
      <c r="H28" s="84">
        <v>23</v>
      </c>
      <c r="I28" s="85">
        <v>42</v>
      </c>
      <c r="J28" s="85">
        <v>28</v>
      </c>
      <c r="K28" s="86">
        <v>17</v>
      </c>
      <c r="L28" s="84">
        <v>19</v>
      </c>
      <c r="M28" s="85">
        <v>41</v>
      </c>
      <c r="N28" s="85"/>
      <c r="O28" s="87"/>
      <c r="P28" s="75">
        <f t="shared" si="3"/>
        <v>0.82608695652173914</v>
      </c>
      <c r="Q28" s="47">
        <f t="shared" si="4"/>
        <v>0.97619047619047616</v>
      </c>
      <c r="R28" s="81"/>
      <c r="S28" s="82"/>
      <c r="T28" s="80">
        <f t="shared" si="2"/>
        <v>0.92307692307692313</v>
      </c>
      <c r="U28" s="81"/>
      <c r="V28" s="82"/>
      <c r="W28" s="153" t="s">
        <v>188</v>
      </c>
    </row>
    <row r="29" spans="2:23" ht="96.6" x14ac:dyDescent="0.3">
      <c r="B29" s="88" t="s">
        <v>88</v>
      </c>
      <c r="C29" s="97" t="s">
        <v>89</v>
      </c>
      <c r="D29" s="89" t="s">
        <v>90</v>
      </c>
      <c r="E29" s="91" t="s">
        <v>47</v>
      </c>
      <c r="F29" s="128" t="s">
        <v>91</v>
      </c>
      <c r="G29" s="139">
        <f t="shared" si="5"/>
        <v>10017</v>
      </c>
      <c r="H29" s="84">
        <v>2504</v>
      </c>
      <c r="I29" s="85">
        <v>2504</v>
      </c>
      <c r="J29" s="85">
        <v>2504</v>
      </c>
      <c r="K29" s="86">
        <v>2505</v>
      </c>
      <c r="L29" s="84">
        <v>2490</v>
      </c>
      <c r="M29" s="85">
        <v>2215</v>
      </c>
      <c r="N29" s="85"/>
      <c r="O29" s="87"/>
      <c r="P29" s="75">
        <f t="shared" si="3"/>
        <v>0.99440894568690097</v>
      </c>
      <c r="Q29" s="47">
        <f t="shared" si="4"/>
        <v>0.88458466453674123</v>
      </c>
      <c r="R29" s="81"/>
      <c r="S29" s="82"/>
      <c r="T29" s="80">
        <f t="shared" si="2"/>
        <v>0.9394968051118211</v>
      </c>
      <c r="U29" s="81"/>
      <c r="V29" s="82"/>
      <c r="W29" s="154" t="s">
        <v>189</v>
      </c>
    </row>
    <row r="30" spans="2:23" ht="96.6" x14ac:dyDescent="0.3">
      <c r="B30" s="92" t="s">
        <v>28</v>
      </c>
      <c r="C30" s="93" t="s">
        <v>92</v>
      </c>
      <c r="D30" s="93" t="s">
        <v>93</v>
      </c>
      <c r="E30" s="95" t="s">
        <v>47</v>
      </c>
      <c r="F30" s="129" t="s">
        <v>94</v>
      </c>
      <c r="G30" s="171">
        <f t="shared" si="5"/>
        <v>8</v>
      </c>
      <c r="H30" s="84">
        <v>2</v>
      </c>
      <c r="I30" s="85">
        <v>2</v>
      </c>
      <c r="J30" s="85">
        <v>2</v>
      </c>
      <c r="K30" s="86">
        <v>2</v>
      </c>
      <c r="L30" s="84">
        <v>1</v>
      </c>
      <c r="M30" s="85">
        <v>2</v>
      </c>
      <c r="N30" s="85"/>
      <c r="O30" s="87"/>
      <c r="P30" s="75">
        <f t="shared" si="3"/>
        <v>0.5</v>
      </c>
      <c r="Q30" s="47">
        <f t="shared" si="4"/>
        <v>1</v>
      </c>
      <c r="R30" s="81"/>
      <c r="S30" s="82"/>
      <c r="T30" s="80">
        <f t="shared" si="2"/>
        <v>0.75</v>
      </c>
      <c r="U30" s="81"/>
      <c r="V30" s="82"/>
      <c r="W30" s="153" t="s">
        <v>190</v>
      </c>
    </row>
    <row r="31" spans="2:23" ht="110.4" x14ac:dyDescent="0.3">
      <c r="B31" s="92" t="s">
        <v>28</v>
      </c>
      <c r="C31" s="93" t="s">
        <v>95</v>
      </c>
      <c r="D31" s="93" t="s">
        <v>96</v>
      </c>
      <c r="E31" s="95" t="s">
        <v>47</v>
      </c>
      <c r="F31" s="129" t="s">
        <v>97</v>
      </c>
      <c r="G31" s="171">
        <f t="shared" si="5"/>
        <v>2832</v>
      </c>
      <c r="H31" s="84">
        <v>708</v>
      </c>
      <c r="I31" s="85">
        <v>708</v>
      </c>
      <c r="J31" s="85">
        <v>708</v>
      </c>
      <c r="K31" s="86">
        <v>708</v>
      </c>
      <c r="L31" s="84">
        <v>708</v>
      </c>
      <c r="M31" s="85">
        <v>727</v>
      </c>
      <c r="N31" s="85"/>
      <c r="O31" s="87"/>
      <c r="P31" s="75">
        <f t="shared" si="3"/>
        <v>1</v>
      </c>
      <c r="Q31" s="47">
        <f t="shared" si="4"/>
        <v>1.0268361581920904</v>
      </c>
      <c r="R31" s="81"/>
      <c r="S31" s="82"/>
      <c r="T31" s="80">
        <f t="shared" si="2"/>
        <v>1.0134180790960452</v>
      </c>
      <c r="U31" s="81"/>
      <c r="V31" s="82"/>
      <c r="W31" s="153" t="s">
        <v>191</v>
      </c>
    </row>
    <row r="32" spans="2:23" ht="96.6" x14ac:dyDescent="0.3">
      <c r="B32" s="92" t="s">
        <v>28</v>
      </c>
      <c r="C32" s="93" t="s">
        <v>98</v>
      </c>
      <c r="D32" s="93" t="s">
        <v>99</v>
      </c>
      <c r="E32" s="95" t="s">
        <v>47</v>
      </c>
      <c r="F32" s="129" t="s">
        <v>100</v>
      </c>
      <c r="G32" s="171">
        <f t="shared" si="5"/>
        <v>2832</v>
      </c>
      <c r="H32" s="84">
        <v>708</v>
      </c>
      <c r="I32" s="85">
        <v>708</v>
      </c>
      <c r="J32" s="85">
        <v>708</v>
      </c>
      <c r="K32" s="86">
        <v>708</v>
      </c>
      <c r="L32" s="84">
        <v>708</v>
      </c>
      <c r="M32" s="85">
        <v>562</v>
      </c>
      <c r="N32" s="85"/>
      <c r="O32" s="87"/>
      <c r="P32" s="75">
        <f t="shared" si="3"/>
        <v>1</v>
      </c>
      <c r="Q32" s="47">
        <f t="shared" si="4"/>
        <v>0.79378531073446323</v>
      </c>
      <c r="R32" s="81"/>
      <c r="S32" s="82"/>
      <c r="T32" s="80">
        <f t="shared" si="2"/>
        <v>0.89689265536723162</v>
      </c>
      <c r="U32" s="81"/>
      <c r="V32" s="82"/>
      <c r="W32" s="157" t="s">
        <v>192</v>
      </c>
    </row>
    <row r="33" spans="2:23" ht="96.6" x14ac:dyDescent="0.3">
      <c r="B33" s="92" t="s">
        <v>28</v>
      </c>
      <c r="C33" s="93" t="s">
        <v>101</v>
      </c>
      <c r="D33" s="93" t="s">
        <v>102</v>
      </c>
      <c r="E33" s="95" t="s">
        <v>47</v>
      </c>
      <c r="F33" s="129" t="s">
        <v>103</v>
      </c>
      <c r="G33" s="171">
        <f t="shared" si="5"/>
        <v>6360</v>
      </c>
      <c r="H33" s="84">
        <v>1590</v>
      </c>
      <c r="I33" s="85">
        <v>1590</v>
      </c>
      <c r="J33" s="85">
        <v>1590</v>
      </c>
      <c r="K33" s="86">
        <v>1590</v>
      </c>
      <c r="L33" s="84">
        <v>1151</v>
      </c>
      <c r="M33" s="85">
        <v>451</v>
      </c>
      <c r="N33" s="85"/>
      <c r="O33" s="87"/>
      <c r="P33" s="75">
        <f t="shared" si="3"/>
        <v>0.72389937106918234</v>
      </c>
      <c r="Q33" s="47">
        <f t="shared" si="4"/>
        <v>0.28364779874213836</v>
      </c>
      <c r="R33" s="81"/>
      <c r="S33" s="82"/>
      <c r="T33" s="80">
        <f t="shared" si="2"/>
        <v>0.50377358490566038</v>
      </c>
      <c r="U33" s="81"/>
      <c r="V33" s="82"/>
      <c r="W33" s="153" t="s">
        <v>193</v>
      </c>
    </row>
    <row r="34" spans="2:23" ht="115.2" x14ac:dyDescent="0.3">
      <c r="B34" s="92" t="s">
        <v>28</v>
      </c>
      <c r="C34" s="93" t="s">
        <v>104</v>
      </c>
      <c r="D34" s="93" t="s">
        <v>105</v>
      </c>
      <c r="E34" s="95" t="s">
        <v>47</v>
      </c>
      <c r="F34" s="129" t="s">
        <v>106</v>
      </c>
      <c r="G34" s="171">
        <f t="shared" si="5"/>
        <v>6360</v>
      </c>
      <c r="H34" s="84">
        <v>1590</v>
      </c>
      <c r="I34" s="85">
        <v>1590</v>
      </c>
      <c r="J34" s="85">
        <v>1590</v>
      </c>
      <c r="K34" s="86">
        <v>1590</v>
      </c>
      <c r="L34" s="84">
        <v>1151</v>
      </c>
      <c r="M34" s="85">
        <v>451</v>
      </c>
      <c r="N34" s="85"/>
      <c r="O34" s="87"/>
      <c r="P34" s="75">
        <f t="shared" si="3"/>
        <v>0.72389937106918234</v>
      </c>
      <c r="Q34" s="47">
        <f t="shared" si="4"/>
        <v>0.28364779874213836</v>
      </c>
      <c r="R34" s="81"/>
      <c r="S34" s="82"/>
      <c r="T34" s="80">
        <f t="shared" si="2"/>
        <v>0.50377358490566038</v>
      </c>
      <c r="U34" s="81"/>
      <c r="V34" s="82"/>
      <c r="W34" s="153" t="s">
        <v>194</v>
      </c>
    </row>
    <row r="35" spans="2:23" ht="96.6" x14ac:dyDescent="0.3">
      <c r="B35" s="92" t="s">
        <v>28</v>
      </c>
      <c r="C35" s="99" t="s">
        <v>107</v>
      </c>
      <c r="D35" s="93" t="s">
        <v>108</v>
      </c>
      <c r="E35" s="95" t="s">
        <v>47</v>
      </c>
      <c r="F35" s="129" t="s">
        <v>109</v>
      </c>
      <c r="G35" s="171">
        <f t="shared" si="5"/>
        <v>125</v>
      </c>
      <c r="H35" s="84">
        <v>31</v>
      </c>
      <c r="I35" s="85">
        <v>31</v>
      </c>
      <c r="J35" s="85">
        <v>31</v>
      </c>
      <c r="K35" s="86">
        <v>32</v>
      </c>
      <c r="L35" s="84">
        <v>32</v>
      </c>
      <c r="M35" s="85">
        <v>22</v>
      </c>
      <c r="N35" s="85"/>
      <c r="O35" s="87"/>
      <c r="P35" s="75">
        <f t="shared" si="3"/>
        <v>1.032258064516129</v>
      </c>
      <c r="Q35" s="47">
        <f t="shared" si="4"/>
        <v>0.70967741935483875</v>
      </c>
      <c r="R35" s="81"/>
      <c r="S35" s="82"/>
      <c r="T35" s="80">
        <f t="shared" si="2"/>
        <v>0.87096774193548387</v>
      </c>
      <c r="U35" s="81"/>
      <c r="V35" s="82"/>
      <c r="W35" s="153" t="s">
        <v>195</v>
      </c>
    </row>
    <row r="36" spans="2:23" ht="96.6" x14ac:dyDescent="0.3">
      <c r="B36" s="88" t="s">
        <v>46</v>
      </c>
      <c r="C36" s="89" t="s">
        <v>110</v>
      </c>
      <c r="D36" s="89" t="s">
        <v>111</v>
      </c>
      <c r="E36" s="100" t="s">
        <v>47</v>
      </c>
      <c r="F36" s="130" t="s">
        <v>112</v>
      </c>
      <c r="G36" s="139">
        <f t="shared" si="5"/>
        <v>2500</v>
      </c>
      <c r="H36" s="84">
        <v>400</v>
      </c>
      <c r="I36" s="85">
        <v>850</v>
      </c>
      <c r="J36" s="85">
        <v>850</v>
      </c>
      <c r="K36" s="86">
        <v>400</v>
      </c>
      <c r="L36" s="84">
        <v>1154</v>
      </c>
      <c r="M36" s="85">
        <v>1431</v>
      </c>
      <c r="N36" s="85"/>
      <c r="O36" s="87"/>
      <c r="P36" s="75">
        <f t="shared" si="3"/>
        <v>2.8849999999999998</v>
      </c>
      <c r="Q36" s="47">
        <f t="shared" si="4"/>
        <v>1.6835294117647059</v>
      </c>
      <c r="R36" s="81"/>
      <c r="S36" s="82"/>
      <c r="T36" s="80">
        <f t="shared" si="2"/>
        <v>2.0680000000000001</v>
      </c>
      <c r="U36" s="81"/>
      <c r="V36" s="82"/>
      <c r="W36" s="158" t="s">
        <v>196</v>
      </c>
    </row>
    <row r="37" spans="2:23" ht="115.2" x14ac:dyDescent="0.3">
      <c r="B37" s="92" t="s">
        <v>28</v>
      </c>
      <c r="C37" s="101" t="s">
        <v>113</v>
      </c>
      <c r="D37" s="102" t="s">
        <v>114</v>
      </c>
      <c r="E37" s="95" t="s">
        <v>47</v>
      </c>
      <c r="F37" s="131" t="s">
        <v>115</v>
      </c>
      <c r="G37" s="174">
        <f t="shared" si="5"/>
        <v>180</v>
      </c>
      <c r="H37" s="84">
        <v>40</v>
      </c>
      <c r="I37" s="85">
        <v>50</v>
      </c>
      <c r="J37" s="85">
        <v>50</v>
      </c>
      <c r="K37" s="86">
        <v>40</v>
      </c>
      <c r="L37" s="84">
        <v>63</v>
      </c>
      <c r="M37" s="85">
        <v>57</v>
      </c>
      <c r="N37" s="85"/>
      <c r="O37" s="87"/>
      <c r="P37" s="75">
        <f t="shared" si="3"/>
        <v>1.575</v>
      </c>
      <c r="Q37" s="47">
        <f t="shared" si="4"/>
        <v>1.1399999999999999</v>
      </c>
      <c r="R37" s="81"/>
      <c r="S37" s="82"/>
      <c r="T37" s="80">
        <f t="shared" si="2"/>
        <v>1.3333333333333333</v>
      </c>
      <c r="U37" s="81"/>
      <c r="V37" s="82"/>
      <c r="W37" s="159" t="s">
        <v>197</v>
      </c>
    </row>
    <row r="38" spans="2:23" ht="96.6" x14ac:dyDescent="0.3">
      <c r="B38" s="92" t="s">
        <v>28</v>
      </c>
      <c r="C38" s="101" t="s">
        <v>116</v>
      </c>
      <c r="D38" s="93" t="s">
        <v>117</v>
      </c>
      <c r="E38" s="95" t="s">
        <v>47</v>
      </c>
      <c r="F38" s="132" t="s">
        <v>118</v>
      </c>
      <c r="G38" s="171">
        <f t="shared" si="5"/>
        <v>10</v>
      </c>
      <c r="H38" s="84">
        <v>3</v>
      </c>
      <c r="I38" s="85">
        <v>4</v>
      </c>
      <c r="J38" s="85">
        <v>2</v>
      </c>
      <c r="K38" s="86">
        <v>1</v>
      </c>
      <c r="L38" s="84">
        <v>2</v>
      </c>
      <c r="M38" s="85">
        <v>5</v>
      </c>
      <c r="N38" s="85"/>
      <c r="O38" s="87"/>
      <c r="P38" s="75">
        <f t="shared" si="3"/>
        <v>0.66666666666666663</v>
      </c>
      <c r="Q38" s="47">
        <f t="shared" si="4"/>
        <v>1.25</v>
      </c>
      <c r="R38" s="81"/>
      <c r="S38" s="82"/>
      <c r="T38" s="80">
        <f t="shared" si="2"/>
        <v>1</v>
      </c>
      <c r="U38" s="81"/>
      <c r="V38" s="82"/>
      <c r="W38" s="159" t="s">
        <v>198</v>
      </c>
    </row>
    <row r="39" spans="2:23" ht="100.8" x14ac:dyDescent="0.3">
      <c r="B39" s="92" t="s">
        <v>28</v>
      </c>
      <c r="C39" s="101" t="s">
        <v>119</v>
      </c>
      <c r="D39" s="93" t="s">
        <v>120</v>
      </c>
      <c r="E39" s="95" t="s">
        <v>47</v>
      </c>
      <c r="F39" s="132" t="s">
        <v>121</v>
      </c>
      <c r="G39" s="171">
        <f t="shared" si="5"/>
        <v>1200</v>
      </c>
      <c r="H39" s="84">
        <v>360</v>
      </c>
      <c r="I39" s="85">
        <v>120</v>
      </c>
      <c r="J39" s="85">
        <v>360</v>
      </c>
      <c r="K39" s="86">
        <v>360</v>
      </c>
      <c r="L39" s="84">
        <v>361</v>
      </c>
      <c r="M39" s="85">
        <v>113</v>
      </c>
      <c r="N39" s="85"/>
      <c r="O39" s="87"/>
      <c r="P39" s="75">
        <f t="shared" si="3"/>
        <v>1.0027777777777778</v>
      </c>
      <c r="Q39" s="47">
        <f t="shared" si="4"/>
        <v>0.94166666666666665</v>
      </c>
      <c r="R39" s="81"/>
      <c r="S39" s="82"/>
      <c r="T39" s="80">
        <f t="shared" si="2"/>
        <v>0.98750000000000004</v>
      </c>
      <c r="U39" s="81"/>
      <c r="V39" s="82"/>
      <c r="W39" s="159" t="s">
        <v>199</v>
      </c>
    </row>
    <row r="40" spans="2:23" ht="96.6" x14ac:dyDescent="0.3">
      <c r="B40" s="88" t="s">
        <v>122</v>
      </c>
      <c r="C40" s="98" t="s">
        <v>123</v>
      </c>
      <c r="D40" s="98" t="s">
        <v>124</v>
      </c>
      <c r="E40" s="91" t="s">
        <v>47</v>
      </c>
      <c r="F40" s="133" t="s">
        <v>125</v>
      </c>
      <c r="G40" s="139">
        <f t="shared" si="5"/>
        <v>3060</v>
      </c>
      <c r="H40" s="84">
        <v>765</v>
      </c>
      <c r="I40" s="85">
        <v>765</v>
      </c>
      <c r="J40" s="85">
        <v>765</v>
      </c>
      <c r="K40" s="86">
        <v>765</v>
      </c>
      <c r="L40" s="84">
        <v>817</v>
      </c>
      <c r="M40" s="85">
        <v>804</v>
      </c>
      <c r="N40" s="85"/>
      <c r="O40" s="87"/>
      <c r="P40" s="75">
        <f t="shared" si="3"/>
        <v>1.0679738562091503</v>
      </c>
      <c r="Q40" s="47">
        <f t="shared" si="4"/>
        <v>1.0509803921568628</v>
      </c>
      <c r="R40" s="81"/>
      <c r="S40" s="82"/>
      <c r="T40" s="80">
        <f t="shared" si="2"/>
        <v>1.0594771241830065</v>
      </c>
      <c r="U40" s="81"/>
      <c r="V40" s="82"/>
      <c r="W40" s="160" t="s">
        <v>200</v>
      </c>
    </row>
    <row r="41" spans="2:23" ht="96.6" x14ac:dyDescent="0.3">
      <c r="B41" s="92" t="s">
        <v>28</v>
      </c>
      <c r="C41" s="105" t="s">
        <v>126</v>
      </c>
      <c r="D41" s="105" t="s">
        <v>127</v>
      </c>
      <c r="E41" s="95" t="s">
        <v>47</v>
      </c>
      <c r="F41" s="162" t="s">
        <v>128</v>
      </c>
      <c r="G41" s="171">
        <f t="shared" si="5"/>
        <v>260</v>
      </c>
      <c r="H41" s="84">
        <v>65</v>
      </c>
      <c r="I41" s="85">
        <v>65</v>
      </c>
      <c r="J41" s="85">
        <v>65</v>
      </c>
      <c r="K41" s="86">
        <v>65</v>
      </c>
      <c r="L41" s="84">
        <v>77</v>
      </c>
      <c r="M41" s="85">
        <v>73</v>
      </c>
      <c r="N41" s="85"/>
      <c r="O41" s="87"/>
      <c r="P41" s="75">
        <f t="shared" si="3"/>
        <v>1.1846153846153846</v>
      </c>
      <c r="Q41" s="47">
        <f t="shared" si="4"/>
        <v>1.1230769230769231</v>
      </c>
      <c r="R41" s="81"/>
      <c r="S41" s="82"/>
      <c r="T41" s="80">
        <f t="shared" si="2"/>
        <v>1.1538461538461537</v>
      </c>
      <c r="U41" s="81"/>
      <c r="V41" s="82"/>
      <c r="W41" s="161" t="s">
        <v>201</v>
      </c>
    </row>
    <row r="42" spans="2:23" ht="96.6" x14ac:dyDescent="0.3">
      <c r="B42" s="92" t="s">
        <v>28</v>
      </c>
      <c r="C42" s="105" t="s">
        <v>129</v>
      </c>
      <c r="D42" s="105" t="s">
        <v>130</v>
      </c>
      <c r="E42" s="95" t="s">
        <v>47</v>
      </c>
      <c r="F42" s="162" t="s">
        <v>131</v>
      </c>
      <c r="G42" s="171">
        <f t="shared" si="5"/>
        <v>1000</v>
      </c>
      <c r="H42" s="84">
        <v>250</v>
      </c>
      <c r="I42" s="85">
        <v>250</v>
      </c>
      <c r="J42" s="85">
        <v>250</v>
      </c>
      <c r="K42" s="86">
        <v>250</v>
      </c>
      <c r="L42" s="84">
        <v>266</v>
      </c>
      <c r="M42" s="85">
        <v>258</v>
      </c>
      <c r="N42" s="85"/>
      <c r="O42" s="87"/>
      <c r="P42" s="75">
        <f t="shared" si="3"/>
        <v>1.0640000000000001</v>
      </c>
      <c r="Q42" s="47">
        <f t="shared" si="4"/>
        <v>1.032</v>
      </c>
      <c r="R42" s="81"/>
      <c r="S42" s="82"/>
      <c r="T42" s="80">
        <f t="shared" si="2"/>
        <v>1.048</v>
      </c>
      <c r="U42" s="81"/>
      <c r="V42" s="82"/>
      <c r="W42" s="161" t="s">
        <v>202</v>
      </c>
    </row>
    <row r="43" spans="2:23" ht="96.6" x14ac:dyDescent="0.3">
      <c r="B43" s="92" t="s">
        <v>28</v>
      </c>
      <c r="C43" s="105" t="s">
        <v>132</v>
      </c>
      <c r="D43" s="105" t="s">
        <v>133</v>
      </c>
      <c r="E43" s="95" t="s">
        <v>47</v>
      </c>
      <c r="F43" s="162" t="s">
        <v>134</v>
      </c>
      <c r="G43" s="171">
        <f t="shared" si="5"/>
        <v>1800</v>
      </c>
      <c r="H43" s="84">
        <v>450</v>
      </c>
      <c r="I43" s="85">
        <v>450</v>
      </c>
      <c r="J43" s="85">
        <v>450</v>
      </c>
      <c r="K43" s="86">
        <v>450</v>
      </c>
      <c r="L43" s="84">
        <v>473</v>
      </c>
      <c r="M43" s="85">
        <v>473</v>
      </c>
      <c r="N43" s="85"/>
      <c r="O43" s="87"/>
      <c r="P43" s="75">
        <f t="shared" si="3"/>
        <v>1.0511111111111111</v>
      </c>
      <c r="Q43" s="47">
        <f t="shared" si="4"/>
        <v>1.0511111111111111</v>
      </c>
      <c r="R43" s="81"/>
      <c r="S43" s="82"/>
      <c r="T43" s="80">
        <f t="shared" si="2"/>
        <v>1.0511111111111111</v>
      </c>
      <c r="U43" s="81"/>
      <c r="V43" s="82"/>
      <c r="W43" s="161" t="s">
        <v>203</v>
      </c>
    </row>
    <row r="44" spans="2:23" ht="110.4" x14ac:dyDescent="0.3">
      <c r="B44" s="88" t="s">
        <v>135</v>
      </c>
      <c r="C44" s="103" t="s">
        <v>136</v>
      </c>
      <c r="D44" s="104" t="s">
        <v>137</v>
      </c>
      <c r="E44" s="100" t="s">
        <v>47</v>
      </c>
      <c r="F44" s="134" t="s">
        <v>138</v>
      </c>
      <c r="G44" s="175">
        <f t="shared" si="5"/>
        <v>1200</v>
      </c>
      <c r="H44" s="84">
        <v>300</v>
      </c>
      <c r="I44" s="85">
        <v>300</v>
      </c>
      <c r="J44" s="85">
        <v>300</v>
      </c>
      <c r="K44" s="86">
        <v>300</v>
      </c>
      <c r="L44" s="84">
        <v>820</v>
      </c>
      <c r="M44" s="85">
        <v>1051</v>
      </c>
      <c r="N44" s="85"/>
      <c r="O44" s="87"/>
      <c r="P44" s="75">
        <f t="shared" si="3"/>
        <v>2.7333333333333334</v>
      </c>
      <c r="Q44" s="47">
        <f t="shared" si="4"/>
        <v>3.5033333333333334</v>
      </c>
      <c r="R44" s="81"/>
      <c r="S44" s="82"/>
      <c r="T44" s="80">
        <f t="shared" si="2"/>
        <v>3.1183333333333332</v>
      </c>
      <c r="U44" s="81"/>
      <c r="V44" s="82"/>
      <c r="W44" s="158" t="s">
        <v>204</v>
      </c>
    </row>
    <row r="45" spans="2:23" ht="129.6" x14ac:dyDescent="0.3">
      <c r="B45" s="92" t="s">
        <v>28</v>
      </c>
      <c r="C45" s="105" t="s">
        <v>139</v>
      </c>
      <c r="D45" s="105" t="s">
        <v>140</v>
      </c>
      <c r="E45" s="95" t="s">
        <v>47</v>
      </c>
      <c r="F45" s="135" t="s">
        <v>141</v>
      </c>
      <c r="G45" s="140">
        <f t="shared" si="5"/>
        <v>1200</v>
      </c>
      <c r="H45" s="84">
        <v>300</v>
      </c>
      <c r="I45" s="85">
        <v>300</v>
      </c>
      <c r="J45" s="85">
        <v>300</v>
      </c>
      <c r="K45" s="86">
        <v>300</v>
      </c>
      <c r="L45" s="84">
        <v>558</v>
      </c>
      <c r="M45" s="85">
        <v>670</v>
      </c>
      <c r="N45" s="85"/>
      <c r="O45" s="87"/>
      <c r="P45" s="75">
        <f t="shared" si="3"/>
        <v>1.86</v>
      </c>
      <c r="Q45" s="47">
        <f t="shared" si="4"/>
        <v>2.2333333333333334</v>
      </c>
      <c r="R45" s="81"/>
      <c r="S45" s="82"/>
      <c r="T45" s="80">
        <f t="shared" si="2"/>
        <v>2.0466666666666669</v>
      </c>
      <c r="U45" s="81"/>
      <c r="V45" s="82"/>
      <c r="W45" s="159" t="s">
        <v>205</v>
      </c>
    </row>
    <row r="46" spans="2:23" ht="96.6" x14ac:dyDescent="0.3">
      <c r="B46" s="92" t="s">
        <v>28</v>
      </c>
      <c r="C46" s="105" t="s">
        <v>142</v>
      </c>
      <c r="D46" s="105" t="s">
        <v>143</v>
      </c>
      <c r="E46" s="95" t="s">
        <v>47</v>
      </c>
      <c r="F46" s="136" t="s">
        <v>144</v>
      </c>
      <c r="G46" s="140">
        <f t="shared" si="5"/>
        <v>4</v>
      </c>
      <c r="H46" s="84">
        <v>1</v>
      </c>
      <c r="I46" s="85"/>
      <c r="J46" s="85">
        <v>2</v>
      </c>
      <c r="K46" s="86">
        <v>1</v>
      </c>
      <c r="L46" s="84">
        <v>1</v>
      </c>
      <c r="M46" s="85">
        <v>1</v>
      </c>
      <c r="N46" s="85"/>
      <c r="O46" s="87"/>
      <c r="P46" s="75">
        <f t="shared" si="3"/>
        <v>1</v>
      </c>
      <c r="Q46" s="47" t="str">
        <f t="shared" si="4"/>
        <v>100%</v>
      </c>
      <c r="R46" s="81"/>
      <c r="S46" s="82"/>
      <c r="T46" s="80">
        <f t="shared" si="2"/>
        <v>2</v>
      </c>
      <c r="U46" s="81"/>
      <c r="V46" s="82"/>
      <c r="W46" s="159" t="s">
        <v>206</v>
      </c>
    </row>
    <row r="47" spans="2:23" ht="100.8" x14ac:dyDescent="0.3">
      <c r="B47" s="92" t="s">
        <v>28</v>
      </c>
      <c r="C47" s="105" t="s">
        <v>145</v>
      </c>
      <c r="D47" s="105" t="s">
        <v>146</v>
      </c>
      <c r="E47" s="95" t="s">
        <v>47</v>
      </c>
      <c r="F47" s="136" t="s">
        <v>147</v>
      </c>
      <c r="G47" s="140">
        <f t="shared" si="5"/>
        <v>1000</v>
      </c>
      <c r="H47" s="84">
        <v>250</v>
      </c>
      <c r="I47" s="85">
        <v>250</v>
      </c>
      <c r="J47" s="85">
        <v>250</v>
      </c>
      <c r="K47" s="86">
        <v>250</v>
      </c>
      <c r="L47" s="84">
        <v>262</v>
      </c>
      <c r="M47" s="85">
        <v>381</v>
      </c>
      <c r="N47" s="85"/>
      <c r="O47" s="87"/>
      <c r="P47" s="75">
        <f t="shared" si="3"/>
        <v>1.048</v>
      </c>
      <c r="Q47" s="47">
        <f t="shared" si="4"/>
        <v>1.524</v>
      </c>
      <c r="R47" s="81"/>
      <c r="S47" s="82"/>
      <c r="T47" s="80">
        <f t="shared" si="2"/>
        <v>1.286</v>
      </c>
      <c r="U47" s="81"/>
      <c r="V47" s="82"/>
      <c r="W47" s="159" t="s">
        <v>207</v>
      </c>
    </row>
    <row r="48" spans="2:23" ht="110.4" x14ac:dyDescent="0.3">
      <c r="B48" s="88" t="s">
        <v>148</v>
      </c>
      <c r="C48" s="90" t="s">
        <v>149</v>
      </c>
      <c r="D48" s="89" t="s">
        <v>150</v>
      </c>
      <c r="E48" s="100" t="s">
        <v>47</v>
      </c>
      <c r="F48" s="130" t="s">
        <v>151</v>
      </c>
      <c r="G48" s="139">
        <f t="shared" si="5"/>
        <v>216</v>
      </c>
      <c r="H48" s="84">
        <v>50</v>
      </c>
      <c r="I48" s="85">
        <v>59</v>
      </c>
      <c r="J48" s="85">
        <v>56</v>
      </c>
      <c r="K48" s="86">
        <v>51</v>
      </c>
      <c r="L48" s="84">
        <v>49</v>
      </c>
      <c r="M48" s="85">
        <v>74</v>
      </c>
      <c r="N48" s="85"/>
      <c r="O48" s="87"/>
      <c r="P48" s="75">
        <f t="shared" si="3"/>
        <v>0.98</v>
      </c>
      <c r="Q48" s="47">
        <f t="shared" si="4"/>
        <v>1.2542372881355932</v>
      </c>
      <c r="R48" s="81"/>
      <c r="S48" s="82"/>
      <c r="T48" s="80">
        <f t="shared" si="2"/>
        <v>1.128440366972477</v>
      </c>
      <c r="U48" s="81"/>
      <c r="V48" s="82"/>
      <c r="W48" s="158" t="s">
        <v>208</v>
      </c>
    </row>
    <row r="49" spans="2:23" ht="110.4" x14ac:dyDescent="0.3">
      <c r="B49" s="163" t="s">
        <v>152</v>
      </c>
      <c r="C49" s="164" t="s">
        <v>153</v>
      </c>
      <c r="D49" s="105" t="s">
        <v>154</v>
      </c>
      <c r="E49" s="165" t="s">
        <v>47</v>
      </c>
      <c r="F49" s="136" t="s">
        <v>155</v>
      </c>
      <c r="G49" s="140">
        <f t="shared" si="5"/>
        <v>47</v>
      </c>
      <c r="H49" s="84">
        <v>10</v>
      </c>
      <c r="I49" s="85">
        <v>13</v>
      </c>
      <c r="J49" s="85">
        <v>13</v>
      </c>
      <c r="K49" s="86">
        <v>11</v>
      </c>
      <c r="L49" s="84">
        <v>10</v>
      </c>
      <c r="M49" s="85">
        <v>16</v>
      </c>
      <c r="N49" s="85"/>
      <c r="O49" s="87"/>
      <c r="P49" s="75">
        <f t="shared" si="3"/>
        <v>1</v>
      </c>
      <c r="Q49" s="47">
        <f t="shared" si="4"/>
        <v>1.2307692307692308</v>
      </c>
      <c r="R49" s="81"/>
      <c r="S49" s="82"/>
      <c r="T49" s="80">
        <f t="shared" si="2"/>
        <v>1.1304347826086956</v>
      </c>
      <c r="U49" s="81"/>
      <c r="V49" s="82"/>
      <c r="W49" s="159" t="s">
        <v>209</v>
      </c>
    </row>
    <row r="50" spans="2:23" ht="96.6" x14ac:dyDescent="0.3">
      <c r="B50" s="163" t="s">
        <v>28</v>
      </c>
      <c r="C50" s="166" t="s">
        <v>156</v>
      </c>
      <c r="D50" s="105" t="s">
        <v>157</v>
      </c>
      <c r="E50" s="167" t="s">
        <v>47</v>
      </c>
      <c r="F50" s="136" t="s">
        <v>158</v>
      </c>
      <c r="G50" s="140">
        <f t="shared" si="5"/>
        <v>147</v>
      </c>
      <c r="H50" s="84">
        <v>35</v>
      </c>
      <c r="I50" s="85">
        <v>40</v>
      </c>
      <c r="J50" s="85">
        <v>37</v>
      </c>
      <c r="K50" s="86">
        <v>35</v>
      </c>
      <c r="L50" s="84">
        <v>35</v>
      </c>
      <c r="M50" s="85">
        <v>55</v>
      </c>
      <c r="N50" s="85"/>
      <c r="O50" s="87"/>
      <c r="P50" s="75">
        <f t="shared" si="3"/>
        <v>1</v>
      </c>
      <c r="Q50" s="47">
        <f t="shared" si="4"/>
        <v>1.375</v>
      </c>
      <c r="R50" s="81"/>
      <c r="S50" s="82"/>
      <c r="T50" s="80">
        <f t="shared" si="2"/>
        <v>1.2</v>
      </c>
      <c r="U50" s="81"/>
      <c r="V50" s="82"/>
      <c r="W50" s="159" t="s">
        <v>210</v>
      </c>
    </row>
    <row r="51" spans="2:23" ht="96.6" x14ac:dyDescent="0.3">
      <c r="B51" s="163" t="s">
        <v>28</v>
      </c>
      <c r="C51" s="164" t="s">
        <v>159</v>
      </c>
      <c r="D51" s="164" t="s">
        <v>160</v>
      </c>
      <c r="E51" s="165" t="s">
        <v>47</v>
      </c>
      <c r="F51" s="135" t="s">
        <v>161</v>
      </c>
      <c r="G51" s="140">
        <f t="shared" si="5"/>
        <v>22</v>
      </c>
      <c r="H51" s="84">
        <v>5</v>
      </c>
      <c r="I51" s="85">
        <v>6</v>
      </c>
      <c r="J51" s="85">
        <v>6</v>
      </c>
      <c r="K51" s="86">
        <v>5</v>
      </c>
      <c r="L51" s="84">
        <v>4</v>
      </c>
      <c r="M51" s="85">
        <v>3</v>
      </c>
      <c r="N51" s="85"/>
      <c r="O51" s="87"/>
      <c r="P51" s="75">
        <f t="shared" si="3"/>
        <v>0.8</v>
      </c>
      <c r="Q51" s="47">
        <f t="shared" si="4"/>
        <v>0.5</v>
      </c>
      <c r="R51" s="81"/>
      <c r="S51" s="82"/>
      <c r="T51" s="80">
        <f t="shared" si="2"/>
        <v>0.63636363636363635</v>
      </c>
      <c r="U51" s="81"/>
      <c r="V51" s="82"/>
      <c r="W51" s="159" t="s">
        <v>211</v>
      </c>
    </row>
    <row r="52" spans="2:23" ht="83.4" thickBot="1" x14ac:dyDescent="0.35">
      <c r="B52" s="88" t="s">
        <v>162</v>
      </c>
      <c r="C52" s="106" t="s">
        <v>163</v>
      </c>
      <c r="D52" s="90" t="s">
        <v>164</v>
      </c>
      <c r="E52" s="91" t="s">
        <v>47</v>
      </c>
      <c r="F52" s="125" t="s">
        <v>165</v>
      </c>
      <c r="G52" s="139">
        <f t="shared" si="5"/>
        <v>1272</v>
      </c>
      <c r="H52" s="84">
        <v>318</v>
      </c>
      <c r="I52" s="85">
        <v>318</v>
      </c>
      <c r="J52" s="85">
        <v>318</v>
      </c>
      <c r="K52" s="86">
        <v>318</v>
      </c>
      <c r="L52" s="84">
        <v>348</v>
      </c>
      <c r="M52" s="85">
        <v>348</v>
      </c>
      <c r="N52" s="85"/>
      <c r="O52" s="87"/>
      <c r="P52" s="75">
        <f t="shared" si="3"/>
        <v>1.0943396226415094</v>
      </c>
      <c r="Q52" s="47">
        <f t="shared" si="4"/>
        <v>1.0943396226415094</v>
      </c>
      <c r="R52" s="81"/>
      <c r="S52" s="82"/>
      <c r="T52" s="80">
        <f t="shared" si="2"/>
        <v>1.0943396226415094</v>
      </c>
      <c r="U52" s="81"/>
      <c r="V52" s="82"/>
      <c r="W52" s="155" t="s">
        <v>178</v>
      </c>
    </row>
    <row r="53" spans="2:23" ht="83.4" thickBot="1" x14ac:dyDescent="0.35">
      <c r="B53" s="92" t="s">
        <v>28</v>
      </c>
      <c r="C53" s="99" t="s">
        <v>166</v>
      </c>
      <c r="D53" s="94" t="s">
        <v>167</v>
      </c>
      <c r="E53" s="95" t="s">
        <v>47</v>
      </c>
      <c r="F53" s="129" t="s">
        <v>168</v>
      </c>
      <c r="G53" s="171">
        <f t="shared" si="5"/>
        <v>3576</v>
      </c>
      <c r="H53" s="84">
        <v>750</v>
      </c>
      <c r="I53" s="85">
        <v>1207</v>
      </c>
      <c r="J53" s="85">
        <v>1100</v>
      </c>
      <c r="K53" s="86">
        <v>519</v>
      </c>
      <c r="L53" s="84">
        <v>952</v>
      </c>
      <c r="M53" s="85">
        <v>1060</v>
      </c>
      <c r="N53" s="85"/>
      <c r="O53" s="87"/>
      <c r="P53" s="75">
        <f t="shared" si="3"/>
        <v>1.2693333333333334</v>
      </c>
      <c r="Q53" s="47">
        <f t="shared" si="4"/>
        <v>0.87821043910521956</v>
      </c>
      <c r="R53" s="81"/>
      <c r="S53" s="82"/>
      <c r="T53" s="80">
        <f t="shared" si="2"/>
        <v>1.0281042411854879</v>
      </c>
      <c r="U53" s="81"/>
      <c r="V53" s="82"/>
      <c r="W53" s="156" t="s">
        <v>179</v>
      </c>
    </row>
    <row r="54" spans="2:23" ht="83.4" thickBot="1" x14ac:dyDescent="0.35">
      <c r="B54" s="92" t="s">
        <v>28</v>
      </c>
      <c r="C54" s="99" t="s">
        <v>169</v>
      </c>
      <c r="D54" s="96" t="s">
        <v>170</v>
      </c>
      <c r="E54" s="95" t="s">
        <v>47</v>
      </c>
      <c r="F54" s="129" t="s">
        <v>171</v>
      </c>
      <c r="G54" s="171">
        <f t="shared" si="5"/>
        <v>705</v>
      </c>
      <c r="H54" s="56">
        <v>80</v>
      </c>
      <c r="I54" s="3">
        <v>250</v>
      </c>
      <c r="J54" s="3">
        <v>250</v>
      </c>
      <c r="K54" s="48">
        <v>125</v>
      </c>
      <c r="L54" s="56">
        <v>15</v>
      </c>
      <c r="M54" s="3">
        <v>179</v>
      </c>
      <c r="N54" s="3"/>
      <c r="O54" s="4"/>
      <c r="P54" s="75">
        <f t="shared" si="3"/>
        <v>0.1875</v>
      </c>
      <c r="Q54" s="47">
        <f t="shared" si="4"/>
        <v>0.71599999999999997</v>
      </c>
      <c r="R54" s="81"/>
      <c r="S54" s="82"/>
      <c r="T54" s="80">
        <f t="shared" si="2"/>
        <v>0.58787878787878789</v>
      </c>
      <c r="U54" s="81"/>
      <c r="V54" s="82"/>
      <c r="W54" s="156" t="s">
        <v>180</v>
      </c>
    </row>
    <row r="55" spans="2:23" ht="101.4" thickBot="1" x14ac:dyDescent="0.35">
      <c r="B55" s="107" t="s">
        <v>28</v>
      </c>
      <c r="C55" s="108" t="s">
        <v>172</v>
      </c>
      <c r="D55" s="109" t="s">
        <v>173</v>
      </c>
      <c r="E55" s="110" t="s">
        <v>47</v>
      </c>
      <c r="F55" s="137" t="s">
        <v>174</v>
      </c>
      <c r="G55" s="176">
        <f t="shared" si="5"/>
        <v>3600</v>
      </c>
      <c r="H55" s="112">
        <v>750</v>
      </c>
      <c r="I55" s="113">
        <v>1207</v>
      </c>
      <c r="J55" s="113">
        <v>1124</v>
      </c>
      <c r="K55" s="114">
        <v>519</v>
      </c>
      <c r="L55" s="112">
        <v>952</v>
      </c>
      <c r="M55" s="113">
        <v>6060</v>
      </c>
      <c r="N55" s="113"/>
      <c r="O55" s="115"/>
      <c r="P55" s="75">
        <f t="shared" si="3"/>
        <v>1.2693333333333334</v>
      </c>
      <c r="Q55" s="47">
        <f t="shared" si="4"/>
        <v>5.0207125103562555</v>
      </c>
      <c r="R55" s="116"/>
      <c r="S55" s="117"/>
      <c r="T55" s="80">
        <f t="shared" si="2"/>
        <v>3.5830352580480329</v>
      </c>
      <c r="U55" s="116"/>
      <c r="V55" s="117"/>
      <c r="W55" s="156" t="s">
        <v>181</v>
      </c>
    </row>
    <row r="56" spans="2:23" ht="32.25" customHeight="1" x14ac:dyDescent="0.3">
      <c r="C56" s="217"/>
      <c r="D56" s="217"/>
      <c r="E56" s="217"/>
      <c r="F56" s="217"/>
      <c r="G56" s="119"/>
      <c r="P56" s="111">
        <f t="shared" ref="P56:V56" si="6">AVERAGE(P19:P55)</f>
        <v>1.0582849920821902</v>
      </c>
      <c r="Q56" s="111">
        <f t="shared" si="6"/>
        <v>1.2011949763950478</v>
      </c>
      <c r="R56" s="111" t="e">
        <f t="shared" si="6"/>
        <v>#DIV/0!</v>
      </c>
      <c r="S56" s="111" t="e">
        <f t="shared" si="6"/>
        <v>#DIV/0!</v>
      </c>
      <c r="T56" s="111">
        <f t="shared" si="6"/>
        <v>1.167127515910898</v>
      </c>
      <c r="U56" s="111" t="e">
        <f t="shared" si="6"/>
        <v>#DIV/0!</v>
      </c>
      <c r="V56" s="111" t="e">
        <f t="shared" si="6"/>
        <v>#DIV/0!</v>
      </c>
    </row>
    <row r="57" spans="2:23" ht="15.75" customHeight="1" x14ac:dyDescent="0.3"/>
    <row r="58" spans="2:23" ht="15.75" customHeight="1" x14ac:dyDescent="0.3"/>
    <row r="59" spans="2:23" ht="15.75" customHeight="1" x14ac:dyDescent="0.3"/>
    <row r="65" spans="5:23" ht="15.75" customHeight="1" x14ac:dyDescent="0.3"/>
    <row r="66" spans="5:23" ht="15.75" customHeight="1" x14ac:dyDescent="0.3"/>
    <row r="71" spans="5:23" ht="15" thickBot="1" x14ac:dyDescent="0.35"/>
    <row r="72" spans="5:23" ht="15" thickBot="1" x14ac:dyDescent="0.35">
      <c r="E72" s="201" t="s">
        <v>29</v>
      </c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3"/>
    </row>
    <row r="73" spans="5:23" ht="22.8" customHeight="1" thickBot="1" x14ac:dyDescent="0.35">
      <c r="E73" s="199" t="s">
        <v>30</v>
      </c>
      <c r="F73" s="199" t="s">
        <v>31</v>
      </c>
      <c r="G73" s="204" t="s">
        <v>32</v>
      </c>
      <c r="H73" s="205"/>
      <c r="I73" s="205"/>
      <c r="J73" s="206"/>
      <c r="K73" s="204" t="s">
        <v>33</v>
      </c>
      <c r="L73" s="205"/>
      <c r="M73" s="205"/>
      <c r="N73" s="206"/>
      <c r="O73" s="207" t="s">
        <v>34</v>
      </c>
      <c r="P73" s="208"/>
      <c r="Q73" s="208"/>
      <c r="R73" s="209"/>
      <c r="S73" s="207" t="s">
        <v>35</v>
      </c>
      <c r="T73" s="208"/>
      <c r="U73" s="208"/>
      <c r="V73" s="209"/>
      <c r="W73" s="210" t="s">
        <v>10</v>
      </c>
    </row>
    <row r="74" spans="5:23" ht="28.2" thickBot="1" x14ac:dyDescent="0.35">
      <c r="E74" s="200"/>
      <c r="F74" s="200"/>
      <c r="G74" s="26" t="s">
        <v>36</v>
      </c>
      <c r="H74" s="27" t="s">
        <v>37</v>
      </c>
      <c r="I74" s="28" t="s">
        <v>38</v>
      </c>
      <c r="J74" s="29" t="s">
        <v>39</v>
      </c>
      <c r="K74" s="26" t="s">
        <v>36</v>
      </c>
      <c r="L74" s="27" t="s">
        <v>37</v>
      </c>
      <c r="M74" s="28" t="s">
        <v>38</v>
      </c>
      <c r="N74" s="29" t="s">
        <v>39</v>
      </c>
      <c r="O74" s="26" t="s">
        <v>14</v>
      </c>
      <c r="P74" s="30" t="s">
        <v>15</v>
      </c>
      <c r="Q74" s="31" t="s">
        <v>16</v>
      </c>
      <c r="R74" s="32" t="s">
        <v>17</v>
      </c>
      <c r="S74" s="33" t="s">
        <v>14</v>
      </c>
      <c r="T74" s="34" t="s">
        <v>15</v>
      </c>
      <c r="U74" s="31" t="s">
        <v>16</v>
      </c>
      <c r="V74" s="34" t="s">
        <v>17</v>
      </c>
      <c r="W74" s="211"/>
    </row>
    <row r="75" spans="5:23" ht="15" thickBot="1" x14ac:dyDescent="0.35">
      <c r="E75" s="39" t="s">
        <v>217</v>
      </c>
      <c r="F75" s="35">
        <v>2800000</v>
      </c>
      <c r="G75" s="59">
        <v>170000</v>
      </c>
      <c r="H75" s="60">
        <v>290000</v>
      </c>
      <c r="I75" s="60">
        <v>1800000</v>
      </c>
      <c r="J75" s="61">
        <v>540000</v>
      </c>
      <c r="K75" s="59">
        <v>176396.87</v>
      </c>
      <c r="L75" s="62">
        <v>235973.53</v>
      </c>
      <c r="M75" s="62"/>
      <c r="N75" s="63"/>
      <c r="O75" s="75">
        <f t="shared" ref="O75:R75" si="7">IFERROR((K75/G75),"100%")</f>
        <v>1.0376286470588234</v>
      </c>
      <c r="P75" s="47">
        <f t="shared" si="7"/>
        <v>0.8137018275862069</v>
      </c>
      <c r="Q75" s="47">
        <f t="shared" si="7"/>
        <v>0</v>
      </c>
      <c r="R75" s="50">
        <f t="shared" si="7"/>
        <v>0</v>
      </c>
      <c r="S75" s="75">
        <f>IFERROR(((K75)/(G75)),"100%")</f>
        <v>1.0376286470588234</v>
      </c>
      <c r="T75" s="75">
        <f>IFERROR(((L75+M75)/(H75+I75)),"100%")</f>
        <v>0.112905995215311</v>
      </c>
      <c r="U75" s="47">
        <f>IFERROR(((L75+M75+N75)/(H75+I75+J75)),"100%")</f>
        <v>8.9723775665399241E-2</v>
      </c>
      <c r="V75" s="50">
        <f>IFERROR(((L75+M75+N75+O75)/(H75+I75+J75+K75)),"100%")</f>
        <v>8.4084532074270399E-2</v>
      </c>
    </row>
    <row r="76" spans="5:23" ht="27.6" x14ac:dyDescent="0.3">
      <c r="E76" s="40" t="s">
        <v>218</v>
      </c>
      <c r="F76" s="36">
        <v>800000</v>
      </c>
      <c r="G76" s="64">
        <v>248502</v>
      </c>
      <c r="H76" s="65">
        <v>149500</v>
      </c>
      <c r="I76" s="65">
        <v>195499</v>
      </c>
      <c r="J76" s="66">
        <v>206499</v>
      </c>
      <c r="K76" s="64">
        <v>337208.26</v>
      </c>
      <c r="L76" s="67"/>
      <c r="M76" s="67"/>
      <c r="N76" s="68"/>
      <c r="O76" s="75">
        <f t="shared" ref="O75:O83" si="8">IFERROR((K76/G76),"100%")</f>
        <v>1.3569639680968362</v>
      </c>
      <c r="P76" s="47">
        <f t="shared" ref="P75:P83" si="9">IFERROR((L76/H76),"100%")</f>
        <v>0</v>
      </c>
      <c r="Q76" s="47">
        <f t="shared" ref="Q75:Q83" si="10">IFERROR((M76/I76),"100%")</f>
        <v>0</v>
      </c>
      <c r="R76" s="50">
        <f t="shared" ref="R75:R83" si="11">IFERROR((N76/J76),"100%")</f>
        <v>0</v>
      </c>
      <c r="S76" s="75">
        <f t="shared" ref="S75:S83" si="12">IFERROR(((K76)/(G76)),"100%")</f>
        <v>1.3569639680968362</v>
      </c>
      <c r="T76" s="75">
        <f t="shared" ref="T75:T83" si="13">IFERROR(((L76+M76)/(H76+I76)),"100%")</f>
        <v>0</v>
      </c>
      <c r="U76" s="47">
        <f t="shared" ref="U75:U83" si="14">IFERROR(((L76+M76+N76)/(H76+I76+J76)),"100%")</f>
        <v>0</v>
      </c>
      <c r="V76" s="50">
        <f t="shared" ref="V75:V83" si="15">IFERROR(((L76+M76+N76+O76)/(H76+I76+J76+K76)),"100%")</f>
        <v>1.5268981767910988E-6</v>
      </c>
      <c r="W76" s="43"/>
    </row>
    <row r="77" spans="5:23" x14ac:dyDescent="0.3">
      <c r="E77" s="177" t="s">
        <v>219</v>
      </c>
      <c r="F77" s="178">
        <v>700000</v>
      </c>
      <c r="G77" s="179">
        <v>372550</v>
      </c>
      <c r="H77" s="180">
        <v>132550</v>
      </c>
      <c r="I77" s="180">
        <v>142900</v>
      </c>
      <c r="J77" s="181">
        <v>52000</v>
      </c>
      <c r="K77" s="179">
        <v>373364.04</v>
      </c>
      <c r="L77" s="182">
        <v>130959.37</v>
      </c>
      <c r="M77" s="182"/>
      <c r="N77" s="183"/>
      <c r="O77" s="75">
        <f t="shared" si="8"/>
        <v>1.0021850489867132</v>
      </c>
      <c r="P77" s="47">
        <f t="shared" si="9"/>
        <v>0.98799977367031311</v>
      </c>
      <c r="Q77" s="47">
        <f t="shared" si="10"/>
        <v>0</v>
      </c>
      <c r="R77" s="50">
        <f t="shared" si="11"/>
        <v>0</v>
      </c>
      <c r="S77" s="75">
        <f t="shared" si="12"/>
        <v>1.0021850489867132</v>
      </c>
      <c r="T77" s="75">
        <f t="shared" si="13"/>
        <v>0.47543790161553817</v>
      </c>
      <c r="U77" s="47">
        <f t="shared" si="14"/>
        <v>0.39993699801496413</v>
      </c>
      <c r="V77" s="50">
        <f t="shared" si="15"/>
        <v>0.18686893342640365</v>
      </c>
      <c r="W77" s="184"/>
    </row>
    <row r="78" spans="5:23" ht="27.6" x14ac:dyDescent="0.3">
      <c r="E78" s="177" t="s">
        <v>220</v>
      </c>
      <c r="F78" s="178">
        <v>1100000</v>
      </c>
      <c r="G78" s="179">
        <v>334729</v>
      </c>
      <c r="H78" s="180">
        <v>297629</v>
      </c>
      <c r="I78" s="180">
        <v>292329</v>
      </c>
      <c r="J78" s="181">
        <v>175313</v>
      </c>
      <c r="K78" s="179">
        <v>156235</v>
      </c>
      <c r="L78" s="182">
        <v>183542</v>
      </c>
      <c r="M78" s="182"/>
      <c r="N78" s="183"/>
      <c r="O78" s="75">
        <f t="shared" si="8"/>
        <v>0.46675071475731111</v>
      </c>
      <c r="P78" s="47">
        <f t="shared" si="9"/>
        <v>0.61668049820414006</v>
      </c>
      <c r="Q78" s="47">
        <f t="shared" si="10"/>
        <v>0</v>
      </c>
      <c r="R78" s="50">
        <f t="shared" si="11"/>
        <v>0</v>
      </c>
      <c r="S78" s="75">
        <f t="shared" si="12"/>
        <v>0.46675071475731111</v>
      </c>
      <c r="T78" s="75">
        <f t="shared" si="13"/>
        <v>0.3111102824268846</v>
      </c>
      <c r="U78" s="47">
        <f t="shared" si="14"/>
        <v>0.23983922035461946</v>
      </c>
      <c r="V78" s="50">
        <f t="shared" si="15"/>
        <v>0.19917663775462641</v>
      </c>
      <c r="W78" s="184"/>
    </row>
    <row r="79" spans="5:23" x14ac:dyDescent="0.3">
      <c r="E79" s="177" t="s">
        <v>221</v>
      </c>
      <c r="F79" s="178" t="s">
        <v>222</v>
      </c>
      <c r="G79" s="179">
        <v>2884500</v>
      </c>
      <c r="H79" s="180">
        <v>2766500</v>
      </c>
      <c r="I79" s="180">
        <v>2746500</v>
      </c>
      <c r="J79" s="181">
        <v>2802500</v>
      </c>
      <c r="K79" s="179">
        <v>2597575.0299999998</v>
      </c>
      <c r="L79" s="182">
        <v>3006170.39</v>
      </c>
      <c r="M79" s="182"/>
      <c r="N79" s="183"/>
      <c r="O79" s="75">
        <f t="shared" si="8"/>
        <v>0.90052869821459514</v>
      </c>
      <c r="P79" s="47">
        <f t="shared" si="9"/>
        <v>1.0866330706669076</v>
      </c>
      <c r="Q79" s="47">
        <f t="shared" si="10"/>
        <v>0</v>
      </c>
      <c r="R79" s="50">
        <f t="shared" si="11"/>
        <v>0</v>
      </c>
      <c r="S79" s="75">
        <f t="shared" si="12"/>
        <v>0.90052869821459514</v>
      </c>
      <c r="T79" s="75">
        <f t="shared" si="13"/>
        <v>0.5452875730092509</v>
      </c>
      <c r="U79" s="47">
        <f t="shared" si="14"/>
        <v>0.36151408694606457</v>
      </c>
      <c r="V79" s="50">
        <f t="shared" si="15"/>
        <v>0.27546509872467162</v>
      </c>
      <c r="W79" s="184"/>
    </row>
    <row r="80" spans="5:23" ht="27" customHeight="1" x14ac:dyDescent="0.3">
      <c r="E80" s="177" t="s">
        <v>223</v>
      </c>
      <c r="F80" s="178">
        <v>10500000</v>
      </c>
      <c r="G80" s="179">
        <v>4425000</v>
      </c>
      <c r="H80" s="180">
        <v>2270000</v>
      </c>
      <c r="I80" s="180">
        <v>1750000</v>
      </c>
      <c r="J80" s="181">
        <v>2055000</v>
      </c>
      <c r="K80" s="179">
        <v>1186045.95</v>
      </c>
      <c r="L80" s="182"/>
      <c r="M80" s="182"/>
      <c r="N80" s="183"/>
      <c r="O80" s="75">
        <f t="shared" si="8"/>
        <v>0.26803298305084744</v>
      </c>
      <c r="P80" s="47">
        <f t="shared" si="9"/>
        <v>0</v>
      </c>
      <c r="Q80" s="47">
        <f t="shared" si="10"/>
        <v>0</v>
      </c>
      <c r="R80" s="50">
        <f t="shared" si="11"/>
        <v>0</v>
      </c>
      <c r="S80" s="75">
        <f t="shared" si="12"/>
        <v>0.26803298305084744</v>
      </c>
      <c r="T80" s="75">
        <f t="shared" si="13"/>
        <v>0</v>
      </c>
      <c r="U80" s="47">
        <f t="shared" si="14"/>
        <v>0</v>
      </c>
      <c r="V80" s="50">
        <f t="shared" si="15"/>
        <v>3.6913825486925535E-8</v>
      </c>
      <c r="W80" s="184"/>
    </row>
    <row r="81" spans="5:23" ht="27.6" x14ac:dyDescent="0.3">
      <c r="E81" s="177" t="s">
        <v>224</v>
      </c>
      <c r="F81" s="178">
        <v>400000</v>
      </c>
      <c r="G81" s="179">
        <v>50000</v>
      </c>
      <c r="H81" s="180">
        <v>100000</v>
      </c>
      <c r="I81" s="180">
        <v>150000</v>
      </c>
      <c r="J81" s="181">
        <v>100000</v>
      </c>
      <c r="K81" s="179">
        <v>5585</v>
      </c>
      <c r="L81" s="182">
        <v>29193</v>
      </c>
      <c r="M81" s="182"/>
      <c r="N81" s="183"/>
      <c r="O81" s="75">
        <f t="shared" si="8"/>
        <v>0.11169999999999999</v>
      </c>
      <c r="P81" s="47">
        <f t="shared" si="9"/>
        <v>0.29193000000000002</v>
      </c>
      <c r="Q81" s="47">
        <f t="shared" si="10"/>
        <v>0</v>
      </c>
      <c r="R81" s="50">
        <f t="shared" si="11"/>
        <v>0</v>
      </c>
      <c r="S81" s="75">
        <f t="shared" si="12"/>
        <v>0.11169999999999999</v>
      </c>
      <c r="T81" s="75">
        <f t="shared" si="13"/>
        <v>0.116772</v>
      </c>
      <c r="U81" s="47">
        <f t="shared" si="14"/>
        <v>8.3408571428571429E-2</v>
      </c>
      <c r="V81" s="50">
        <f t="shared" si="15"/>
        <v>8.2098827847068914E-2</v>
      </c>
      <c r="W81" s="184"/>
    </row>
    <row r="82" spans="5:23" ht="27.6" x14ac:dyDescent="0.3">
      <c r="E82" s="177" t="s">
        <v>225</v>
      </c>
      <c r="F82" s="178">
        <v>2079640053.5999999</v>
      </c>
      <c r="G82" s="179">
        <v>474221018</v>
      </c>
      <c r="H82" s="180">
        <v>959411923</v>
      </c>
      <c r="I82" s="180">
        <v>464221797.39999998</v>
      </c>
      <c r="J82" s="181">
        <v>655816944.39999998</v>
      </c>
      <c r="K82" s="179">
        <v>536821201.97000003</v>
      </c>
      <c r="L82" s="182">
        <v>566366348.88</v>
      </c>
      <c r="M82" s="182"/>
      <c r="N82" s="183"/>
      <c r="O82" s="75">
        <f t="shared" si="8"/>
        <v>1.1320063463952161</v>
      </c>
      <c r="P82" s="47">
        <f t="shared" si="9"/>
        <v>0.59032656912269788</v>
      </c>
      <c r="Q82" s="47">
        <f t="shared" si="10"/>
        <v>0</v>
      </c>
      <c r="R82" s="50">
        <f t="shared" si="11"/>
        <v>0</v>
      </c>
      <c r="S82" s="75">
        <f t="shared" si="12"/>
        <v>1.1320063463952161</v>
      </c>
      <c r="T82" s="75">
        <f t="shared" si="13"/>
        <v>0.39783150733523465</v>
      </c>
      <c r="U82" s="47">
        <f t="shared" si="14"/>
        <v>0.27236344601350404</v>
      </c>
      <c r="V82" s="50">
        <f t="shared" si="15"/>
        <v>0.21647840089005407</v>
      </c>
      <c r="W82" s="184"/>
    </row>
    <row r="83" spans="5:23" ht="25.8" customHeight="1" thickBot="1" x14ac:dyDescent="0.35">
      <c r="E83" s="41" t="s">
        <v>226</v>
      </c>
      <c r="F83" s="42">
        <f>SUM(F75:F82)</f>
        <v>2095940053.5999999</v>
      </c>
      <c r="G83" s="69">
        <f t="shared" ref="G83:L83" si="16">SUM(G75:G82)</f>
        <v>482706299</v>
      </c>
      <c r="H83" s="70">
        <f t="shared" si="16"/>
        <v>965418102</v>
      </c>
      <c r="I83" s="70">
        <f t="shared" si="16"/>
        <v>471299025.39999998</v>
      </c>
      <c r="J83" s="71">
        <f t="shared" si="16"/>
        <v>661748256.39999998</v>
      </c>
      <c r="K83" s="69">
        <f t="shared" si="16"/>
        <v>541653612.12</v>
      </c>
      <c r="L83" s="72">
        <f t="shared" si="16"/>
        <v>569952187.16999996</v>
      </c>
      <c r="M83" s="72"/>
      <c r="N83" s="73"/>
      <c r="O83" s="75">
        <f t="shared" si="8"/>
        <v>1.1221183838746633</v>
      </c>
      <c r="P83" s="47">
        <f t="shared" si="9"/>
        <v>0.59036824147927569</v>
      </c>
      <c r="Q83" s="47">
        <f t="shared" si="10"/>
        <v>0</v>
      </c>
      <c r="R83" s="50">
        <f t="shared" si="11"/>
        <v>0</v>
      </c>
      <c r="S83" s="75">
        <f t="shared" si="12"/>
        <v>1.1221183838746633</v>
      </c>
      <c r="T83" s="75">
        <f t="shared" si="13"/>
        <v>0.39670452610350077</v>
      </c>
      <c r="U83" s="47">
        <f t="shared" si="14"/>
        <v>0.27160428357312411</v>
      </c>
      <c r="V83" s="50">
        <f t="shared" si="15"/>
        <v>0.21588124973643755</v>
      </c>
      <c r="W83" s="44"/>
    </row>
  </sheetData>
  <mergeCells count="25">
    <mergeCell ref="W11:W12"/>
    <mergeCell ref="C13:C15"/>
    <mergeCell ref="C56:F56"/>
    <mergeCell ref="B16:F16"/>
    <mergeCell ref="B13:B15"/>
    <mergeCell ref="P11:S11"/>
    <mergeCell ref="T11:V11"/>
    <mergeCell ref="B11:B12"/>
    <mergeCell ref="C11:C12"/>
    <mergeCell ref="D11:F11"/>
    <mergeCell ref="G10:V10"/>
    <mergeCell ref="G11:K11"/>
    <mergeCell ref="E2:S2"/>
    <mergeCell ref="E3:S3"/>
    <mergeCell ref="E4:S4"/>
    <mergeCell ref="L11:O11"/>
    <mergeCell ref="E5:S5"/>
    <mergeCell ref="E73:E74"/>
    <mergeCell ref="E72:W72"/>
    <mergeCell ref="F73:F74"/>
    <mergeCell ref="G73:J73"/>
    <mergeCell ref="K73:N73"/>
    <mergeCell ref="O73:R73"/>
    <mergeCell ref="S73:V73"/>
    <mergeCell ref="W73:W74"/>
  </mergeCells>
  <conditionalFormatting sqref="G75:J83">
    <cfRule type="containsBlanks" dxfId="36" priority="23">
      <formula>LEN(TRIM(G75))=0</formula>
    </cfRule>
  </conditionalFormatting>
  <conditionalFormatting sqref="H13:K13">
    <cfRule type="containsBlanks" dxfId="35" priority="2">
      <formula>LEN(TRIM(H13))=0</formula>
    </cfRule>
  </conditionalFormatting>
  <conditionalFormatting sqref="H16:K55">
    <cfRule type="containsBlanks" dxfId="34" priority="245">
      <formula>LEN(TRIM(H16))=0</formula>
    </cfRule>
  </conditionalFormatting>
  <conditionalFormatting sqref="L13:O55 K75:N83 S75:V83">
    <cfRule type="containsBlanks" dxfId="33" priority="24">
      <formula>LEN(TRIM(K13))=0</formula>
    </cfRule>
  </conditionalFormatting>
  <conditionalFormatting sqref="O75:V83">
    <cfRule type="cellIs" dxfId="32" priority="11" stopIfTrue="1" operator="equal">
      <formula>"100%"</formula>
    </cfRule>
    <cfRule type="cellIs" dxfId="31" priority="12" stopIfTrue="1" operator="lessThan">
      <formula>0.5</formula>
    </cfRule>
    <cfRule type="cellIs" dxfId="30" priority="13" stopIfTrue="1" operator="between">
      <formula>0.5</formula>
      <formula>0.7</formula>
    </cfRule>
    <cfRule type="cellIs" dxfId="29" priority="14" stopIfTrue="1" operator="between">
      <formula>0.7</formula>
      <formula>1.2</formula>
    </cfRule>
    <cfRule type="cellIs" dxfId="28" priority="15" stopIfTrue="1" operator="greaterThanOrEqual">
      <formula>1.2</formula>
    </cfRule>
    <cfRule type="containsBlanks" dxfId="27" priority="16" stopIfTrue="1">
      <formula>LEN(TRIM(O75))=0</formula>
    </cfRule>
  </conditionalFormatting>
  <conditionalFormatting sqref="Q13:Q55">
    <cfRule type="containsBlanks" dxfId="26" priority="161">
      <formula>LEN(TRIM(Q13))=0</formula>
    </cfRule>
    <cfRule type="cellIs" dxfId="25" priority="162" stopIfTrue="1" operator="equal">
      <formula>"100%"</formula>
    </cfRule>
    <cfRule type="cellIs" dxfId="24" priority="163" stopIfTrue="1" operator="lessThan">
      <formula>0.5</formula>
    </cfRule>
    <cfRule type="cellIs" dxfId="23" priority="164" stopIfTrue="1" operator="between">
      <formula>0.5</formula>
      <formula>0.7</formula>
    </cfRule>
    <cfRule type="cellIs" dxfId="22" priority="165" stopIfTrue="1" operator="between">
      <formula>0.7</formula>
      <formula>1.2</formula>
    </cfRule>
    <cfRule type="cellIs" dxfId="21" priority="166" stopIfTrue="1" operator="greaterThanOrEqual">
      <formula>1.2</formula>
    </cfRule>
    <cfRule type="containsBlanks" dxfId="20" priority="167" stopIfTrue="1">
      <formula>LEN(TRIM(Q13))=0</formula>
    </cfRule>
  </conditionalFormatting>
  <conditionalFormatting sqref="R13:S16 P13:P55">
    <cfRule type="cellIs" dxfId="19" priority="147" stopIfTrue="1" operator="equal">
      <formula>"100%"</formula>
    </cfRule>
    <cfRule type="cellIs" dxfId="18" priority="148" stopIfTrue="1" operator="lessThan">
      <formula>0.5</formula>
    </cfRule>
    <cfRule type="cellIs" dxfId="17" priority="149" stopIfTrue="1" operator="between">
      <formula>0.5</formula>
      <formula>0.7</formula>
    </cfRule>
    <cfRule type="cellIs" dxfId="16" priority="150" stopIfTrue="1" operator="between">
      <formula>0.7</formula>
      <formula>1.2</formula>
    </cfRule>
    <cfRule type="cellIs" dxfId="15" priority="151" stopIfTrue="1" operator="greaterThanOrEqual">
      <formula>1.2</formula>
    </cfRule>
    <cfRule type="containsBlanks" dxfId="14" priority="152" stopIfTrue="1">
      <formula>LEN(TRIM(P13))=0</formula>
    </cfRule>
  </conditionalFormatting>
  <conditionalFormatting sqref="R13:V15">
    <cfRule type="containsBlanks" dxfId="13" priority="3">
      <formula>LEN(TRIM(R13))=0</formula>
    </cfRule>
  </conditionalFormatting>
  <conditionalFormatting sqref="T13:V15">
    <cfRule type="cellIs" dxfId="12" priority="4" stopIfTrue="1" operator="equal">
      <formula>"100%"</formula>
    </cfRule>
    <cfRule type="cellIs" dxfId="11" priority="5" stopIfTrue="1" operator="lessThan">
      <formula>0.5</formula>
    </cfRule>
    <cfRule type="cellIs" dxfId="10" priority="6" stopIfTrue="1" operator="between">
      <formula>0.5</formula>
      <formula>0.7</formula>
    </cfRule>
    <cfRule type="cellIs" dxfId="9" priority="7" stopIfTrue="1" operator="between">
      <formula>0.7</formula>
      <formula>1.2</formula>
    </cfRule>
    <cfRule type="cellIs" dxfId="8" priority="8" stopIfTrue="1" operator="greaterThanOrEqual">
      <formula>1.2</formula>
    </cfRule>
    <cfRule type="containsBlanks" dxfId="7" priority="9" stopIfTrue="1">
      <formula>LEN(TRIM(T13))=0</formula>
    </cfRule>
  </conditionalFormatting>
  <conditionalFormatting sqref="T16:V55">
    <cfRule type="containsBlanks" dxfId="6" priority="139">
      <formula>LEN(TRIM(T16))=0</formula>
    </cfRule>
    <cfRule type="cellIs" dxfId="5" priority="140" stopIfTrue="1" operator="equal">
      <formula>"100%"</formula>
    </cfRule>
    <cfRule type="cellIs" dxfId="4" priority="141" stopIfTrue="1" operator="lessThan">
      <formula>0.5</formula>
    </cfRule>
    <cfRule type="cellIs" dxfId="3" priority="142" stopIfTrue="1" operator="between">
      <formula>0.5</formula>
      <formula>0.7</formula>
    </cfRule>
    <cfRule type="cellIs" dxfId="2" priority="143" stopIfTrue="1" operator="between">
      <formula>0.7</formula>
      <formula>1.2</formula>
    </cfRule>
    <cfRule type="cellIs" dxfId="1" priority="144" stopIfTrue="1" operator="greaterThanOrEqual">
      <formula>1.2</formula>
    </cfRule>
    <cfRule type="containsBlanks" dxfId="0" priority="145" stopIfTrue="1">
      <formula>LEN(TRIM(T16))=0</formula>
    </cfRule>
  </conditionalFormatting>
  <pageMargins left="0.7" right="0.7" top="0.92" bottom="0.56000000000000005" header="0.3" footer="0.49"/>
  <pageSetup paperSize="17" scale="40" fitToHeight="0" orientation="landscape" r:id="rId1"/>
  <rowBreaks count="4" manualBreakCount="4">
    <brk id="20" max="22" man="1"/>
    <brk id="35" max="22" man="1"/>
    <brk id="47" max="22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5" sqref="A5"/>
    </sheetView>
  </sheetViews>
  <sheetFormatPr baseColWidth="10" defaultRowHeight="14.4" x14ac:dyDescent="0.3"/>
  <cols>
    <col min="1" max="1" width="20.33203125" customWidth="1"/>
    <col min="2" max="2" width="34.6640625" customWidth="1"/>
  </cols>
  <sheetData>
    <row r="1" spans="1:2" x14ac:dyDescent="0.3">
      <c r="A1" s="58" t="s">
        <v>43</v>
      </c>
    </row>
    <row r="3" spans="1:2" ht="120" customHeight="1" x14ac:dyDescent="0.3">
      <c r="A3" s="232" t="s">
        <v>42</v>
      </c>
      <c r="B3" s="232"/>
    </row>
    <row r="5" spans="1:2" ht="43.2" x14ac:dyDescent="0.3">
      <c r="A5" s="45"/>
      <c r="B5" s="57" t="s">
        <v>40</v>
      </c>
    </row>
    <row r="6" spans="1:2" ht="57.6" x14ac:dyDescent="0.3">
      <c r="A6" s="46"/>
      <c r="B6" s="57" t="s">
        <v>41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2Tr23</vt:lpstr>
      <vt:lpstr>Instrucciones</vt:lpstr>
      <vt:lpstr>'SEGUIMIENTO 2Tr23'!Área_de_impresión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Juan Ramón Góngora Canto</cp:lastModifiedBy>
  <cp:revision/>
  <cp:lastPrinted>2023-07-06T16:24:46Z</cp:lastPrinted>
  <dcterms:created xsi:type="dcterms:W3CDTF">2020-03-29T15:30:51Z</dcterms:created>
  <dcterms:modified xsi:type="dcterms:W3CDTF">2023-07-07T16:20:19Z</dcterms:modified>
  <cp:category/>
  <cp:contentStatus/>
</cp:coreProperties>
</file>