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ir. Planeacion\Desktop\AVANCES Trimestrales\2023\2do Trimestre 2023\1.03 Tesoreria\"/>
    </mc:Choice>
  </mc:AlternateContent>
  <xr:revisionPtr revIDLastSave="0" documentId="8_{663A37BF-C598-4EB2-B0F9-006E1E9D71FB}" xr6:coauthVersionLast="47" xr6:coauthVersionMax="47" xr10:uidLastSave="{00000000-0000-0000-0000-000000000000}"/>
  <bookViews>
    <workbookView xWindow="-108" yWindow="-108" windowWidth="23256" windowHeight="12576" xr2:uid="{00000000-000D-0000-FFFF-FFFF00000000}"/>
  </bookViews>
  <sheets>
    <sheet name="SEGUIMIENTO 2Tr23" sheetId="3" r:id="rId1"/>
    <sheet name="Instrucciones" sheetId="4" r:id="rId2"/>
  </sheets>
  <definedNames>
    <definedName name="ADFASDF">#REF!</definedName>
    <definedName name="_xlnm.Print_Area" localSheetId="0">'SEGUIMIENTO 2Tr23'!$A$1:$W$65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1" i="3" l="1"/>
  <c r="Q51" i="3"/>
  <c r="T51" i="3"/>
  <c r="P54" i="3"/>
  <c r="Q54" i="3"/>
  <c r="P55" i="3"/>
  <c r="Q55" i="3"/>
  <c r="Q56" i="3"/>
  <c r="P52" i="3"/>
  <c r="Q52" i="3"/>
  <c r="P53" i="3"/>
  <c r="Q53" i="3"/>
  <c r="T55" i="3"/>
  <c r="T54" i="3"/>
  <c r="T53" i="3"/>
  <c r="T52" i="3"/>
  <c r="T50" i="3" l="1"/>
  <c r="T49" i="3"/>
  <c r="T48" i="3"/>
  <c r="Q50" i="3"/>
  <c r="Q49" i="3"/>
  <c r="Q48" i="3"/>
  <c r="T41" i="3" l="1"/>
  <c r="T40" i="3"/>
  <c r="T39" i="3"/>
  <c r="T38" i="3"/>
  <c r="T36" i="3"/>
  <c r="T35" i="3"/>
  <c r="Q41" i="3"/>
  <c r="Q40" i="3"/>
  <c r="Q39" i="3"/>
  <c r="Q38" i="3"/>
  <c r="Q37" i="3"/>
  <c r="Q36" i="3"/>
  <c r="Q35" i="3"/>
  <c r="Q30" i="3" l="1"/>
  <c r="Q29" i="3"/>
  <c r="Q28" i="3"/>
  <c r="Q27" i="3"/>
  <c r="T30" i="3"/>
  <c r="T29" i="3"/>
  <c r="T28" i="3"/>
  <c r="T27" i="3"/>
  <c r="T23" i="3" l="1"/>
  <c r="T22" i="3"/>
  <c r="T21" i="3"/>
  <c r="Q23" i="3"/>
  <c r="Q22" i="3"/>
  <c r="Q21" i="3"/>
  <c r="T33" i="3" l="1"/>
  <c r="T32" i="3"/>
  <c r="T34" i="3"/>
  <c r="T31" i="3"/>
  <c r="Q31" i="3"/>
  <c r="Q33" i="3"/>
  <c r="Q34" i="3"/>
  <c r="Q32" i="3"/>
  <c r="Q26" i="3" l="1"/>
  <c r="Q25" i="3"/>
  <c r="T26" i="3"/>
  <c r="T25" i="3"/>
  <c r="T24" i="3"/>
  <c r="Q24" i="3"/>
  <c r="T47" i="3"/>
  <c r="T46" i="3"/>
  <c r="T45" i="3"/>
  <c r="Q47" i="3"/>
  <c r="Q46" i="3"/>
  <c r="Q45" i="3"/>
  <c r="T44" i="3" l="1"/>
  <c r="T43" i="3"/>
  <c r="T42" i="3"/>
  <c r="Q44" i="3"/>
  <c r="Q43" i="3"/>
  <c r="Q42" i="3"/>
  <c r="F79" i="3"/>
  <c r="F78" i="3"/>
  <c r="F77" i="3"/>
  <c r="F76" i="3"/>
  <c r="F75" i="3"/>
  <c r="F74" i="3"/>
  <c r="F73" i="3"/>
  <c r="F72" i="3"/>
  <c r="F71" i="3"/>
  <c r="T20" i="3"/>
  <c r="T19" i="3"/>
  <c r="T18" i="3" l="1"/>
  <c r="T17" i="3"/>
  <c r="T15" i="3"/>
  <c r="T14" i="3"/>
  <c r="T13" i="3"/>
  <c r="Q20" i="3"/>
  <c r="Q19" i="3"/>
  <c r="Q18" i="3"/>
  <c r="Q17" i="3"/>
  <c r="Q15" i="3"/>
  <c r="Q14" i="3"/>
  <c r="Q13" i="3"/>
  <c r="P18" i="3" l="1"/>
  <c r="P17" i="3"/>
  <c r="P31" i="3" l="1"/>
  <c r="P32" i="3"/>
  <c r="P33" i="3"/>
  <c r="P34" i="3"/>
  <c r="P35" i="3"/>
  <c r="P36" i="3"/>
  <c r="P16" i="3"/>
  <c r="P21" i="3"/>
  <c r="P22" i="3"/>
  <c r="P23" i="3"/>
  <c r="O72" i="3" l="1"/>
  <c r="O73" i="3"/>
  <c r="O74" i="3"/>
  <c r="O75" i="3"/>
  <c r="O76" i="3"/>
  <c r="O77" i="3"/>
  <c r="O78" i="3"/>
  <c r="O79" i="3"/>
  <c r="S72" i="3"/>
  <c r="S73" i="3"/>
  <c r="S74" i="3"/>
  <c r="S75" i="3"/>
  <c r="S76" i="3"/>
  <c r="S77" i="3"/>
  <c r="S78" i="3"/>
  <c r="S79" i="3"/>
  <c r="S71" i="3"/>
  <c r="P50" i="3" l="1"/>
  <c r="P49" i="3"/>
  <c r="P48" i="3"/>
  <c r="P47" i="3"/>
  <c r="P46" i="3"/>
  <c r="P45" i="3"/>
  <c r="P44" i="3"/>
  <c r="P43" i="3"/>
  <c r="P42" i="3"/>
  <c r="P41" i="3"/>
  <c r="P40" i="3"/>
  <c r="P39" i="3"/>
  <c r="P38" i="3"/>
  <c r="P37" i="3"/>
  <c r="P30" i="3"/>
  <c r="P29" i="3"/>
  <c r="P28" i="3"/>
  <c r="P27" i="3"/>
  <c r="P26" i="3"/>
  <c r="P25" i="3"/>
  <c r="P24" i="3"/>
  <c r="P20" i="3" l="1"/>
  <c r="P19" i="3"/>
  <c r="P56" i="3" s="1"/>
  <c r="U70" i="3" l="1"/>
  <c r="T70" i="3"/>
  <c r="S70" i="3"/>
  <c r="R70" i="3"/>
  <c r="Q70" i="3"/>
  <c r="P70" i="3"/>
  <c r="O70" i="3"/>
  <c r="V70" i="3" s="1"/>
  <c r="U16" i="3" l="1"/>
  <c r="V16" i="3"/>
  <c r="T16" i="3"/>
  <c r="Q16" i="3"/>
  <c r="R16" i="3"/>
  <c r="S16" i="3"/>
  <c r="P15" i="3" l="1"/>
  <c r="P14" i="3"/>
  <c r="P13" i="3"/>
  <c r="O71" i="3" l="1"/>
</calcChain>
</file>

<file path=xl/sharedStrings.xml><?xml version="1.0" encoding="utf-8"?>
<sst xmlns="http://schemas.openxmlformats.org/spreadsheetml/2006/main" count="321" uniqueCount="227">
  <si>
    <t>SEGUIMIENTO DE AVANCE EN CUMPLIMIENTO DE METAS Y OBJETIVOS 2023</t>
  </si>
  <si>
    <t>EJE 1: BUEN GOBIERNO</t>
  </si>
  <si>
    <t>AVANCE EN CUMPLIMIENTO DE METAS TRIMESTRAL Y ANUAL ACUMULADO 2023</t>
  </si>
  <si>
    <t>Nivel.
(unidad administrativa responsable)</t>
  </si>
  <si>
    <t>Resumen narrativo u objetivos.
Clave: Número del Eje, Número del Programa, 1 para el Fin, 1 para el Propósito, Número del Componente, Número de las Actividades.</t>
  </si>
  <si>
    <t>INDICADOR</t>
  </si>
  <si>
    <t>META PROGRAMADA 2023</t>
  </si>
  <si>
    <t>META REALIZADA 2023</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</si>
  <si>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</si>
  <si>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</si>
  <si>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</si>
  <si>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</si>
  <si>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</si>
  <si>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</si>
  <si>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</si>
  <si>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</si>
  <si>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</si>
  <si>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</si>
  <si>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</si>
  <si>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r>
      <rPr>
        <b/>
        <sz val="11"/>
        <color theme="1"/>
        <rFont val="Arial"/>
        <family val="2"/>
      </rPr>
      <t>PSCSPM:</t>
    </r>
    <r>
      <rPr>
        <sz val="11"/>
        <color theme="1"/>
        <rFont val="Arial"/>
        <family val="2"/>
      </rPr>
      <t xml:space="preserve"> Porcentaje de la población que se siente muy satisfecha y satisfecha con los servicios municipales de agua potable, drenaje y alcantarillado, alumbrado público, parques y jardines, recolección de basura, policía y mantenimiento de calles y avenidas.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</si>
  <si>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</si>
  <si>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t>
    </r>
  </si>
  <si>
    <r>
      <t xml:space="preserve">El Instituto Nacional de Estadística y Geografía INEGI publica la Encuesta Nacional de Calidad e Impacto Gubernamental de manera bienal con la información relativa a los grados de satisfacción de la población de 18 años y más. </t>
    </r>
    <r>
      <rPr>
        <b/>
        <sz val="10"/>
        <rFont val="Arial"/>
        <family val="2"/>
      </rPr>
      <t xml:space="preserve"> El úlimo periodo del levantamiento de la información fue  del 01 de noviembre al 16 de diciembre de 2021 con el 34.7%</t>
    </r>
    <r>
      <rPr>
        <sz val="10"/>
        <rFont val="Arial"/>
        <family val="2"/>
      </rPr>
      <t xml:space="preserve"> de población encuestada que se siente muy satisfecha y safisfecha. </t>
    </r>
  </si>
  <si>
    <r>
      <rPr>
        <b/>
        <sz val="11"/>
        <color theme="1"/>
        <rFont val="Arial"/>
        <family val="2"/>
      </rPr>
      <t>IBG:</t>
    </r>
    <r>
      <rPr>
        <sz val="11"/>
        <color theme="1"/>
        <rFont val="Arial"/>
        <family val="2"/>
      </rPr>
      <t xml:space="preserve"> Índice de Buen Gobierno. </t>
    </r>
  </si>
  <si>
    <r>
      <t xml:space="preserve">El Instituto Mexicano para la Competitividad A. C. IMCO actualiza y publica los índices y subíndices cada dos años. </t>
    </r>
    <r>
      <rPr>
        <b/>
        <sz val="10"/>
        <rFont val="Arial"/>
        <family val="2"/>
      </rPr>
      <t>El índice se actualizó en 2022 obteniendo una calificación de 59 puntos.</t>
    </r>
  </si>
  <si>
    <r>
      <rPr>
        <b/>
        <sz val="11"/>
        <color theme="1"/>
        <rFont val="Arial"/>
        <family val="2"/>
      </rPr>
      <t xml:space="preserve">PCDCOP18GM: </t>
    </r>
    <r>
      <rPr>
        <sz val="11"/>
        <color theme="1"/>
        <rFont val="Arial"/>
        <family val="2"/>
      </rPr>
      <t xml:space="preserve">Porcentaje de Calificación de confianza otorgada por la población de 18 años y más al gobierno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</si>
  <si>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Calificación en escala de 0 a 10</t>
    </r>
  </si>
  <si>
    <r>
      <t xml:space="preserve">El Instituto Nacional de Estadística y Geografía INEGI publica la Encuesta Nacional de Calidad e Impacto Gubernamental de manera bienal con la información relativa a la Confianza de la población de 18 años y más en el Gobierno Municipal.
</t>
    </r>
    <r>
      <rPr>
        <b/>
        <sz val="10"/>
        <rFont val="Arial"/>
        <family val="2"/>
      </rPr>
      <t>En diciembre 2021 se obtuvo la Calificación de Confianza al Gobierno Municipal de 5.0.</t>
    </r>
  </si>
  <si>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</si>
  <si>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</si>
  <si>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</si>
  <si>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</si>
  <si>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</si>
  <si>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</si>
  <si>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</si>
  <si>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</si>
  <si>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</si>
  <si>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</si>
  <si>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</si>
  <si>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</si>
  <si>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</si>
  <si>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</si>
  <si>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</si>
  <si>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</si>
  <si>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</si>
  <si>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</si>
  <si>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JUSTIFICACION TRIMESTRAL DE AVANCE DE RESULTADOS 2023</t>
  </si>
  <si>
    <t>ANUAL</t>
  </si>
  <si>
    <t>Propósito
(Tesorería)</t>
  </si>
  <si>
    <r>
      <t xml:space="preserve">1.03.1.1 </t>
    </r>
    <r>
      <rPr>
        <sz val="11"/>
        <color theme="0"/>
        <rFont val="Arial"/>
        <family val="2"/>
      </rPr>
      <t xml:space="preserve"> 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</si>
  <si>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</si>
  <si>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</si>
  <si>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</si>
  <si>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</si>
  <si>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1.03.1.1.1 </t>
    </r>
    <r>
      <rPr>
        <sz val="11"/>
        <color theme="1"/>
        <rFont val="Arial"/>
        <family val="2"/>
      </rPr>
      <t>Administración de la Hacienda Pública Municipal  Equilibrada.</t>
    </r>
  </si>
  <si>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</si>
  <si>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</si>
  <si>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</si>
  <si>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1.03.1.1.1.1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</si>
  <si>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</si>
  <si>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</si>
  <si>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t xml:space="preserve">1.03.1.1.1.2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</si>
  <si>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</si>
  <si>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</si>
  <si>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</si>
  <si>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1.03.1.1.2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</si>
  <si>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</si>
  <si>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</si>
  <si>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1.03.1.1.2.1</t>
    </r>
    <r>
      <rPr>
        <sz val="11"/>
        <color indexed="8"/>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</si>
  <si>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</si>
  <si>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</si>
  <si>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t xml:space="preserve">1.03.1.1.2.2 </t>
    </r>
    <r>
      <rPr>
        <sz val="11"/>
        <color indexed="8"/>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</si>
  <si>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</si>
  <si>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</si>
  <si>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</si>
  <si>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1.03.1.1.1.3</t>
    </r>
    <r>
      <rPr>
        <sz val="11"/>
        <color indexed="8"/>
        <rFont val="Arial"/>
        <family val="2"/>
      </rPr>
      <t xml:space="preserve"> 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</si>
  <si>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</si>
  <si>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</si>
  <si>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1.03.1.1.3.1 </t>
    </r>
    <r>
      <rPr>
        <sz val="11"/>
        <color indexed="8"/>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</si>
  <si>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</si>
  <si>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</si>
  <si>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1.03.1.1.3.2</t>
    </r>
    <r>
      <rPr>
        <sz val="11"/>
        <color indexed="8"/>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</si>
  <si>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</si>
  <si>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</si>
  <si>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</si>
  <si>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1.03.1.1.4</t>
    </r>
    <r>
      <rPr>
        <sz val="11"/>
        <color indexed="8"/>
        <rFont val="Arial"/>
        <family val="2"/>
      </rPr>
      <t xml:space="preserve"> Cuenta Pública del Municipio de Benito Juárez Compilada e Integrada para envío a la Auditoria Superior del Estado.</t>
    </r>
  </si>
  <si>
    <r>
      <t xml:space="preserve">PEFPCI: </t>
    </r>
    <r>
      <rPr>
        <sz val="11"/>
        <color rgb="FF000000"/>
        <rFont val="Arial"/>
        <family val="2"/>
      </rPr>
      <t>Porcentaje de Estados Financieros y demás información presupuestal y contable Integrada.</t>
    </r>
  </si>
  <si>
    <r>
      <t xml:space="preserve">1.03.1.1.4.1 </t>
    </r>
    <r>
      <rPr>
        <sz val="11"/>
        <color theme="1"/>
        <rFont val="Arial"/>
        <family val="2"/>
      </rPr>
      <t>Publicación de los Reportes Financieros del Municipio de Benito Juaréz.</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</si>
  <si>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</si>
  <si>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</si>
  <si>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t xml:space="preserve">1.03.1.1.4.2 </t>
    </r>
    <r>
      <rPr>
        <sz val="11"/>
        <color theme="1"/>
        <rFont val="Arial"/>
        <family val="2"/>
      </rPr>
      <t>Presentación del Avance de Gestión Financiera de la información para la planeación de la Fiscalización de la Cuenta Pública del Municipio de Benito Juárez.</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</si>
  <si>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</si>
  <si>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</si>
  <si>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t>1.03.1.1.4.3</t>
    </r>
    <r>
      <rPr>
        <sz val="11"/>
        <color theme="1"/>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</si>
  <si>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</si>
  <si>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</si>
  <si>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</si>
  <si>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1.03.1.1.5  </t>
    </r>
    <r>
      <rPr>
        <sz val="11"/>
        <color indexed="8"/>
        <rFont val="Arial"/>
        <family val="2"/>
      </rPr>
      <t>Recursos financieros controlados.</t>
    </r>
  </si>
  <si>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</si>
  <si>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</si>
  <si>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t xml:space="preserve">1.03.1.1.5.1  </t>
    </r>
    <r>
      <rPr>
        <sz val="11"/>
        <color theme="1"/>
        <rFont val="Arial"/>
        <family val="2"/>
      </rPr>
      <t>Fortalecimiento de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</si>
  <si>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</si>
  <si>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</si>
  <si>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t xml:space="preserve">1.03.1.1.5.2 </t>
    </r>
    <r>
      <rPr>
        <sz val="11"/>
        <color theme="1"/>
        <rFont val="Arial"/>
        <family val="2"/>
      </rPr>
      <t xml:space="preserve"> Integración responsable de los recursos municipales de los Anteproyectos de Presupuesto de Egresos de sus Programas Presupuestarios Anuales.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</si>
  <si>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</si>
  <si>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1.03.1.1.5.3</t>
    </r>
    <r>
      <rPr>
        <sz val="11"/>
        <rFont val="Arial"/>
        <family val="2"/>
      </rPr>
      <t xml:space="preserve"> </t>
    </r>
    <r>
      <rPr>
        <sz val="11"/>
        <color theme="1"/>
        <rFont val="Arial"/>
        <family val="2"/>
      </rPr>
      <t>Cumplimiento de pago de Deuda Pública.</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</si>
  <si>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</si>
  <si>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</si>
  <si>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</si>
  <si>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1.03.1.1.6 </t>
    </r>
    <r>
      <rPr>
        <sz val="11"/>
        <color indexed="8"/>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</si>
  <si>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</si>
  <si>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</si>
  <si>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 xml:space="preserve">1.03.1.1.6.1 </t>
    </r>
    <r>
      <rPr>
        <sz val="11"/>
        <color indexed="8"/>
        <rFont val="Arial"/>
        <family val="2"/>
      </rPr>
      <t>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</si>
  <si>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</si>
  <si>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</si>
  <si>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t xml:space="preserve">1.03.1.1.6.2 </t>
    </r>
    <r>
      <rPr>
        <sz val="11"/>
        <color theme="1"/>
        <rFont val="Arial"/>
        <family val="2"/>
      </rPr>
      <t xml:space="preserve">Programa de </t>
    </r>
    <r>
      <rPr>
        <sz val="11"/>
        <color indexed="8"/>
        <rFont val="Arial"/>
        <family val="2"/>
      </rPr>
      <t>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</si>
  <si>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</si>
  <si>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</si>
  <si>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t xml:space="preserve">1.03.1.1.6.3 </t>
    </r>
    <r>
      <rPr>
        <sz val="11"/>
        <color theme="1"/>
        <rFont val="Arial"/>
        <family val="2"/>
      </rPr>
      <t>Programa</t>
    </r>
    <r>
      <rPr>
        <sz val="11"/>
        <color indexed="8"/>
        <rFont val="Arial"/>
        <family val="2"/>
      </rPr>
      <t xml:space="preserve">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</si>
  <si>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</si>
  <si>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</si>
  <si>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1.03.1.1.6.4</t>
    </r>
    <r>
      <rPr>
        <sz val="11"/>
        <color theme="1"/>
        <rFont val="Arial"/>
        <family val="2"/>
      </rPr>
      <t xml:space="preserve"> Programa de </t>
    </r>
    <r>
      <rPr>
        <sz val="11"/>
        <color rgb="FF000000"/>
        <rFont val="Arial"/>
        <family val="2"/>
      </rPr>
      <t>Remoci</t>
    </r>
    <r>
      <rPr>
        <sz val="11"/>
        <color indexed="8"/>
        <rFont val="Arial"/>
        <family val="2"/>
      </rPr>
      <t>ón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</si>
  <si>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</si>
  <si>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</si>
  <si>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t xml:space="preserve">1.03.1.1.6.5 </t>
    </r>
    <r>
      <rPr>
        <sz val="11"/>
        <color indexed="8"/>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</si>
  <si>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</si>
  <si>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</si>
  <si>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t xml:space="preserve">1.03.1.1.6.6 </t>
    </r>
    <r>
      <rPr>
        <sz val="11"/>
        <color indexed="8"/>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</si>
  <si>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</si>
  <si>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</si>
  <si>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</si>
  <si>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1.03.1.1.7 </t>
    </r>
    <r>
      <rPr>
        <sz val="1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</si>
  <si>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</si>
  <si>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</si>
  <si>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 xml:space="preserve">1.03.1.1.7.1 </t>
    </r>
    <r>
      <rPr>
        <sz val="11"/>
        <rFont val="Arial"/>
        <family val="2"/>
      </rPr>
      <t>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</si>
  <si>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</si>
  <si>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</si>
  <si>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t xml:space="preserve">1.03.1.1.7.2 </t>
    </r>
    <r>
      <rPr>
        <sz val="11"/>
        <color indexed="8"/>
        <rFont val="Arial"/>
        <family val="2"/>
      </rPr>
      <t xml:space="preserve"> 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</si>
  <si>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</si>
  <si>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</si>
  <si>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</si>
  <si>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1.03.1.1.8  </t>
    </r>
    <r>
      <rPr>
        <sz val="11"/>
        <color theme="1"/>
        <rFont val="Arial"/>
        <family val="2"/>
      </rPr>
      <t>R</t>
    </r>
    <r>
      <rPr>
        <sz val="11"/>
        <color indexed="8"/>
        <rFont val="Arial"/>
        <family val="2"/>
      </rPr>
      <t>ezago de impuesto predial y multas de diversas dependencias municipales y federales no fiscalizables notificadas.</t>
    </r>
  </si>
  <si>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</si>
  <si>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</si>
  <si>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 xml:space="preserve">1.03.1.1.8.1 </t>
    </r>
    <r>
      <rPr>
        <sz val="11"/>
        <color indexed="8"/>
        <rFont val="Arial"/>
        <family val="2"/>
      </rPr>
      <t>Gestión de cobro y/o Procedimiento Administrativo de Ejecución del Rezago de Impuesto Predial.</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</si>
  <si>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</si>
  <si>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</si>
  <si>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t xml:space="preserve">1.03.1.1.8.2 </t>
    </r>
    <r>
      <rPr>
        <sz val="11"/>
        <color theme="1"/>
        <rFont val="Arial"/>
        <family val="2"/>
      </rPr>
      <t>Gestión de cobro y/o Procedimiento Administrativo de Ejecución de Multas Municipales y Federales no Fiscalizables.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</si>
  <si>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</si>
  <si>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</si>
  <si>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</si>
  <si>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1.03.1.1.9 </t>
    </r>
    <r>
      <rPr>
        <sz val="11"/>
        <color indexed="8"/>
        <rFont val="Arial"/>
        <family val="2"/>
      </rPr>
      <t>Pagos a proveedores y  de pago de nomina empleados.</t>
    </r>
  </si>
  <si>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</si>
  <si>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</si>
  <si>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1.03.1.1.9.1 </t>
    </r>
    <r>
      <rPr>
        <sz val="11"/>
        <color indexed="8"/>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</si>
  <si>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</si>
  <si>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</si>
  <si>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1.03.1.1.9.2 </t>
    </r>
    <r>
      <rPr>
        <sz val="11"/>
        <color indexed="8"/>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</si>
  <si>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</si>
  <si>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</si>
  <si>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t xml:space="preserve">1.03.1.1.9.3 </t>
    </r>
    <r>
      <rPr>
        <sz val="11"/>
        <color indexed="8"/>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</si>
  <si>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</si>
  <si>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</si>
  <si>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</si>
  <si>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1.03.1.1.10 </t>
    </r>
    <r>
      <rPr>
        <sz val="1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</si>
  <si>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</si>
  <si>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</si>
  <si>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 xml:space="preserve">1.03.1.1.10.1 </t>
    </r>
    <r>
      <rPr>
        <sz val="1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</si>
  <si>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</si>
  <si>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</si>
  <si>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t xml:space="preserve">1.03.1.1.10.2 </t>
    </r>
    <r>
      <rPr>
        <sz val="11"/>
        <color indexed="8"/>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</si>
  <si>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</si>
  <si>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</si>
  <si>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t xml:space="preserve">1.03.1.1.10.3 </t>
    </r>
    <r>
      <rPr>
        <sz val="11"/>
        <color indexed="8"/>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</si>
  <si>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</si>
  <si>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</si>
  <si>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t xml:space="preserve">1.03.1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</si>
  <si>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</si>
  <si>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</si>
  <si>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</si>
  <si>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</si>
  <si>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</si>
  <si>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</si>
  <si>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</si>
  <si>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</si>
  <si>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</si>
  <si>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</si>
  <si>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Justificación Trimestral</t>
    </r>
    <r>
      <rPr>
        <sz val="11"/>
        <color theme="0"/>
        <rFont val="Arial"/>
        <family val="2"/>
      </rPr>
      <t xml:space="preserve">: Debido a que el indicador se mide de manera anual el resultado se obtendrá hasta el cuarto trimestre. </t>
    </r>
  </si>
  <si>
    <r>
      <t xml:space="preserve">Justificación Trimestral: </t>
    </r>
    <r>
      <rPr>
        <sz val="11"/>
        <color theme="1"/>
        <rFont val="Arial"/>
        <family val="2"/>
      </rPr>
      <t xml:space="preserve">Debido a que el indicador se mide de manera anual el resultado se obtendrá hasta el cuarto trimestre. </t>
    </r>
  </si>
  <si>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</si>
  <si>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</si>
  <si>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Justificación Trimestral: </t>
    </r>
    <r>
      <rPr>
        <sz val="11"/>
        <color theme="1"/>
        <rFont val="Arial"/>
        <family val="2"/>
      </rPr>
      <t>La Dirección Financiera logra el 100% de su meta trimestral al mantener un entorno económico estable.</t>
    </r>
  </si>
  <si>
    <r>
      <t xml:space="preserve">Justificación Trimestral: </t>
    </r>
    <r>
      <rPr>
        <sz val="11"/>
        <color theme="1"/>
        <rFont val="Arial"/>
        <family val="2"/>
      </rPr>
      <t>En este trimestre, las 7 playas siguen manteniendo sus certfificaciones y sus galardones.</t>
    </r>
  </si>
  <si>
    <r>
      <t xml:space="preserve">Justificación Trimestral: </t>
    </r>
    <r>
      <rPr>
        <sz val="11"/>
        <color theme="1"/>
        <rFont val="Arial"/>
        <family val="2"/>
      </rPr>
      <t>En este trimestre, la remoción del sargazo de las playas no cumplio con lo programado, ya que el arribo de esta alga fue menor a lo esperado.</t>
    </r>
  </si>
  <si>
    <r>
      <t>Justificación Trimestral:</t>
    </r>
    <r>
      <rPr>
        <sz val="11"/>
        <color theme="1"/>
        <rFont val="Arial"/>
        <family val="2"/>
      </rPr>
      <t xml:space="preserve"> En este trimestre no se cumplió con lo programado de limpieza de las playas y remoción de sargazo, ya que el arribo de esta alga fue menor a lo esperado.</t>
    </r>
  </si>
  <si>
    <t>M-PP 1.03  PROGRAMA DE FORTALECIMIENTO DE LAS FINANZAS PÚBLICAS.</t>
  </si>
  <si>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</si>
  <si>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r>
      <t xml:space="preserve">Justificación Trimestral: </t>
    </r>
    <r>
      <rPr>
        <sz val="11"/>
        <color theme="1"/>
        <rFont val="Arial"/>
        <family val="2"/>
      </rPr>
      <t>La Direcciòn de Contabilidad logró el 100% de su meta trimestral al realizar acciones de coordinación con las áreas ejecutoras del gasto y recuadadoras del ingreso para  que realizaran sus registros contables en tiempo y forma y a su vez, la entrega de documentación comprobatoria, lo que contribuyó a efectuar los cierres contables de manera oportuna, integrar y compilar la Cuenta Pública de acuerdo al Marco Normativo aplicable.</t>
    </r>
  </si>
  <si>
    <r>
      <t xml:space="preserve">Justificación Trimestral: </t>
    </r>
    <r>
      <rPr>
        <sz val="11"/>
        <color theme="1"/>
        <rFont val="Arial"/>
        <family val="2"/>
      </rPr>
      <t xml:space="preserve">La Dirección de Contabilidad logró el 100% de su meta trimestral al realizar acciones inmediatas, posterior al cierre del Primer Trimestre para su publicación en la pagina oficial del Municipio de Benito Juárez en la seccion de Transparencia Presupuestaria-Armonización Contable, cumpliendo así con las disposiciones del Titulo Quinto de la Ley General de Contabilidad Gubernamental. </t>
    </r>
  </si>
  <si>
    <r>
      <t xml:space="preserve">Justificación Trimestral: </t>
    </r>
    <r>
      <rPr>
        <sz val="11"/>
        <color theme="1"/>
        <rFont val="Arial"/>
        <family val="2"/>
      </rPr>
      <t xml:space="preserve">La Dirección de Contabilidad logró el 100% de su meta trimestral en virtud de que se tomaron acciones con la solicitud anticipada, asi como de coordinación con las entidades emisoras de la información requerida por la Entidad Fiscalizadora mediante la "Guía" y al "Acuerdo que contiene los Lineamientos para la Integración y Rendición de los Informes de Avance de la Gestión Financiera y de la Información para la Planeación de la Fiscalización de la Cuenta Pública de las Entidades Fiscalizables del Estado de Quintana Roo, ante la Auditoría Superior del Estado". </t>
    </r>
  </si>
  <si>
    <t>ELABORÓ
Carlos Manuel May Tun</t>
  </si>
  <si>
    <t>AUTORIZÓ
C.P.C. Yuri Salazar Ceballos
Tesorero Municipal</t>
  </si>
  <si>
    <r>
      <t xml:space="preserve">Justificación Trimestral: </t>
    </r>
    <r>
      <rPr>
        <sz val="11"/>
        <color theme="1"/>
        <rFont val="Arial"/>
        <family val="2"/>
      </rPr>
      <t>A la fecha la cuenta pública se encuentra en proceso de cierre. (Fecha aproximada 31-julio-2023), en apego al Artículo 51 de la Ley General de Contabilidad Gubernamental.</t>
    </r>
  </si>
  <si>
    <r>
      <t>Justificación Trimestral:</t>
    </r>
    <r>
      <rPr>
        <sz val="11"/>
        <color theme="1"/>
        <rFont val="Arial"/>
        <family val="2"/>
      </rPr>
      <t xml:space="preserve"> La Dirección de Contabilidad logró el 100% de su meta trimestral al realizar acciones de coordinaciòn con las diferentes áreas ejecutoras, remitiendo toda la documentación comprobatoria con base en sus registros contables, cumpliendo asi, con la integración de la glosa de la Cuentra Pública, de conformidad con lo establecido en el "Acuerdo que contiene los Lineamientos para la Integración, Recepción y Entrega de la Cuenta Pública de las Entidades Fiscalizables ante la ASEQROO.</t>
    </r>
  </si>
  <si>
    <r>
      <t xml:space="preserve">Justificación Trimestral: </t>
    </r>
    <r>
      <rPr>
        <sz val="11"/>
        <color theme="1"/>
        <rFont val="Arial"/>
        <family val="2"/>
      </rPr>
      <t>Se obtuvo un cumplimiento del 100% en el pago de nómina,debido a la oportuna realización de los pagos programado a nóminas.</t>
    </r>
  </si>
  <si>
    <r>
      <t xml:space="preserve">Justificación Trimestral: </t>
    </r>
    <r>
      <rPr>
        <sz val="11"/>
        <color theme="1"/>
        <rFont val="Arial"/>
        <family val="2"/>
      </rPr>
      <t>En este trimestre se logró  rebasar la meta en un 5.46 % debido a los distintos operativos  programados  en los meses de abril a junio a los establecimientos comerciales, verificando que los contribuyentes cumplan con sus obligaciones fiscales.</t>
    </r>
  </si>
  <si>
    <r>
      <t xml:space="preserve">Justificación Trimestral: </t>
    </r>
    <r>
      <rPr>
        <sz val="11"/>
        <color theme="1"/>
        <rFont val="Arial"/>
        <family val="2"/>
      </rPr>
      <t>Durante este periodo, en relación al cobro de rezago de Impuesto Predial se logro un 97% de la meta programada,  toda vez que se apoya a "La Jornada de Atención Ciudadana". Asi mismo se logra un avance del 84% como resultado del Procedimiento Administrativo de Ejecución en las Multas Federales y Municipales No Fiscales.</t>
    </r>
  </si>
  <si>
    <r>
      <t>Justificación Trimestral:</t>
    </r>
    <r>
      <rPr>
        <sz val="11"/>
        <color theme="1"/>
        <rFont val="Arial"/>
        <family val="2"/>
      </rPr>
      <t xml:space="preserve">  En relación a este trimestre se alcanzo el 84% de la meta establecida, toda vez que como resultado del procedimiento administrativo de ejecución a los contribuyentes; los supuestos que se obtuvieron fueron no localizables o desocupaciones. Asimismo diversos contribuyentes han promovido sus medio de defensa lo que suspende la ejecución de cobro, motivo por el cual se impide alcanzar la meta establecida. </t>
    </r>
  </si>
  <si>
    <r>
      <t xml:space="preserve">Justificación Trimestral: </t>
    </r>
    <r>
      <rPr>
        <sz val="11"/>
        <color theme="1"/>
        <rFont val="Arial"/>
        <family val="2"/>
      </rPr>
      <t>Durante este trimestre se implemento la Jornada de Subsidios, Estimulos Fiscales y Regularización de Trámites, logrando una meta de un 97%, debido a que se le hizo de conocimiento a la ciudadanía de los descuentos otorgados en Impuesto Predial, el 100% en multas y 50% en recargos, de igual forma se continúa con "La Jornada de Atención Ciudadana ¡CANCUN NOS UNE!.</t>
    </r>
  </si>
  <si>
    <r>
      <t xml:space="preserve">Justificación Trimestral:  </t>
    </r>
    <r>
      <rPr>
        <sz val="11"/>
        <color theme="1"/>
        <rFont val="Arial"/>
        <family val="2"/>
      </rPr>
      <t>Se logra el objetivo trimestral al rebasar ligeramente la meta en un 3%  en relación a los operativos oportunos programados.</t>
    </r>
  </si>
  <si>
    <r>
      <t xml:space="preserve">Justificación Trimestral: </t>
    </r>
    <r>
      <rPr>
        <sz val="11"/>
        <color theme="1"/>
        <rFont val="Arial"/>
        <family val="2"/>
      </rPr>
      <t>Se logra  la meta en un 98%  en relación al seguimiento oportuno del tiempo de respueta en atender las quejas en tiempo y forma.</t>
    </r>
  </si>
  <si>
    <r>
      <t xml:space="preserve">Justificación Trimestral: </t>
    </r>
    <r>
      <rPr>
        <sz val="11"/>
        <color theme="1"/>
        <rFont val="Arial"/>
        <family val="2"/>
      </rPr>
      <t>La Dirección Financiera en coordinación con la Dirección de Contabilidad, entregará el Informe de Avance de la Gestión Financiera del primer trimestre de 2023 a la Auditoría Superior del Estado la última semana de julio de 2023, en apego al Artículo 51 de la Ley General de Contabilidad Gubernamental.</t>
    </r>
  </si>
  <si>
    <r>
      <t xml:space="preserve">Justificación Trimestral: </t>
    </r>
    <r>
      <rPr>
        <sz val="11"/>
        <color theme="1"/>
        <rFont val="Arial"/>
        <family val="2"/>
      </rPr>
      <t>La Calificadora de Valores Moody´s Local México, realizó el 19 de abril una afirmación de calificación Emisor al Municipio de Benito Juárez (Cancún), por lo que se logra el 100% del avance trimestral.</t>
    </r>
  </si>
  <si>
    <r>
      <t xml:space="preserve">Justificación Trimestral: </t>
    </r>
    <r>
      <rPr>
        <sz val="11"/>
        <color theme="1"/>
        <rFont val="Arial"/>
        <family val="2"/>
      </rPr>
      <t>Se alcanzó el  91% de la meta programada en los servicios catastrales solicitados por los contribuyentes.</t>
    </r>
  </si>
  <si>
    <r>
      <t xml:space="preserve">Justificación Trimestral: </t>
    </r>
    <r>
      <rPr>
        <sz val="11"/>
        <color theme="1"/>
        <rFont val="Arial"/>
        <family val="2"/>
      </rPr>
      <t xml:space="preserve"> Se alcanzó el  96.67% de la meta programada en los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</si>
  <si>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Se alcanzó el  97.14% de la meta programada en los servicios catastrales solicitados por los contribuyentes lo que permitió actualizar los valores catastrales programados.</t>
    </r>
  </si>
  <si>
    <r>
      <t xml:space="preserve">Justificación Trimestral: </t>
    </r>
    <r>
      <rPr>
        <sz val="11"/>
        <color theme="1"/>
        <rFont val="Arial"/>
        <family val="2"/>
      </rPr>
      <t>Se logra la meta en un 98.93% en las verificaciones mediante verificaciones oportunas.</t>
    </r>
  </si>
  <si>
    <r>
      <t xml:space="preserve">Justificación Trimestral: </t>
    </r>
    <r>
      <rPr>
        <sz val="11"/>
        <color theme="1"/>
        <rFont val="Arial"/>
        <family val="2"/>
      </rPr>
      <t>En este trimestre se logró  superar ligeramente la meta programada en un 2.26%, ya que a través de los requerimientos que se hicieron a los contribuyentes rezagados, estos se pusieron al corriente en sus pagos.</t>
    </r>
  </si>
  <si>
    <r>
      <t xml:space="preserve">Justificación Trimestral: </t>
    </r>
    <r>
      <rPr>
        <sz val="11"/>
        <color theme="1"/>
        <rFont val="Arial"/>
        <family val="2"/>
      </rPr>
      <t xml:space="preserve"> </t>
    </r>
    <r>
      <rPr>
        <sz val="11"/>
        <rFont val="Arial"/>
        <family val="2"/>
      </rPr>
      <t>En este trimestre, se supero la meta programada en un 46.83%, ya que parte del presupuesto que se tenía programado para el primer trimestre, se aplico en este.</t>
    </r>
  </si>
  <si>
    <r>
      <t xml:space="preserve">Justificación Trimestral: </t>
    </r>
    <r>
      <rPr>
        <sz val="11"/>
        <color theme="1"/>
        <rFont val="Arial"/>
        <family val="2"/>
      </rPr>
      <t>En este trimestre no se cumplió con la meta programada de cribado de arenales a causa de las lluvias, ya que la maquinaria no puede trabajar correctamente si los arenales estan humedos.</t>
    </r>
  </si>
  <si>
    <r>
      <t xml:space="preserve">Justificación Trimestral: </t>
    </r>
    <r>
      <rPr>
        <sz val="11"/>
        <color theme="1"/>
        <rFont val="Arial"/>
        <family val="2"/>
      </rPr>
      <t>Se logró rebasar en el trimestre en un 64.89% en el número de actas de inspección superando la meta estimada debido a los operativos realizados en el trimestre, verificando la licencia de funcionamiento 2023.</t>
    </r>
  </si>
  <si>
    <r>
      <t xml:space="preserve">Justificación Trimestral: </t>
    </r>
    <r>
      <rPr>
        <sz val="11"/>
        <color theme="1"/>
        <rFont val="Arial"/>
        <family val="2"/>
      </rPr>
      <t>Se realizaron distintos operativos debido a las quejas ingresadas logrando rebasar la meta trimestral en un 60.71% para lo cual fueron atendidas y se dio a concientizar a los contribuyentes para que regularicen sus establecimientos.</t>
    </r>
  </si>
  <si>
    <r>
      <t xml:space="preserve">Justificación Trimestral: </t>
    </r>
    <r>
      <rPr>
        <sz val="11"/>
        <color theme="1"/>
        <rFont val="Arial"/>
        <family val="2"/>
      </rPr>
      <t>En este trimestre se logró superar las metas establecidadas en un 18.74%, esto debido a una eficacia en los pagos programados.</t>
    </r>
  </si>
  <si>
    <r>
      <t xml:space="preserve">Justificación Trimestral: </t>
    </r>
    <r>
      <rPr>
        <sz val="11"/>
        <color theme="1"/>
        <rFont val="Arial"/>
        <family val="2"/>
      </rPr>
      <t>En este trimestre se logró superar la meta en un 18.83%, debido a la oportuna realización de los pagos programados a proveedores.</t>
    </r>
  </si>
  <si>
    <r>
      <t xml:space="preserve">Justificación Trimestral: </t>
    </r>
    <r>
      <rPr>
        <sz val="11"/>
        <color theme="1"/>
        <rFont val="Arial"/>
        <family val="2"/>
      </rPr>
      <t>Se obtuvo un cumplimiento del 140% en el cual se resalta el buen manejo en los tiempos de pagos de los pasivos.</t>
    </r>
  </si>
  <si>
    <r>
      <t xml:space="preserve">Justificación Trimestral: </t>
    </r>
    <r>
      <rPr>
        <sz val="11"/>
        <color theme="1"/>
        <rFont val="Arial"/>
        <family val="2"/>
      </rPr>
      <t>Se informa que  para el segundo trimestre del ejercicio 2023, el plazo del refrendo declarativo que fué el 15 de marzo, un porcentaje del padron comercial, lo realiza en el primer trimestre 2023, por lo que en este segundo trimestre se reducen la cantidad de solicitudes de los contribuyentes del sector comercial.</t>
    </r>
  </si>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</sst>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101">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slantDashDot">
        <color theme="1"/>
      </left>
      <right style="dashed">
        <color theme="1"/>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theme="1"/>
      </left>
      <right/>
      <top style="dashed">
        <color theme="1"/>
      </top>
      <bottom style="dotted">
        <color theme="1"/>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ashed">
        <color theme="1"/>
      </left>
      <right style="medium">
        <color indexed="64"/>
      </right>
      <top style="dashed">
        <color theme="1"/>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s>
  <cellStyleXfs count="4">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219">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5" xfId="0" applyFont="1" applyFill="1" applyBorder="1" applyAlignment="1">
      <alignment horizontal="center" vertical="center" wrapText="1"/>
    </xf>
    <xf numFmtId="2" fontId="2" fillId="2" borderId="19" xfId="1" applyNumberFormat="1" applyFont="1" applyFill="1" applyBorder="1" applyAlignment="1">
      <alignment horizontal="center" vertical="center" wrapText="1"/>
    </xf>
    <xf numFmtId="2" fontId="2" fillId="2" borderId="20" xfId="1"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2" fontId="4" fillId="8" borderId="19" xfId="1" applyNumberFormat="1" applyFont="1" applyFill="1" applyBorder="1" applyAlignment="1">
      <alignment horizontal="center" vertical="center" wrapText="1"/>
    </xf>
    <xf numFmtId="0" fontId="2" fillId="8" borderId="27" xfId="0" applyFont="1" applyFill="1" applyBorder="1" applyAlignment="1">
      <alignment vertical="center" wrapText="1"/>
    </xf>
    <xf numFmtId="0" fontId="2" fillId="8" borderId="28" xfId="0" applyFont="1" applyFill="1" applyBorder="1" applyAlignment="1">
      <alignment vertical="center" wrapText="1"/>
    </xf>
    <xf numFmtId="0" fontId="4" fillId="8"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2" fillId="3" borderId="35" xfId="0" applyFont="1" applyFill="1" applyBorder="1" applyAlignment="1">
      <alignment horizontal="center" vertical="center" wrapText="1"/>
    </xf>
    <xf numFmtId="164" fontId="1" fillId="8" borderId="29" xfId="0" applyNumberFormat="1" applyFont="1" applyFill="1" applyBorder="1" applyAlignment="1">
      <alignment horizontal="center" vertical="center" wrapText="1"/>
    </xf>
    <xf numFmtId="0" fontId="12" fillId="8" borderId="33" xfId="0" applyFont="1" applyFill="1" applyBorder="1" applyAlignment="1">
      <alignment horizontal="justify" vertical="center" wrapText="1"/>
    </xf>
    <xf numFmtId="0" fontId="12" fillId="8" borderId="34" xfId="0" applyFont="1" applyFill="1" applyBorder="1" applyAlignment="1">
      <alignment horizontal="justify" vertical="center" wrapText="1"/>
    </xf>
    <xf numFmtId="0" fontId="16" fillId="0" borderId="41" xfId="0" applyFont="1" applyBorder="1" applyAlignment="1">
      <alignment vertical="center"/>
    </xf>
    <xf numFmtId="0" fontId="1" fillId="8" borderId="21" xfId="0" applyFont="1" applyFill="1" applyBorder="1" applyAlignment="1">
      <alignment horizontal="center" vertical="center" wrapText="1"/>
    </xf>
    <xf numFmtId="164" fontId="1" fillId="8" borderId="21" xfId="0" applyNumberFormat="1"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0" fillId="9" borderId="0" xfId="0" applyFill="1"/>
    <xf numFmtId="0" fontId="0" fillId="10" borderId="0" xfId="0" applyFill="1"/>
    <xf numFmtId="10" fontId="0" fillId="6" borderId="44" xfId="0" applyNumberFormat="1" applyFill="1" applyBorder="1" applyAlignment="1">
      <alignment horizontal="center" vertical="center" wrapText="1"/>
    </xf>
    <xf numFmtId="0" fontId="0" fillId="0" borderId="0" xfId="0" applyAlignment="1">
      <alignment horizontal="center" vertical="center"/>
    </xf>
    <xf numFmtId="10" fontId="0" fillId="6" borderId="47" xfId="0" applyNumberForma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3" fontId="2" fillId="2" borderId="53" xfId="0" applyNumberFormat="1" applyFont="1" applyFill="1" applyBorder="1" applyAlignment="1">
      <alignment horizontal="center" vertical="center" wrapText="1"/>
    </xf>
    <xf numFmtId="3" fontId="2" fillId="2" borderId="54"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10" fontId="0" fillId="6" borderId="52" xfId="0" applyNumberFormat="1" applyFill="1" applyBorder="1" applyAlignment="1">
      <alignment horizontal="center" vertical="center" wrapText="1"/>
    </xf>
    <xf numFmtId="4" fontId="2" fillId="2" borderId="51" xfId="0" applyNumberFormat="1" applyFont="1" applyFill="1" applyBorder="1" applyAlignment="1">
      <alignment horizontal="center" vertical="center" wrapText="1"/>
    </xf>
    <xf numFmtId="0" fontId="2" fillId="8" borderId="56" xfId="0" applyFont="1" applyFill="1" applyBorder="1" applyAlignment="1">
      <alignment vertical="center" wrapText="1"/>
    </xf>
    <xf numFmtId="0" fontId="0" fillId="0" borderId="0" xfId="0" applyAlignment="1">
      <alignment wrapText="1"/>
    </xf>
    <xf numFmtId="0" fontId="17" fillId="0" borderId="0" xfId="0" applyFont="1"/>
    <xf numFmtId="3" fontId="2" fillId="2" borderId="15"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2" fillId="2" borderId="59"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61" xfId="2" applyFont="1" applyFill="1" applyBorder="1" applyAlignment="1">
      <alignment horizontal="center" vertical="center" wrapText="1"/>
    </xf>
    <xf numFmtId="44" fontId="2" fillId="2" borderId="62"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63" xfId="2" applyFont="1" applyFill="1" applyBorder="1" applyAlignment="1">
      <alignment horizontal="center" vertical="center" wrapText="1"/>
    </xf>
    <xf numFmtId="44" fontId="2" fillId="2" borderId="64" xfId="2" applyFont="1" applyFill="1" applyBorder="1" applyAlignment="1">
      <alignment horizontal="center" vertical="center" wrapText="1"/>
    </xf>
    <xf numFmtId="10" fontId="0" fillId="6" borderId="60" xfId="0" applyNumberFormat="1" applyFill="1" applyBorder="1" applyAlignment="1">
      <alignment horizontal="center" vertical="center" wrapText="1"/>
    </xf>
    <xf numFmtId="10" fontId="0" fillId="6" borderId="65" xfId="0" applyNumberFormat="1" applyFill="1" applyBorder="1" applyAlignment="1">
      <alignment horizontal="center" vertical="center" wrapText="1"/>
    </xf>
    <xf numFmtId="3" fontId="2" fillId="4" borderId="5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65"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10" fontId="0" fillId="11" borderId="47" xfId="0" applyNumberFormat="1" applyFill="1" applyBorder="1" applyAlignment="1">
      <alignment horizontal="center" vertical="center" wrapText="1"/>
    </xf>
    <xf numFmtId="0" fontId="5" fillId="4" borderId="33" xfId="0" applyFont="1" applyFill="1" applyBorder="1" applyAlignment="1">
      <alignment horizontal="left" vertical="center" wrapText="1"/>
    </xf>
    <xf numFmtId="0" fontId="5" fillId="4" borderId="67" xfId="0" applyFont="1"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4" fillId="8" borderId="69" xfId="0" applyFont="1" applyFill="1" applyBorder="1" applyAlignment="1">
      <alignment horizontal="center" vertical="center" wrapText="1"/>
    </xf>
    <xf numFmtId="2" fontId="4" fillId="8" borderId="69" xfId="1" applyNumberFormat="1" applyFont="1" applyFill="1" applyBorder="1" applyAlignment="1">
      <alignment horizontal="center" vertical="center" wrapText="1"/>
    </xf>
    <xf numFmtId="3" fontId="2" fillId="4" borderId="66" xfId="0" applyNumberFormat="1" applyFont="1" applyFill="1" applyBorder="1" applyAlignment="1">
      <alignment horizontal="center" vertical="center" wrapText="1"/>
    </xf>
    <xf numFmtId="0" fontId="2" fillId="8" borderId="26" xfId="0" applyFont="1" applyFill="1" applyBorder="1" applyAlignment="1">
      <alignment horizontal="justify" vertical="center" wrapText="1"/>
    </xf>
    <xf numFmtId="0" fontId="2" fillId="8" borderId="71" xfId="0" applyFont="1" applyFill="1" applyBorder="1" applyAlignment="1">
      <alignment horizontal="center" vertical="center" wrapText="1"/>
    </xf>
    <xf numFmtId="0" fontId="2" fillId="8" borderId="72" xfId="0" applyFont="1" applyFill="1" applyBorder="1" applyAlignment="1">
      <alignment vertical="center" wrapText="1"/>
    </xf>
    <xf numFmtId="0" fontId="14" fillId="7" borderId="68" xfId="0" applyFont="1" applyFill="1" applyBorder="1" applyAlignment="1">
      <alignment horizontal="center" vertical="center" wrapText="1"/>
    </xf>
    <xf numFmtId="4" fontId="2" fillId="8" borderId="80"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8" borderId="2" xfId="0" applyNumberFormat="1" applyFont="1" applyFill="1" applyBorder="1" applyAlignment="1">
      <alignment horizontal="center" vertical="center" wrapText="1"/>
    </xf>
    <xf numFmtId="4" fontId="2" fillId="2" borderId="81" xfId="0" applyNumberFormat="1" applyFont="1" applyFill="1" applyBorder="1" applyAlignment="1">
      <alignment horizontal="center" vertical="center" wrapText="1"/>
    </xf>
    <xf numFmtId="4" fontId="2" fillId="2" borderId="82" xfId="0" applyNumberFormat="1" applyFont="1" applyFill="1" applyBorder="1" applyAlignment="1">
      <alignment horizontal="center" vertical="center" wrapText="1"/>
    </xf>
    <xf numFmtId="4" fontId="2" fillId="2" borderId="83" xfId="0" applyNumberFormat="1" applyFont="1" applyFill="1" applyBorder="1" applyAlignment="1">
      <alignment horizontal="center" vertical="center" wrapText="1"/>
    </xf>
    <xf numFmtId="10" fontId="0" fillId="6" borderId="84" xfId="0" applyNumberFormat="1" applyFill="1" applyBorder="1" applyAlignment="1">
      <alignment horizontal="center" vertical="center" wrapText="1"/>
    </xf>
    <xf numFmtId="10" fontId="0" fillId="6" borderId="85" xfId="0" applyNumberFormat="1" applyFill="1" applyBorder="1" applyAlignment="1">
      <alignment horizontal="center" vertical="center" wrapText="1"/>
    </xf>
    <xf numFmtId="10" fontId="0" fillId="6" borderId="86" xfId="0" applyNumberFormat="1" applyFill="1" applyBorder="1" applyAlignment="1">
      <alignment horizontal="center" vertical="center" wrapText="1"/>
    </xf>
    <xf numFmtId="2" fontId="0" fillId="6" borderId="85" xfId="0" applyNumberFormat="1" applyFill="1" applyBorder="1" applyAlignment="1">
      <alignment horizontal="center" vertical="center" wrapText="1"/>
    </xf>
    <xf numFmtId="0" fontId="1" fillId="2" borderId="30" xfId="0" applyFont="1" applyFill="1" applyBorder="1" applyAlignment="1">
      <alignment horizontal="center" vertical="center" wrapText="1"/>
    </xf>
    <xf numFmtId="0" fontId="8" fillId="8" borderId="8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88"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88" xfId="0" applyFont="1" applyFill="1" applyBorder="1" applyAlignment="1">
      <alignment horizontal="justify" vertical="center" wrapText="1"/>
    </xf>
    <xf numFmtId="0" fontId="2" fillId="8" borderId="88"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88"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5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89" xfId="0" applyNumberFormat="1" applyFont="1" applyFill="1" applyBorder="1" applyAlignment="1">
      <alignment horizontal="center" vertical="center" wrapText="1"/>
    </xf>
    <xf numFmtId="0" fontId="5" fillId="5" borderId="33"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8" borderId="33"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90" xfId="0" applyBorder="1"/>
    <xf numFmtId="9" fontId="2" fillId="2" borderId="11" xfId="1" applyFont="1" applyFill="1" applyBorder="1" applyAlignment="1">
      <alignment horizontal="center" vertical="center" wrapText="1"/>
    </xf>
    <xf numFmtId="3" fontId="2" fillId="4" borderId="88" xfId="0" applyNumberFormat="1" applyFont="1" applyFill="1" applyBorder="1" applyAlignment="1">
      <alignment horizontal="center" vertical="center" wrapText="1"/>
    </xf>
    <xf numFmtId="3" fontId="2" fillId="4" borderId="92" xfId="0" applyNumberFormat="1" applyFont="1" applyFill="1" applyBorder="1" applyAlignment="1">
      <alignment horizontal="center" vertical="center" wrapText="1"/>
    </xf>
    <xf numFmtId="0" fontId="0" fillId="0" borderId="91" xfId="0" applyBorder="1"/>
    <xf numFmtId="10" fontId="18" fillId="5" borderId="85" xfId="0" applyNumberFormat="1" applyFont="1" applyFill="1" applyBorder="1" applyAlignment="1">
      <alignment horizontal="center" vertical="center"/>
    </xf>
    <xf numFmtId="10" fontId="0" fillId="11" borderId="54" xfId="0" applyNumberFormat="1" applyFill="1" applyBorder="1" applyAlignment="1">
      <alignment horizontal="center" vertical="center" wrapText="1"/>
    </xf>
    <xf numFmtId="10" fontId="0" fillId="11" borderId="93" xfId="0" applyNumberFormat="1" applyFill="1" applyBorder="1" applyAlignment="1">
      <alignment horizontal="center" vertical="center" wrapText="1"/>
    </xf>
    <xf numFmtId="10" fontId="18" fillId="5" borderId="15" xfId="0" applyNumberFormat="1" applyFont="1" applyFill="1" applyBorder="1" applyAlignment="1">
      <alignment horizontal="center" vertical="center"/>
    </xf>
    <xf numFmtId="10" fontId="0" fillId="11" borderId="94" xfId="0" applyNumberFormat="1" applyFill="1" applyBorder="1" applyAlignment="1">
      <alignment horizontal="center" vertical="center" wrapText="1"/>
    </xf>
    <xf numFmtId="10" fontId="0" fillId="11" borderId="95" xfId="0" applyNumberFormat="1" applyFill="1" applyBorder="1" applyAlignment="1">
      <alignment horizontal="center" vertical="center" wrapText="1"/>
    </xf>
    <xf numFmtId="10" fontId="18" fillId="5" borderId="44" xfId="0" applyNumberFormat="1" applyFont="1" applyFill="1" applyBorder="1" applyAlignment="1">
      <alignment horizontal="center" vertical="center"/>
    </xf>
    <xf numFmtId="3" fontId="19" fillId="5" borderId="17" xfId="0" applyNumberFormat="1" applyFont="1" applyFill="1" applyBorder="1" applyAlignment="1">
      <alignment horizontal="center" vertical="center" wrapText="1"/>
    </xf>
    <xf numFmtId="9" fontId="19" fillId="5" borderId="17" xfId="1" applyFont="1" applyFill="1" applyBorder="1" applyAlignment="1">
      <alignment horizontal="center" vertical="center" wrapText="1"/>
    </xf>
    <xf numFmtId="0" fontId="19" fillId="5" borderId="17" xfId="0"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164" fontId="1" fillId="8" borderId="96" xfId="0" applyNumberFormat="1" applyFont="1" applyFill="1" applyBorder="1" applyAlignment="1">
      <alignment horizontal="center" vertical="center" wrapText="1"/>
    </xf>
    <xf numFmtId="44" fontId="2" fillId="2" borderId="97" xfId="2"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98" xfId="2" applyFont="1" applyFill="1" applyBorder="1" applyAlignment="1">
      <alignment horizontal="center" vertical="center" wrapText="1"/>
    </xf>
    <xf numFmtId="44" fontId="2" fillId="2" borderId="99" xfId="2" applyFont="1" applyFill="1" applyBorder="1" applyAlignment="1">
      <alignment horizontal="center" vertical="center" wrapText="1"/>
    </xf>
    <xf numFmtId="3" fontId="2" fillId="2" borderId="85" xfId="0" applyNumberFormat="1" applyFont="1" applyFill="1" applyBorder="1" applyAlignment="1">
      <alignment horizontal="center" vertical="center" wrapText="1"/>
    </xf>
    <xf numFmtId="3" fontId="2" fillId="2" borderId="86" xfId="0" applyNumberFormat="1" applyFont="1" applyFill="1" applyBorder="1" applyAlignment="1">
      <alignment horizontal="center" vertical="center" wrapText="1"/>
    </xf>
    <xf numFmtId="0" fontId="2" fillId="0" borderId="100" xfId="0" applyFont="1" applyBorder="1" applyAlignment="1">
      <alignment horizontal="center" vertical="center" wrapText="1"/>
    </xf>
    <xf numFmtId="0" fontId="1" fillId="8" borderId="33" xfId="0" applyFont="1" applyFill="1" applyBorder="1" applyAlignment="1">
      <alignment horizontal="justify" vertical="center" wrapText="1"/>
    </xf>
    <xf numFmtId="0" fontId="1" fillId="3" borderId="33" xfId="0" applyFont="1" applyFill="1" applyBorder="1" applyAlignment="1">
      <alignment horizontal="justify" vertical="center" wrapText="1"/>
    </xf>
    <xf numFmtId="3" fontId="19" fillId="5" borderId="21" xfId="0" applyNumberFormat="1" applyFont="1" applyFill="1" applyBorder="1" applyAlignment="1">
      <alignment horizontal="center" vertical="center" wrapText="1"/>
    </xf>
    <xf numFmtId="10" fontId="0" fillId="6" borderId="15" xfId="0" applyNumberForma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9" xfId="0" applyFont="1" applyFill="1" applyBorder="1" applyAlignment="1">
      <alignment horizontal="left" vertical="center" wrapText="1"/>
    </xf>
    <xf numFmtId="0" fontId="1" fillId="8" borderId="96" xfId="0" applyFont="1" applyFill="1" applyBorder="1" applyAlignment="1">
      <alignment horizontal="left" vertical="center" wrapText="1"/>
    </xf>
    <xf numFmtId="3" fontId="2" fillId="2" borderId="88" xfId="0" applyNumberFormat="1" applyFont="1" applyFill="1" applyBorder="1" applyAlignment="1">
      <alignment horizontal="center" vertical="center" wrapText="1"/>
    </xf>
    <xf numFmtId="0" fontId="3" fillId="8" borderId="70"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4" fillId="7" borderId="74"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79" xfId="0" applyFont="1" applyFill="1" applyBorder="1" applyAlignment="1">
      <alignment horizontal="center" vertical="center" wrapText="1"/>
    </xf>
    <xf numFmtId="0" fontId="14" fillId="7" borderId="76" xfId="0" applyFont="1" applyFill="1" applyBorder="1" applyAlignment="1">
      <alignment horizontal="center" vertical="center" wrapText="1"/>
    </xf>
    <xf numFmtId="0" fontId="14" fillId="7" borderId="77"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1" fillId="8" borderId="88"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3" fillId="0" borderId="40" xfId="0" applyFont="1" applyBorder="1" applyAlignment="1">
      <alignment horizontal="center" vertical="center" wrapText="1"/>
    </xf>
    <xf numFmtId="0" fontId="23" fillId="0" borderId="40" xfId="0" applyFont="1" applyBorder="1" applyAlignment="1">
      <alignment horizontal="center" vertical="center"/>
    </xf>
    <xf numFmtId="0" fontId="23" fillId="0" borderId="40" xfId="0" applyFont="1" applyBorder="1" applyAlignment="1">
      <alignment horizontal="center" vertical="top" wrapText="1"/>
    </xf>
    <xf numFmtId="0" fontId="23" fillId="0" borderId="40" xfId="0" applyFont="1" applyBorder="1" applyAlignment="1">
      <alignment horizontal="center" vertical="top"/>
    </xf>
    <xf numFmtId="0" fontId="0" fillId="0" borderId="4" xfId="0" applyBorder="1" applyAlignment="1">
      <alignment horizontal="center"/>
    </xf>
    <xf numFmtId="0" fontId="8" fillId="4" borderId="45"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0" fillId="0" borderId="0" xfId="0" applyAlignment="1">
      <alignment horizontal="justify" vertical="center" wrapText="1"/>
    </xf>
    <xf numFmtId="10" fontId="0" fillId="12" borderId="65" xfId="0" applyNumberFormat="1" applyFill="1" applyBorder="1" applyAlignment="1">
      <alignment horizontal="center" vertical="center" wrapText="1"/>
    </xf>
  </cellXfs>
  <cellStyles count="4">
    <cellStyle name="Moneda" xfId="2" builtinId="4"/>
    <cellStyle name="Moneda 2" xfId="3" xr:uid="{4A168340-B5DC-4792-8350-A2E3875DFEC6}"/>
    <cellStyle name="Normal" xfId="0" builtinId="0"/>
    <cellStyle name="Porcentaje" xfId="1" builtinId="5"/>
  </cellStyles>
  <dxfs count="329">
    <dxf>
      <fill>
        <patternFill>
          <bgColor theme="7" tint="0.79998168889431442"/>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2</xdr:col>
      <xdr:colOff>1976437</xdr:colOff>
      <xdr:row>0</xdr:row>
      <xdr:rowOff>166687</xdr:rowOff>
    </xdr:from>
    <xdr:to>
      <xdr:col>3</xdr:col>
      <xdr:colOff>1690688</xdr:colOff>
      <xdr:row>8</xdr:row>
      <xdr:rowOff>8732</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0" y="166687"/>
          <a:ext cx="2095501" cy="2095501"/>
        </a:xfrm>
        <a:prstGeom prst="rect">
          <a:avLst/>
        </a:prstGeom>
      </xdr:spPr>
    </xdr:pic>
    <xdr:clientData/>
  </xdr:twoCellAnchor>
  <xdr:twoCellAnchor editAs="oneCell">
    <xdr:from>
      <xdr:col>20</xdr:col>
      <xdr:colOff>107154</xdr:colOff>
      <xdr:row>0</xdr:row>
      <xdr:rowOff>47625</xdr:rowOff>
    </xdr:from>
    <xdr:to>
      <xdr:col>22</xdr:col>
      <xdr:colOff>3242466</xdr:colOff>
      <xdr:row>7</xdr:row>
      <xdr:rowOff>103188</xdr:rowOff>
    </xdr:to>
    <xdr:pic>
      <xdr:nvPicPr>
        <xdr:cNvPr id="6" name="Imagen 5">
          <a:extLst>
            <a:ext uri="{FF2B5EF4-FFF2-40B4-BE49-F238E27FC236}">
              <a16:creationId xmlns:a16="http://schemas.microsoft.com/office/drawing/2014/main" id="{EF4031EC-D956-4700-B3C8-BFD2B209551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84310" y="47625"/>
          <a:ext cx="5707062" cy="21391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80"/>
  <sheetViews>
    <sheetView tabSelected="1" zoomScale="49" zoomScaleNormal="49" zoomScaleSheetLayoutView="30" workbookViewId="0">
      <selection activeCell="P51" sqref="P51"/>
    </sheetView>
  </sheetViews>
  <sheetFormatPr baseColWidth="10" defaultColWidth="11.44140625" defaultRowHeight="14.4" x14ac:dyDescent="0.3"/>
  <cols>
    <col min="2" max="2" width="20.5546875" customWidth="1"/>
    <col min="3" max="3" width="35.88671875" customWidth="1"/>
    <col min="4" max="4" width="31.44140625" customWidth="1"/>
    <col min="5" max="5" width="29.88671875" customWidth="1"/>
    <col min="6" max="6" width="33.33203125" customWidth="1"/>
    <col min="7" max="7" width="18.88671875" customWidth="1"/>
    <col min="8" max="8" width="20.5546875" customWidth="1"/>
    <col min="9" max="9" width="19.109375" customWidth="1"/>
    <col min="10" max="10" width="19.44140625" customWidth="1"/>
    <col min="11" max="19" width="16.88671875" customWidth="1"/>
    <col min="20" max="22" width="19.33203125" customWidth="1"/>
    <col min="23" max="23" width="50" customWidth="1"/>
  </cols>
  <sheetData>
    <row r="1" spans="2:23" ht="15" thickBot="1" x14ac:dyDescent="0.35"/>
    <row r="2" spans="2:23" ht="30" customHeight="1" x14ac:dyDescent="0.3">
      <c r="E2" s="191" t="s">
        <v>0</v>
      </c>
      <c r="F2" s="192"/>
      <c r="G2" s="192"/>
      <c r="H2" s="192"/>
      <c r="I2" s="192"/>
      <c r="J2" s="192"/>
      <c r="K2" s="192"/>
      <c r="L2" s="192"/>
      <c r="M2" s="192"/>
      <c r="N2" s="192"/>
      <c r="O2" s="192"/>
      <c r="P2" s="192"/>
      <c r="Q2" s="192"/>
      <c r="R2" s="192"/>
      <c r="S2" s="192"/>
    </row>
    <row r="3" spans="2:23" ht="30" customHeight="1" x14ac:dyDescent="0.3">
      <c r="E3" s="193" t="s">
        <v>1</v>
      </c>
      <c r="F3" s="194"/>
      <c r="G3" s="194"/>
      <c r="H3" s="194"/>
      <c r="I3" s="194"/>
      <c r="J3" s="194"/>
      <c r="K3" s="194"/>
      <c r="L3" s="194"/>
      <c r="M3" s="194"/>
      <c r="N3" s="194"/>
      <c r="O3" s="194"/>
      <c r="P3" s="194"/>
      <c r="Q3" s="194"/>
      <c r="R3" s="194"/>
      <c r="S3" s="194"/>
    </row>
    <row r="4" spans="2:23" ht="30" customHeight="1" x14ac:dyDescent="0.3">
      <c r="E4" s="193" t="s">
        <v>195</v>
      </c>
      <c r="F4" s="194"/>
      <c r="G4" s="194"/>
      <c r="H4" s="194"/>
      <c r="I4" s="194"/>
      <c r="J4" s="194"/>
      <c r="K4" s="194"/>
      <c r="L4" s="194"/>
      <c r="M4" s="194"/>
      <c r="N4" s="194"/>
      <c r="O4" s="194"/>
      <c r="P4" s="194"/>
      <c r="Q4" s="194"/>
      <c r="R4" s="194"/>
      <c r="S4" s="194"/>
    </row>
    <row r="5" spans="2:23" ht="28.8" thickBot="1" x14ac:dyDescent="0.35">
      <c r="E5" s="197" t="s">
        <v>178</v>
      </c>
      <c r="F5" s="198"/>
      <c r="G5" s="198"/>
      <c r="H5" s="198"/>
      <c r="I5" s="198"/>
      <c r="J5" s="198"/>
      <c r="K5" s="198"/>
      <c r="L5" s="198"/>
      <c r="M5" s="198"/>
      <c r="N5" s="198"/>
      <c r="O5" s="198"/>
      <c r="P5" s="198"/>
      <c r="Q5" s="198"/>
      <c r="R5" s="198"/>
      <c r="S5" s="198"/>
    </row>
    <row r="9" spans="2:23" ht="15" thickBot="1" x14ac:dyDescent="0.35"/>
    <row r="10" spans="2:23" ht="33.6" customHeight="1" thickBot="1" x14ac:dyDescent="0.35">
      <c r="G10" s="212" t="s">
        <v>2</v>
      </c>
      <c r="H10" s="213"/>
      <c r="I10" s="213"/>
      <c r="J10" s="213"/>
      <c r="K10" s="213"/>
      <c r="L10" s="213"/>
      <c r="M10" s="213"/>
      <c r="N10" s="213"/>
      <c r="O10" s="213"/>
      <c r="P10" s="213"/>
      <c r="Q10" s="213"/>
      <c r="R10" s="213"/>
      <c r="S10" s="213"/>
      <c r="T10" s="213"/>
      <c r="U10" s="213"/>
      <c r="V10" s="214"/>
    </row>
    <row r="11" spans="2:23" ht="43.2" customHeight="1" thickBot="1" x14ac:dyDescent="0.35">
      <c r="B11" s="170" t="s">
        <v>3</v>
      </c>
      <c r="C11" s="172" t="s">
        <v>4</v>
      </c>
      <c r="D11" s="174" t="s">
        <v>5</v>
      </c>
      <c r="E11" s="175"/>
      <c r="F11" s="176"/>
      <c r="G11" s="177" t="s">
        <v>6</v>
      </c>
      <c r="H11" s="177"/>
      <c r="I11" s="177"/>
      <c r="J11" s="177"/>
      <c r="K11" s="178"/>
      <c r="L11" s="195" t="s">
        <v>7</v>
      </c>
      <c r="M11" s="195"/>
      <c r="N11" s="195"/>
      <c r="O11" s="196"/>
      <c r="P11" s="167" t="s">
        <v>8</v>
      </c>
      <c r="Q11" s="168"/>
      <c r="R11" s="168"/>
      <c r="S11" s="169"/>
      <c r="T11" s="168" t="s">
        <v>9</v>
      </c>
      <c r="U11" s="168"/>
      <c r="V11" s="168"/>
      <c r="W11" s="215" t="s">
        <v>46</v>
      </c>
    </row>
    <row r="12" spans="2:23" ht="122.4" customHeight="1" thickBot="1" x14ac:dyDescent="0.35">
      <c r="B12" s="171"/>
      <c r="C12" s="173"/>
      <c r="D12" s="76" t="s">
        <v>11</v>
      </c>
      <c r="E12" s="76" t="s">
        <v>12</v>
      </c>
      <c r="F12" s="76" t="s">
        <v>13</v>
      </c>
      <c r="G12" s="87" t="s">
        <v>47</v>
      </c>
      <c r="H12" s="88" t="s">
        <v>14</v>
      </c>
      <c r="I12" s="89" t="s">
        <v>15</v>
      </c>
      <c r="J12" s="90" t="s">
        <v>16</v>
      </c>
      <c r="K12" s="91" t="s">
        <v>17</v>
      </c>
      <c r="L12" s="92" t="s">
        <v>14</v>
      </c>
      <c r="M12" s="89" t="s">
        <v>15</v>
      </c>
      <c r="N12" s="90" t="s">
        <v>16</v>
      </c>
      <c r="O12" s="91" t="s">
        <v>17</v>
      </c>
      <c r="P12" s="93" t="s">
        <v>14</v>
      </c>
      <c r="Q12" s="94" t="s">
        <v>15</v>
      </c>
      <c r="R12" s="95" t="s">
        <v>16</v>
      </c>
      <c r="S12" s="96" t="s">
        <v>17</v>
      </c>
      <c r="T12" s="94" t="s">
        <v>15</v>
      </c>
      <c r="U12" s="95" t="s">
        <v>16</v>
      </c>
      <c r="V12" s="96" t="s">
        <v>17</v>
      </c>
      <c r="W12" s="216"/>
    </row>
    <row r="13" spans="2:23" ht="153" customHeight="1" x14ac:dyDescent="0.3">
      <c r="B13" s="164" t="s">
        <v>18</v>
      </c>
      <c r="C13" s="179" t="s">
        <v>176</v>
      </c>
      <c r="D13" s="73" t="s">
        <v>19</v>
      </c>
      <c r="E13" s="74" t="s">
        <v>20</v>
      </c>
      <c r="F13" s="75" t="s">
        <v>21</v>
      </c>
      <c r="G13" s="98">
        <v>37.01</v>
      </c>
      <c r="H13" s="77">
        <v>37.01</v>
      </c>
      <c r="I13" s="78">
        <v>37.01</v>
      </c>
      <c r="J13" s="79">
        <v>37.01</v>
      </c>
      <c r="K13" s="80">
        <v>37.01</v>
      </c>
      <c r="L13" s="81">
        <v>34.700000000000003</v>
      </c>
      <c r="M13" s="78">
        <v>34.700000000000003</v>
      </c>
      <c r="N13" s="78"/>
      <c r="O13" s="82"/>
      <c r="P13" s="83">
        <f>IFERROR(L13/H13,"100%")</f>
        <v>0.93758443663874647</v>
      </c>
      <c r="Q13" s="159">
        <f t="shared" ref="Q13:Q15" si="0">IFERROR(M13/I13,"100%")</f>
        <v>0.93758443663874647</v>
      </c>
      <c r="R13" s="84"/>
      <c r="S13" s="85"/>
      <c r="T13" s="58">
        <f t="shared" ref="T13:T18" si="1">IFERROR(((L13+M13)/(H13+I13)),"100%")</f>
        <v>0.93758443663874647</v>
      </c>
      <c r="U13" s="86"/>
      <c r="V13" s="86"/>
      <c r="W13" s="24" t="s">
        <v>22</v>
      </c>
    </row>
    <row r="14" spans="2:23" ht="116.25" customHeight="1" x14ac:dyDescent="0.3">
      <c r="B14" s="165"/>
      <c r="C14" s="180"/>
      <c r="D14" s="11" t="s">
        <v>23</v>
      </c>
      <c r="E14" s="3" t="s">
        <v>20</v>
      </c>
      <c r="F14" s="41" t="s">
        <v>21</v>
      </c>
      <c r="G14" s="99">
        <v>70.5</v>
      </c>
      <c r="H14" s="70">
        <v>70.5</v>
      </c>
      <c r="I14" s="7">
        <v>70.5</v>
      </c>
      <c r="J14" s="8">
        <v>70.5</v>
      </c>
      <c r="K14" s="9">
        <v>70.5</v>
      </c>
      <c r="L14" s="35">
        <v>59</v>
      </c>
      <c r="M14" s="1">
        <v>59</v>
      </c>
      <c r="N14" s="1"/>
      <c r="O14" s="2"/>
      <c r="P14" s="39">
        <f>IFERROR(L14/H14,"100%")</f>
        <v>0.83687943262411346</v>
      </c>
      <c r="Q14" s="32">
        <f t="shared" si="0"/>
        <v>0.83687943262411346</v>
      </c>
      <c r="R14" s="32"/>
      <c r="S14" s="57"/>
      <c r="T14" s="58">
        <f t="shared" si="1"/>
        <v>0.83687943262411346</v>
      </c>
      <c r="U14" s="32"/>
      <c r="V14" s="32"/>
      <c r="W14" s="23" t="s">
        <v>24</v>
      </c>
    </row>
    <row r="15" spans="2:23" ht="112.5" customHeight="1" x14ac:dyDescent="0.3">
      <c r="B15" s="166"/>
      <c r="C15" s="181"/>
      <c r="D15" s="12" t="s">
        <v>25</v>
      </c>
      <c r="E15" s="4" t="s">
        <v>20</v>
      </c>
      <c r="F15" s="41" t="s">
        <v>26</v>
      </c>
      <c r="G15" s="99">
        <v>5.8</v>
      </c>
      <c r="H15" s="71">
        <v>5.8</v>
      </c>
      <c r="I15" s="5">
        <v>5.8</v>
      </c>
      <c r="J15" s="10">
        <v>5.8</v>
      </c>
      <c r="K15" s="6">
        <v>5.8</v>
      </c>
      <c r="L15" s="40">
        <v>5</v>
      </c>
      <c r="M15" s="78">
        <v>5</v>
      </c>
      <c r="N15" s="1"/>
      <c r="O15" s="2"/>
      <c r="P15" s="39">
        <f>IFERROR(L15/H15,"100%")</f>
        <v>0.86206896551724144</v>
      </c>
      <c r="Q15" s="32">
        <f t="shared" si="0"/>
        <v>0.86206896551724144</v>
      </c>
      <c r="R15" s="32"/>
      <c r="S15" s="57"/>
      <c r="T15" s="58">
        <f t="shared" si="1"/>
        <v>0.86206896551724144</v>
      </c>
      <c r="U15" s="32"/>
      <c r="V15" s="32"/>
      <c r="W15" s="23" t="s">
        <v>27</v>
      </c>
    </row>
    <row r="16" spans="2:23" ht="54.75" hidden="1" customHeight="1" x14ac:dyDescent="0.3">
      <c r="B16" s="187" t="s">
        <v>45</v>
      </c>
      <c r="C16" s="188"/>
      <c r="D16" s="188"/>
      <c r="E16" s="188"/>
      <c r="F16" s="188"/>
      <c r="G16" s="97"/>
      <c r="H16" s="72"/>
      <c r="I16" s="60"/>
      <c r="J16" s="60"/>
      <c r="K16" s="61"/>
      <c r="L16" s="59"/>
      <c r="M16" s="60"/>
      <c r="N16" s="60"/>
      <c r="O16" s="62"/>
      <c r="P16" s="39" t="str">
        <f t="shared" ref="P16:P18" si="2">IFERROR(L16/H16,"100%")</f>
        <v>100%</v>
      </c>
      <c r="Q16" s="32" t="str">
        <f t="shared" ref="Q16:Q23" si="3">IFERROR((M16/I16),"100%")</f>
        <v>100%</v>
      </c>
      <c r="R16" s="32" t="str">
        <f t="shared" ref="R16" si="4">IFERROR((N16/J16),"100%")</f>
        <v>100%</v>
      </c>
      <c r="S16" s="34" t="str">
        <f t="shared" ref="S16" si="5">IFERROR((O16/K16),"100%")</f>
        <v>100%</v>
      </c>
      <c r="T16" s="58" t="str">
        <f>IFERROR(((L16+M16)/(H16+I16)),"100%")</f>
        <v>100%</v>
      </c>
      <c r="U16" s="32" t="str">
        <f>IFERROR(((L16+M16+N16)/(H16+I16+J16)),"100%")</f>
        <v>100%</v>
      </c>
      <c r="V16" s="34" t="str">
        <f>IFERROR(((L16+M16+N16+O16)/(H16+I16+J16+K16)),"100%")</f>
        <v>100%</v>
      </c>
      <c r="W16" s="66"/>
    </row>
    <row r="17" spans="2:23" ht="96.6" x14ac:dyDescent="0.3">
      <c r="B17" s="109" t="s">
        <v>48</v>
      </c>
      <c r="C17" s="110" t="s">
        <v>49</v>
      </c>
      <c r="D17" s="110" t="s">
        <v>50</v>
      </c>
      <c r="E17" s="111" t="s">
        <v>51</v>
      </c>
      <c r="F17" s="110" t="s">
        <v>52</v>
      </c>
      <c r="G17" s="143">
        <v>5632016096</v>
      </c>
      <c r="H17" s="59"/>
      <c r="I17" s="60"/>
      <c r="J17" s="60"/>
      <c r="K17" s="122">
        <v>5632016096</v>
      </c>
      <c r="L17" s="59"/>
      <c r="M17" s="60"/>
      <c r="N17" s="60"/>
      <c r="O17" s="62"/>
      <c r="P17" s="39" t="str">
        <f t="shared" si="2"/>
        <v>100%</v>
      </c>
      <c r="Q17" s="32" t="str">
        <f t="shared" si="3"/>
        <v>100%</v>
      </c>
      <c r="R17" s="64"/>
      <c r="S17" s="65"/>
      <c r="T17" s="58" t="str">
        <f t="shared" si="1"/>
        <v>100%</v>
      </c>
      <c r="U17" s="64"/>
      <c r="V17" s="65"/>
      <c r="W17" s="126" t="s">
        <v>187</v>
      </c>
    </row>
    <row r="18" spans="2:23" ht="80.25" customHeight="1" x14ac:dyDescent="0.3">
      <c r="B18" s="112" t="s">
        <v>53</v>
      </c>
      <c r="C18" s="113" t="s">
        <v>54</v>
      </c>
      <c r="D18" s="113" t="s">
        <v>55</v>
      </c>
      <c r="E18" s="114" t="s">
        <v>56</v>
      </c>
      <c r="F18" s="113" t="s">
        <v>57</v>
      </c>
      <c r="G18" s="144">
        <v>0.05</v>
      </c>
      <c r="H18" s="123"/>
      <c r="I18" s="1"/>
      <c r="J18" s="1"/>
      <c r="K18" s="132">
        <v>0.05</v>
      </c>
      <c r="L18" s="59"/>
      <c r="M18" s="60"/>
      <c r="N18" s="60"/>
      <c r="O18" s="62"/>
      <c r="P18" s="39" t="str">
        <f t="shared" si="2"/>
        <v>100%</v>
      </c>
      <c r="Q18" s="32" t="str">
        <f t="shared" si="3"/>
        <v>100%</v>
      </c>
      <c r="R18" s="64"/>
      <c r="S18" s="65"/>
      <c r="T18" s="58" t="str">
        <f t="shared" si="1"/>
        <v>100%</v>
      </c>
      <c r="U18" s="64"/>
      <c r="V18" s="65"/>
      <c r="W18" s="127" t="s">
        <v>188</v>
      </c>
    </row>
    <row r="19" spans="2:23" ht="72.75" customHeight="1" x14ac:dyDescent="0.3">
      <c r="B19" s="100" t="s">
        <v>28</v>
      </c>
      <c r="C19" s="101" t="s">
        <v>58</v>
      </c>
      <c r="D19" s="102" t="s">
        <v>59</v>
      </c>
      <c r="E19" s="103" t="s">
        <v>56</v>
      </c>
      <c r="F19" s="115" t="s">
        <v>60</v>
      </c>
      <c r="G19" s="145">
        <v>48</v>
      </c>
      <c r="H19" s="123">
        <v>12</v>
      </c>
      <c r="I19" s="1">
        <v>12</v>
      </c>
      <c r="J19" s="1">
        <v>12</v>
      </c>
      <c r="K19" s="122">
        <v>12</v>
      </c>
      <c r="L19" s="123">
        <v>12</v>
      </c>
      <c r="M19" s="160">
        <v>12</v>
      </c>
      <c r="N19" s="60"/>
      <c r="O19" s="62"/>
      <c r="P19" s="58">
        <f t="shared" ref="P19:Q55" si="6">IFERROR((L19/H19),"100%")</f>
        <v>1</v>
      </c>
      <c r="Q19" s="32">
        <f t="shared" si="3"/>
        <v>1</v>
      </c>
      <c r="R19" s="64"/>
      <c r="S19" s="65"/>
      <c r="T19" s="58">
        <f>IFERROR(((L19+M19)/(G19)),"100%")</f>
        <v>0.5</v>
      </c>
      <c r="U19" s="64"/>
      <c r="V19" s="65"/>
      <c r="W19" s="128" t="s">
        <v>189</v>
      </c>
    </row>
    <row r="20" spans="2:23" ht="100.5" customHeight="1" x14ac:dyDescent="0.3">
      <c r="B20" s="100" t="s">
        <v>28</v>
      </c>
      <c r="C20" s="116" t="s">
        <v>61</v>
      </c>
      <c r="D20" s="108" t="s">
        <v>62</v>
      </c>
      <c r="E20" s="103" t="s">
        <v>56</v>
      </c>
      <c r="F20" s="117" t="s">
        <v>63</v>
      </c>
      <c r="G20" s="145">
        <v>48</v>
      </c>
      <c r="H20" s="123">
        <v>12</v>
      </c>
      <c r="I20" s="1">
        <v>12</v>
      </c>
      <c r="J20" s="1">
        <v>12</v>
      </c>
      <c r="K20" s="122">
        <v>12</v>
      </c>
      <c r="L20" s="123">
        <v>12</v>
      </c>
      <c r="M20" s="160">
        <v>12</v>
      </c>
      <c r="N20" s="60"/>
      <c r="O20" s="62"/>
      <c r="P20" s="58">
        <f t="shared" si="6"/>
        <v>1</v>
      </c>
      <c r="Q20" s="32">
        <f t="shared" si="3"/>
        <v>1</v>
      </c>
      <c r="R20" s="64"/>
      <c r="S20" s="65"/>
      <c r="T20" s="58">
        <f>IFERROR(((L20+M20)/(G20)),"100%")</f>
        <v>0.5</v>
      </c>
      <c r="U20" s="64"/>
      <c r="V20" s="65"/>
      <c r="W20" s="128" t="s">
        <v>190</v>
      </c>
    </row>
    <row r="21" spans="2:23" ht="96" customHeight="1" x14ac:dyDescent="0.3">
      <c r="B21" s="112" t="s">
        <v>64</v>
      </c>
      <c r="C21" s="118" t="s">
        <v>65</v>
      </c>
      <c r="D21" s="118" t="s">
        <v>66</v>
      </c>
      <c r="E21" s="114" t="s">
        <v>56</v>
      </c>
      <c r="F21" s="113" t="s">
        <v>67</v>
      </c>
      <c r="G21" s="143">
        <v>28000</v>
      </c>
      <c r="H21" s="123">
        <v>7000</v>
      </c>
      <c r="I21" s="1">
        <v>7000</v>
      </c>
      <c r="J21" s="1">
        <v>7000</v>
      </c>
      <c r="K21" s="122">
        <v>7000</v>
      </c>
      <c r="L21" s="123">
        <v>6600</v>
      </c>
      <c r="M21" s="1">
        <v>6800</v>
      </c>
      <c r="N21" s="60"/>
      <c r="O21" s="62"/>
      <c r="P21" s="58">
        <f t="shared" si="6"/>
        <v>0.94285714285714284</v>
      </c>
      <c r="Q21" s="32">
        <f t="shared" si="3"/>
        <v>0.97142857142857142</v>
      </c>
      <c r="R21" s="64"/>
      <c r="S21" s="65"/>
      <c r="T21" s="58">
        <f t="shared" ref="T21:T23" si="7">IFERROR(((L21+M21)/(G21)),"100%")</f>
        <v>0.47857142857142859</v>
      </c>
      <c r="U21" s="64"/>
      <c r="V21" s="65"/>
      <c r="W21" s="127" t="s">
        <v>215</v>
      </c>
    </row>
    <row r="22" spans="2:23" ht="103.5" customHeight="1" x14ac:dyDescent="0.3">
      <c r="B22" s="100" t="s">
        <v>28</v>
      </c>
      <c r="C22" s="116" t="s">
        <v>68</v>
      </c>
      <c r="D22" s="108" t="s">
        <v>69</v>
      </c>
      <c r="E22" s="103" t="s">
        <v>56</v>
      </c>
      <c r="F22" s="117" t="s">
        <v>70</v>
      </c>
      <c r="G22" s="143">
        <v>40000</v>
      </c>
      <c r="H22" s="123">
        <v>10000</v>
      </c>
      <c r="I22" s="1">
        <v>10000</v>
      </c>
      <c r="J22" s="1">
        <v>10000</v>
      </c>
      <c r="K22" s="122">
        <v>10000</v>
      </c>
      <c r="L22" s="123">
        <v>8800</v>
      </c>
      <c r="M22" s="1">
        <v>9100</v>
      </c>
      <c r="N22" s="60"/>
      <c r="O22" s="62"/>
      <c r="P22" s="58">
        <f t="shared" si="6"/>
        <v>0.88</v>
      </c>
      <c r="Q22" s="32">
        <f t="shared" si="3"/>
        <v>0.91</v>
      </c>
      <c r="R22" s="64"/>
      <c r="S22" s="65"/>
      <c r="T22" s="58">
        <f t="shared" si="7"/>
        <v>0.44750000000000001</v>
      </c>
      <c r="U22" s="64"/>
      <c r="V22" s="65"/>
      <c r="W22" s="128" t="s">
        <v>213</v>
      </c>
    </row>
    <row r="23" spans="2:23" ht="110.25" customHeight="1" x14ac:dyDescent="0.3">
      <c r="B23" s="100" t="s">
        <v>28</v>
      </c>
      <c r="C23" s="116" t="s">
        <v>71</v>
      </c>
      <c r="D23" s="108" t="s">
        <v>72</v>
      </c>
      <c r="E23" s="103" t="s">
        <v>56</v>
      </c>
      <c r="F23" s="117" t="s">
        <v>73</v>
      </c>
      <c r="G23" s="143">
        <v>24000</v>
      </c>
      <c r="H23" s="123">
        <v>6000</v>
      </c>
      <c r="I23" s="1">
        <v>6000</v>
      </c>
      <c r="J23" s="1">
        <v>6000</v>
      </c>
      <c r="K23" s="122">
        <v>6000</v>
      </c>
      <c r="L23" s="123">
        <v>5300</v>
      </c>
      <c r="M23" s="1">
        <v>5800</v>
      </c>
      <c r="N23" s="60"/>
      <c r="O23" s="62"/>
      <c r="P23" s="58">
        <f t="shared" si="6"/>
        <v>0.8833333333333333</v>
      </c>
      <c r="Q23" s="32">
        <f t="shared" si="3"/>
        <v>0.96666666666666667</v>
      </c>
      <c r="R23" s="64"/>
      <c r="S23" s="65"/>
      <c r="T23" s="58">
        <f t="shared" si="7"/>
        <v>0.46250000000000002</v>
      </c>
      <c r="U23" s="64"/>
      <c r="V23" s="65"/>
      <c r="W23" s="128" t="s">
        <v>214</v>
      </c>
    </row>
    <row r="24" spans="2:23" ht="66.75" customHeight="1" x14ac:dyDescent="0.3">
      <c r="B24" s="112" t="s">
        <v>74</v>
      </c>
      <c r="C24" s="118" t="s">
        <v>75</v>
      </c>
      <c r="D24" s="118" t="s">
        <v>76</v>
      </c>
      <c r="E24" s="114" t="s">
        <v>56</v>
      </c>
      <c r="F24" s="113" t="s">
        <v>77</v>
      </c>
      <c r="G24" s="143">
        <v>185</v>
      </c>
      <c r="H24" s="123">
        <v>45</v>
      </c>
      <c r="I24" s="1">
        <v>60</v>
      </c>
      <c r="J24" s="1">
        <v>40</v>
      </c>
      <c r="K24" s="122">
        <v>40</v>
      </c>
      <c r="L24" s="123">
        <v>40</v>
      </c>
      <c r="M24" s="1">
        <v>62</v>
      </c>
      <c r="N24" s="60"/>
      <c r="O24" s="62"/>
      <c r="P24" s="58">
        <f t="shared" si="6"/>
        <v>0.88888888888888884</v>
      </c>
      <c r="Q24" s="32">
        <f t="shared" si="6"/>
        <v>1.0333333333333334</v>
      </c>
      <c r="R24" s="64"/>
      <c r="S24" s="65"/>
      <c r="T24" s="58">
        <f t="shared" ref="T24:T30" si="8">IFERROR(((L24+M24)/(G24)),"100%")</f>
        <v>0.55135135135135138</v>
      </c>
      <c r="U24" s="64"/>
      <c r="V24" s="65"/>
      <c r="W24" s="127" t="s">
        <v>209</v>
      </c>
    </row>
    <row r="25" spans="2:23" ht="63.75" customHeight="1" x14ac:dyDescent="0.3">
      <c r="B25" s="100" t="s">
        <v>28</v>
      </c>
      <c r="C25" s="116" t="s">
        <v>78</v>
      </c>
      <c r="D25" s="108" t="s">
        <v>79</v>
      </c>
      <c r="E25" s="103" t="s">
        <v>56</v>
      </c>
      <c r="F25" s="117" t="s">
        <v>80</v>
      </c>
      <c r="G25" s="143">
        <v>1500</v>
      </c>
      <c r="H25" s="123">
        <v>375</v>
      </c>
      <c r="I25" s="1">
        <v>375</v>
      </c>
      <c r="J25" s="1">
        <v>375</v>
      </c>
      <c r="K25" s="122">
        <v>375</v>
      </c>
      <c r="L25" s="123">
        <v>441</v>
      </c>
      <c r="M25" s="1">
        <v>371</v>
      </c>
      <c r="N25" s="60"/>
      <c r="O25" s="62"/>
      <c r="P25" s="58">
        <f t="shared" si="6"/>
        <v>1.1759999999999999</v>
      </c>
      <c r="Q25" s="32">
        <f t="shared" si="6"/>
        <v>0.98933333333333329</v>
      </c>
      <c r="R25" s="64"/>
      <c r="S25" s="65"/>
      <c r="T25" s="58">
        <f t="shared" si="8"/>
        <v>0.54133333333333333</v>
      </c>
      <c r="U25" s="64"/>
      <c r="V25" s="65"/>
      <c r="W25" s="128" t="s">
        <v>216</v>
      </c>
    </row>
    <row r="26" spans="2:23" ht="93" customHeight="1" x14ac:dyDescent="0.3">
      <c r="B26" s="100" t="s">
        <v>28</v>
      </c>
      <c r="C26" s="116" t="s">
        <v>81</v>
      </c>
      <c r="D26" s="108" t="s">
        <v>82</v>
      </c>
      <c r="E26" s="103" t="s">
        <v>56</v>
      </c>
      <c r="F26" s="117" t="s">
        <v>83</v>
      </c>
      <c r="G26" s="143">
        <v>181</v>
      </c>
      <c r="H26" s="123">
        <v>36</v>
      </c>
      <c r="I26" s="1">
        <v>50</v>
      </c>
      <c r="J26" s="1">
        <v>45</v>
      </c>
      <c r="K26" s="122">
        <v>50</v>
      </c>
      <c r="L26" s="123">
        <v>64</v>
      </c>
      <c r="M26" s="1">
        <v>49</v>
      </c>
      <c r="N26" s="60"/>
      <c r="O26" s="62"/>
      <c r="P26" s="58">
        <f t="shared" si="6"/>
        <v>1.7777777777777777</v>
      </c>
      <c r="Q26" s="32">
        <f t="shared" si="6"/>
        <v>0.98</v>
      </c>
      <c r="R26" s="64"/>
      <c r="S26" s="65"/>
      <c r="T26" s="58">
        <f t="shared" si="8"/>
        <v>0.62430939226519333</v>
      </c>
      <c r="U26" s="64"/>
      <c r="V26" s="65"/>
      <c r="W26" s="128" t="s">
        <v>210</v>
      </c>
    </row>
    <row r="27" spans="2:23" ht="149.25" customHeight="1" x14ac:dyDescent="0.3">
      <c r="B27" s="112" t="s">
        <v>84</v>
      </c>
      <c r="C27" s="118" t="s">
        <v>85</v>
      </c>
      <c r="D27" s="118" t="s">
        <v>86</v>
      </c>
      <c r="E27" s="114" t="s">
        <v>56</v>
      </c>
      <c r="F27" s="113" t="s">
        <v>196</v>
      </c>
      <c r="G27" s="143">
        <v>12</v>
      </c>
      <c r="H27" s="123">
        <v>3</v>
      </c>
      <c r="I27" s="1">
        <v>3</v>
      </c>
      <c r="J27" s="1">
        <v>3</v>
      </c>
      <c r="K27" s="122">
        <v>3</v>
      </c>
      <c r="L27" s="123">
        <v>3</v>
      </c>
      <c r="M27" s="1">
        <v>3</v>
      </c>
      <c r="N27" s="60"/>
      <c r="O27" s="62"/>
      <c r="P27" s="58">
        <f t="shared" si="6"/>
        <v>1</v>
      </c>
      <c r="Q27" s="32">
        <f t="shared" si="6"/>
        <v>1</v>
      </c>
      <c r="R27" s="64"/>
      <c r="S27" s="65"/>
      <c r="T27" s="63">
        <f t="shared" si="8"/>
        <v>0.5</v>
      </c>
      <c r="U27" s="64"/>
      <c r="V27" s="65"/>
      <c r="W27" s="157" t="s">
        <v>197</v>
      </c>
    </row>
    <row r="28" spans="2:23" ht="136.5" customHeight="1" x14ac:dyDescent="0.3">
      <c r="B28" s="100" t="s">
        <v>28</v>
      </c>
      <c r="C28" s="101" t="s">
        <v>87</v>
      </c>
      <c r="D28" s="102" t="s">
        <v>88</v>
      </c>
      <c r="E28" s="103" t="s">
        <v>56</v>
      </c>
      <c r="F28" s="117" t="s">
        <v>89</v>
      </c>
      <c r="G28" s="143">
        <v>108</v>
      </c>
      <c r="H28" s="123">
        <v>27</v>
      </c>
      <c r="I28" s="1">
        <v>27</v>
      </c>
      <c r="J28" s="1">
        <v>27</v>
      </c>
      <c r="K28" s="122">
        <v>27</v>
      </c>
      <c r="L28" s="123">
        <v>27</v>
      </c>
      <c r="M28" s="1">
        <v>27</v>
      </c>
      <c r="N28" s="60"/>
      <c r="O28" s="62"/>
      <c r="P28" s="58">
        <f t="shared" si="6"/>
        <v>1</v>
      </c>
      <c r="Q28" s="32">
        <f t="shared" si="6"/>
        <v>1</v>
      </c>
      <c r="R28" s="64"/>
      <c r="S28" s="65"/>
      <c r="T28" s="63">
        <f t="shared" si="8"/>
        <v>0.5</v>
      </c>
      <c r="U28" s="64"/>
      <c r="V28" s="65"/>
      <c r="W28" s="156" t="s">
        <v>198</v>
      </c>
    </row>
    <row r="29" spans="2:23" ht="192.75" customHeight="1" x14ac:dyDescent="0.3">
      <c r="B29" s="100" t="s">
        <v>28</v>
      </c>
      <c r="C29" s="101" t="s">
        <v>90</v>
      </c>
      <c r="D29" s="102" t="s">
        <v>91</v>
      </c>
      <c r="E29" s="103" t="s">
        <v>56</v>
      </c>
      <c r="F29" s="117" t="s">
        <v>92</v>
      </c>
      <c r="G29" s="143">
        <v>4</v>
      </c>
      <c r="H29" s="123">
        <v>1</v>
      </c>
      <c r="I29" s="1">
        <v>1</v>
      </c>
      <c r="J29" s="1">
        <v>1</v>
      </c>
      <c r="K29" s="122">
        <v>1</v>
      </c>
      <c r="L29" s="123">
        <v>1</v>
      </c>
      <c r="M29" s="1">
        <v>1</v>
      </c>
      <c r="N29" s="60"/>
      <c r="O29" s="62"/>
      <c r="P29" s="58">
        <f t="shared" si="6"/>
        <v>1</v>
      </c>
      <c r="Q29" s="32">
        <f t="shared" si="6"/>
        <v>1</v>
      </c>
      <c r="R29" s="64"/>
      <c r="S29" s="65"/>
      <c r="T29" s="63">
        <f t="shared" si="8"/>
        <v>0.5</v>
      </c>
      <c r="U29" s="64"/>
      <c r="V29" s="65"/>
      <c r="W29" s="156" t="s">
        <v>199</v>
      </c>
    </row>
    <row r="30" spans="2:23" ht="177" customHeight="1" x14ac:dyDescent="0.3">
      <c r="B30" s="100" t="s">
        <v>28</v>
      </c>
      <c r="C30" s="101" t="s">
        <v>93</v>
      </c>
      <c r="D30" s="102" t="s">
        <v>94</v>
      </c>
      <c r="E30" s="103" t="s">
        <v>56</v>
      </c>
      <c r="F30" s="117" t="s">
        <v>95</v>
      </c>
      <c r="G30" s="143">
        <v>12</v>
      </c>
      <c r="H30" s="123">
        <v>3</v>
      </c>
      <c r="I30" s="1">
        <v>3</v>
      </c>
      <c r="J30" s="1">
        <v>3</v>
      </c>
      <c r="K30" s="122">
        <v>3</v>
      </c>
      <c r="L30" s="123">
        <v>3</v>
      </c>
      <c r="M30" s="1">
        <v>3</v>
      </c>
      <c r="N30" s="60"/>
      <c r="O30" s="62"/>
      <c r="P30" s="58">
        <f t="shared" si="6"/>
        <v>1</v>
      </c>
      <c r="Q30" s="32">
        <f t="shared" si="6"/>
        <v>1</v>
      </c>
      <c r="R30" s="64"/>
      <c r="S30" s="65"/>
      <c r="T30" s="63">
        <f t="shared" si="8"/>
        <v>0.5</v>
      </c>
      <c r="U30" s="64"/>
      <c r="V30" s="65"/>
      <c r="W30" s="156" t="s">
        <v>203</v>
      </c>
    </row>
    <row r="31" spans="2:23" ht="96.6" x14ac:dyDescent="0.3">
      <c r="B31" s="112" t="s">
        <v>96</v>
      </c>
      <c r="C31" s="118" t="s">
        <v>97</v>
      </c>
      <c r="D31" s="118" t="s">
        <v>98</v>
      </c>
      <c r="E31" s="114" t="s">
        <v>56</v>
      </c>
      <c r="F31" s="113" t="s">
        <v>99</v>
      </c>
      <c r="G31" s="143">
        <v>5632016096</v>
      </c>
      <c r="H31" s="123">
        <v>1349653214</v>
      </c>
      <c r="I31" s="1">
        <v>1474692680</v>
      </c>
      <c r="J31" s="1">
        <v>1390900181</v>
      </c>
      <c r="K31" s="122">
        <v>1416770021</v>
      </c>
      <c r="L31" s="123">
        <v>1177962101</v>
      </c>
      <c r="M31" s="1">
        <v>0</v>
      </c>
      <c r="N31" s="60"/>
      <c r="O31" s="62"/>
      <c r="P31" s="58">
        <f t="shared" si="6"/>
        <v>0.8727887199326152</v>
      </c>
      <c r="Q31" s="32">
        <f t="shared" si="6"/>
        <v>0</v>
      </c>
      <c r="R31" s="64"/>
      <c r="S31" s="65"/>
      <c r="T31" s="58">
        <f t="shared" ref="T31:T41" si="9">IFERROR(((L31+M31)/(G31)),"100%")</f>
        <v>0.20915460483797593</v>
      </c>
      <c r="U31" s="64"/>
      <c r="V31" s="65"/>
      <c r="W31" s="157" t="s">
        <v>211</v>
      </c>
    </row>
    <row r="32" spans="2:23" ht="96" customHeight="1" x14ac:dyDescent="0.3">
      <c r="B32" s="100" t="s">
        <v>28</v>
      </c>
      <c r="C32" s="119" t="s">
        <v>100</v>
      </c>
      <c r="D32" s="108" t="s">
        <v>101</v>
      </c>
      <c r="E32" s="103" t="s">
        <v>56</v>
      </c>
      <c r="F32" s="117" t="s">
        <v>102</v>
      </c>
      <c r="G32" s="143">
        <v>2</v>
      </c>
      <c r="H32" s="123"/>
      <c r="I32" s="1">
        <v>1</v>
      </c>
      <c r="J32" s="1">
        <v>1</v>
      </c>
      <c r="K32" s="122"/>
      <c r="L32" s="59"/>
      <c r="M32" s="1">
        <v>1</v>
      </c>
      <c r="N32" s="60"/>
      <c r="O32" s="62"/>
      <c r="P32" s="58" t="str">
        <f t="shared" si="6"/>
        <v>100%</v>
      </c>
      <c r="Q32" s="32">
        <f t="shared" si="6"/>
        <v>1</v>
      </c>
      <c r="R32" s="64"/>
      <c r="S32" s="65"/>
      <c r="T32" s="58">
        <f t="shared" si="9"/>
        <v>0.5</v>
      </c>
      <c r="U32" s="64"/>
      <c r="V32" s="65"/>
      <c r="W32" s="128" t="s">
        <v>212</v>
      </c>
    </row>
    <row r="33" spans="2:23" ht="69" x14ac:dyDescent="0.3">
      <c r="B33" s="100" t="s">
        <v>28</v>
      </c>
      <c r="C33" s="101" t="s">
        <v>103</v>
      </c>
      <c r="D33" s="102" t="s">
        <v>104</v>
      </c>
      <c r="E33" s="103" t="s">
        <v>56</v>
      </c>
      <c r="F33" s="117" t="s">
        <v>177</v>
      </c>
      <c r="G33" s="143">
        <v>22</v>
      </c>
      <c r="H33" s="123"/>
      <c r="I33" s="1"/>
      <c r="J33" s="1"/>
      <c r="K33" s="122">
        <v>22</v>
      </c>
      <c r="L33" s="59"/>
      <c r="M33" s="60"/>
      <c r="N33" s="60"/>
      <c r="O33" s="62"/>
      <c r="P33" s="58" t="str">
        <f t="shared" si="6"/>
        <v>100%</v>
      </c>
      <c r="Q33" s="32" t="str">
        <f t="shared" si="6"/>
        <v>100%</v>
      </c>
      <c r="R33" s="64"/>
      <c r="S33" s="65"/>
      <c r="T33" s="58" t="str">
        <f>IFERROR(((L33+M33)/(H33)),"100%")</f>
        <v>100%</v>
      </c>
      <c r="U33" s="64"/>
      <c r="V33" s="65"/>
      <c r="W33" s="128" t="s">
        <v>188</v>
      </c>
    </row>
    <row r="34" spans="2:23" ht="55.2" x14ac:dyDescent="0.3">
      <c r="B34" s="100" t="s">
        <v>28</v>
      </c>
      <c r="C34" s="120" t="s">
        <v>105</v>
      </c>
      <c r="D34" s="120" t="s">
        <v>106</v>
      </c>
      <c r="E34" s="103" t="s">
        <v>56</v>
      </c>
      <c r="F34" s="117" t="s">
        <v>107</v>
      </c>
      <c r="G34" s="143">
        <v>24</v>
      </c>
      <c r="H34" s="123">
        <v>6</v>
      </c>
      <c r="I34" s="1">
        <v>6</v>
      </c>
      <c r="J34" s="1">
        <v>6</v>
      </c>
      <c r="K34" s="122">
        <v>6</v>
      </c>
      <c r="L34" s="123">
        <v>6</v>
      </c>
      <c r="M34" s="1">
        <v>6</v>
      </c>
      <c r="N34" s="60"/>
      <c r="O34" s="62"/>
      <c r="P34" s="58">
        <f t="shared" si="6"/>
        <v>1</v>
      </c>
      <c r="Q34" s="32">
        <f t="shared" si="6"/>
        <v>1</v>
      </c>
      <c r="R34" s="64"/>
      <c r="S34" s="65"/>
      <c r="T34" s="58">
        <f t="shared" si="9"/>
        <v>0.5</v>
      </c>
      <c r="U34" s="64"/>
      <c r="V34" s="65"/>
      <c r="W34" s="128" t="s">
        <v>191</v>
      </c>
    </row>
    <row r="35" spans="2:23" ht="106.5" customHeight="1" x14ac:dyDescent="0.3">
      <c r="B35" s="112" t="s">
        <v>108</v>
      </c>
      <c r="C35" s="118" t="s">
        <v>109</v>
      </c>
      <c r="D35" s="118" t="s">
        <v>110</v>
      </c>
      <c r="E35" s="114" t="s">
        <v>56</v>
      </c>
      <c r="F35" s="113" t="s">
        <v>111</v>
      </c>
      <c r="G35" s="143">
        <v>167092908.77000001</v>
      </c>
      <c r="H35" s="123">
        <v>75171662.280000001</v>
      </c>
      <c r="I35" s="1">
        <v>27344720.620000001</v>
      </c>
      <c r="J35" s="1">
        <v>37703485.82</v>
      </c>
      <c r="K35" s="122">
        <v>26873040.050000001</v>
      </c>
      <c r="L35" s="123">
        <v>97134752</v>
      </c>
      <c r="M35" s="1">
        <v>27963041</v>
      </c>
      <c r="N35" s="60"/>
      <c r="O35" s="62"/>
      <c r="P35" s="58">
        <f t="shared" si="6"/>
        <v>1.2921724630511922</v>
      </c>
      <c r="Q35" s="32">
        <f t="shared" si="6"/>
        <v>1.0226120569521473</v>
      </c>
      <c r="R35" s="64"/>
      <c r="S35" s="65"/>
      <c r="T35" s="58">
        <f t="shared" si="9"/>
        <v>0.74867206466669733</v>
      </c>
      <c r="U35" s="64"/>
      <c r="V35" s="65"/>
      <c r="W35" s="127" t="s">
        <v>217</v>
      </c>
    </row>
    <row r="36" spans="2:23" ht="82.8" x14ac:dyDescent="0.3">
      <c r="B36" s="100" t="s">
        <v>28</v>
      </c>
      <c r="C36" s="116" t="s">
        <v>112</v>
      </c>
      <c r="D36" s="108" t="s">
        <v>113</v>
      </c>
      <c r="E36" s="103" t="s">
        <v>56</v>
      </c>
      <c r="F36" s="117" t="s">
        <v>114</v>
      </c>
      <c r="G36" s="143">
        <v>185085880</v>
      </c>
      <c r="H36" s="123">
        <v>104736028</v>
      </c>
      <c r="I36" s="1">
        <v>25695833</v>
      </c>
      <c r="J36" s="1">
        <v>26839996</v>
      </c>
      <c r="K36" s="122">
        <v>27814023</v>
      </c>
      <c r="L36" s="123">
        <v>33075193.190000001</v>
      </c>
      <c r="M36" s="1">
        <v>37728918.030000001</v>
      </c>
      <c r="N36" s="60"/>
      <c r="O36" s="62"/>
      <c r="P36" s="58">
        <f t="shared" si="6"/>
        <v>0.3157957564516386</v>
      </c>
      <c r="Q36" s="32">
        <f t="shared" si="6"/>
        <v>1.4682893537640909</v>
      </c>
      <c r="R36" s="64"/>
      <c r="S36" s="65"/>
      <c r="T36" s="58">
        <f t="shared" si="9"/>
        <v>0.38254734083442776</v>
      </c>
      <c r="U36" s="64"/>
      <c r="V36" s="65"/>
      <c r="W36" s="128" t="s">
        <v>218</v>
      </c>
    </row>
    <row r="37" spans="2:23" ht="69" x14ac:dyDescent="0.3">
      <c r="B37" s="100" t="s">
        <v>28</v>
      </c>
      <c r="C37" s="116" t="s">
        <v>115</v>
      </c>
      <c r="D37" s="108" t="s">
        <v>116</v>
      </c>
      <c r="E37" s="103" t="s">
        <v>56</v>
      </c>
      <c r="F37" s="117" t="s">
        <v>117</v>
      </c>
      <c r="G37" s="143">
        <v>7</v>
      </c>
      <c r="H37" s="123">
        <v>7</v>
      </c>
      <c r="I37" s="1">
        <v>7</v>
      </c>
      <c r="J37" s="1">
        <v>7</v>
      </c>
      <c r="K37" s="122">
        <v>7</v>
      </c>
      <c r="L37" s="123">
        <v>7</v>
      </c>
      <c r="M37" s="1">
        <v>7</v>
      </c>
      <c r="N37" s="60"/>
      <c r="O37" s="62"/>
      <c r="P37" s="58">
        <f t="shared" si="6"/>
        <v>1</v>
      </c>
      <c r="Q37" s="32">
        <f t="shared" si="6"/>
        <v>1</v>
      </c>
      <c r="R37" s="64"/>
      <c r="S37" s="65"/>
      <c r="T37" s="58">
        <v>0.5</v>
      </c>
      <c r="U37" s="64"/>
      <c r="V37" s="65"/>
      <c r="W37" s="128" t="s">
        <v>192</v>
      </c>
    </row>
    <row r="38" spans="2:23" ht="69" x14ac:dyDescent="0.3">
      <c r="B38" s="100" t="s">
        <v>28</v>
      </c>
      <c r="C38" s="116" t="s">
        <v>118</v>
      </c>
      <c r="D38" s="108" t="s">
        <v>119</v>
      </c>
      <c r="E38" s="103" t="s">
        <v>56</v>
      </c>
      <c r="F38" s="117" t="s">
        <v>120</v>
      </c>
      <c r="G38" s="143">
        <v>12232</v>
      </c>
      <c r="H38" s="123">
        <v>1835</v>
      </c>
      <c r="I38" s="1">
        <v>4281</v>
      </c>
      <c r="J38" s="1">
        <v>4281</v>
      </c>
      <c r="K38" s="122">
        <v>1835</v>
      </c>
      <c r="L38" s="123">
        <v>1601.25</v>
      </c>
      <c r="M38" s="1">
        <v>1552.95</v>
      </c>
      <c r="N38" s="60"/>
      <c r="O38" s="62"/>
      <c r="P38" s="58">
        <f t="shared" si="6"/>
        <v>0.87261580381471393</v>
      </c>
      <c r="Q38" s="32">
        <f t="shared" si="6"/>
        <v>0.36275402943237561</v>
      </c>
      <c r="R38" s="64"/>
      <c r="S38" s="65"/>
      <c r="T38" s="58">
        <f t="shared" si="9"/>
        <v>0.25786461739699146</v>
      </c>
      <c r="U38" s="64"/>
      <c r="V38" s="65"/>
      <c r="W38" s="128" t="s">
        <v>193</v>
      </c>
    </row>
    <row r="39" spans="2:23" ht="69" x14ac:dyDescent="0.3">
      <c r="B39" s="100" t="s">
        <v>28</v>
      </c>
      <c r="C39" s="116" t="s">
        <v>121</v>
      </c>
      <c r="D39" s="108" t="s">
        <v>122</v>
      </c>
      <c r="E39" s="103" t="s">
        <v>56</v>
      </c>
      <c r="F39" s="117" t="s">
        <v>123</v>
      </c>
      <c r="G39" s="143">
        <v>12232</v>
      </c>
      <c r="H39" s="123">
        <v>1835</v>
      </c>
      <c r="I39" s="1">
        <v>4281</v>
      </c>
      <c r="J39" s="1">
        <v>4281</v>
      </c>
      <c r="K39" s="122">
        <v>1835</v>
      </c>
      <c r="L39" s="123">
        <v>1601.25</v>
      </c>
      <c r="M39" s="1">
        <v>1552.95</v>
      </c>
      <c r="N39" s="60"/>
      <c r="O39" s="62"/>
      <c r="P39" s="58">
        <f t="shared" si="6"/>
        <v>0.87261580381471393</v>
      </c>
      <c r="Q39" s="32">
        <f t="shared" si="6"/>
        <v>0.36275402943237561</v>
      </c>
      <c r="R39" s="64"/>
      <c r="S39" s="65"/>
      <c r="T39" s="58">
        <f t="shared" si="9"/>
        <v>0.25786461739699146</v>
      </c>
      <c r="U39" s="64"/>
      <c r="V39" s="65"/>
      <c r="W39" s="128" t="s">
        <v>193</v>
      </c>
    </row>
    <row r="40" spans="2:23" ht="69" x14ac:dyDescent="0.3">
      <c r="B40" s="100" t="s">
        <v>28</v>
      </c>
      <c r="C40" s="116" t="s">
        <v>124</v>
      </c>
      <c r="D40" s="108" t="s">
        <v>125</v>
      </c>
      <c r="E40" s="103" t="s">
        <v>56</v>
      </c>
      <c r="F40" s="117" t="s">
        <v>126</v>
      </c>
      <c r="G40" s="143">
        <v>2870689.89</v>
      </c>
      <c r="H40" s="123">
        <v>557742</v>
      </c>
      <c r="I40" s="1">
        <v>806270.58</v>
      </c>
      <c r="J40" s="1">
        <v>466045.14</v>
      </c>
      <c r="K40" s="122">
        <v>1040632.15</v>
      </c>
      <c r="L40" s="123">
        <v>41003</v>
      </c>
      <c r="M40" s="1">
        <v>286510.48</v>
      </c>
      <c r="N40" s="60"/>
      <c r="O40" s="62"/>
      <c r="P40" s="58">
        <f t="shared" si="6"/>
        <v>7.3516070154300728E-2</v>
      </c>
      <c r="Q40" s="32">
        <f t="shared" si="6"/>
        <v>0.3553527650729858</v>
      </c>
      <c r="R40" s="64"/>
      <c r="S40" s="65"/>
      <c r="T40" s="58">
        <f t="shared" si="9"/>
        <v>0.11408877048715281</v>
      </c>
      <c r="U40" s="64"/>
      <c r="V40" s="65"/>
      <c r="W40" s="128" t="s">
        <v>219</v>
      </c>
    </row>
    <row r="41" spans="2:23" ht="78.75" customHeight="1" x14ac:dyDescent="0.3">
      <c r="B41" s="100" t="s">
        <v>28</v>
      </c>
      <c r="C41" s="116" t="s">
        <v>127</v>
      </c>
      <c r="D41" s="108" t="s">
        <v>128</v>
      </c>
      <c r="E41" s="103" t="s">
        <v>56</v>
      </c>
      <c r="F41" s="117" t="s">
        <v>129</v>
      </c>
      <c r="G41" s="143">
        <v>9203.9599999999991</v>
      </c>
      <c r="H41" s="123">
        <v>1412.81</v>
      </c>
      <c r="I41" s="1">
        <v>3125.01</v>
      </c>
      <c r="J41" s="1">
        <v>3189.17</v>
      </c>
      <c r="K41" s="122">
        <v>1476.97</v>
      </c>
      <c r="L41" s="123">
        <v>1226.5</v>
      </c>
      <c r="M41" s="1">
        <v>1217.92</v>
      </c>
      <c r="N41" s="60"/>
      <c r="O41" s="62"/>
      <c r="P41" s="58">
        <f t="shared" si="6"/>
        <v>0.86812805685123973</v>
      </c>
      <c r="Q41" s="32">
        <f t="shared" si="6"/>
        <v>0.38973315285391086</v>
      </c>
      <c r="R41" s="64"/>
      <c r="S41" s="65"/>
      <c r="T41" s="58">
        <f t="shared" si="9"/>
        <v>0.26558350970669148</v>
      </c>
      <c r="U41" s="64"/>
      <c r="V41" s="65"/>
      <c r="W41" s="128" t="s">
        <v>194</v>
      </c>
    </row>
    <row r="42" spans="2:23" ht="118.5" customHeight="1" x14ac:dyDescent="0.3">
      <c r="B42" s="112" t="s">
        <v>130</v>
      </c>
      <c r="C42" s="118" t="s">
        <v>131</v>
      </c>
      <c r="D42" s="113" t="s">
        <v>132</v>
      </c>
      <c r="E42" s="114" t="s">
        <v>56</v>
      </c>
      <c r="F42" s="113" t="s">
        <v>133</v>
      </c>
      <c r="G42" s="143">
        <v>17100</v>
      </c>
      <c r="H42" s="123">
        <v>2565</v>
      </c>
      <c r="I42" s="1">
        <v>2565</v>
      </c>
      <c r="J42" s="1">
        <v>6840</v>
      </c>
      <c r="K42" s="122">
        <v>5130</v>
      </c>
      <c r="L42" s="123">
        <v>2582</v>
      </c>
      <c r="M42" s="1">
        <v>2705</v>
      </c>
      <c r="N42" s="60"/>
      <c r="O42" s="62"/>
      <c r="P42" s="58">
        <f t="shared" si="6"/>
        <v>1.0066276803118908</v>
      </c>
      <c r="Q42" s="32">
        <f t="shared" si="6"/>
        <v>1.0545808966861598</v>
      </c>
      <c r="R42" s="64"/>
      <c r="S42" s="65"/>
      <c r="T42" s="58">
        <f t="shared" ref="T42:T55" si="10">IFERROR(((L42+M42)/(G42)),"100%")</f>
        <v>0.30918128654970761</v>
      </c>
      <c r="U42" s="64"/>
      <c r="V42" s="65"/>
      <c r="W42" s="127" t="s">
        <v>205</v>
      </c>
    </row>
    <row r="43" spans="2:23" ht="79.5" customHeight="1" x14ac:dyDescent="0.3">
      <c r="B43" s="100" t="s">
        <v>28</v>
      </c>
      <c r="C43" s="116" t="s">
        <v>134</v>
      </c>
      <c r="D43" s="108" t="s">
        <v>135</v>
      </c>
      <c r="E43" s="103" t="s">
        <v>56</v>
      </c>
      <c r="F43" s="117" t="s">
        <v>136</v>
      </c>
      <c r="G43" s="143">
        <v>4378</v>
      </c>
      <c r="H43" s="123">
        <v>656</v>
      </c>
      <c r="I43" s="1">
        <v>658</v>
      </c>
      <c r="J43" s="1">
        <v>1751</v>
      </c>
      <c r="K43" s="122">
        <v>1313</v>
      </c>
      <c r="L43" s="123">
        <v>326</v>
      </c>
      <c r="M43" s="1">
        <v>1085</v>
      </c>
      <c r="N43" s="60"/>
      <c r="O43" s="62"/>
      <c r="P43" s="58">
        <f t="shared" si="6"/>
        <v>0.49695121951219512</v>
      </c>
      <c r="Q43" s="32">
        <f t="shared" si="6"/>
        <v>1.6489361702127661</v>
      </c>
      <c r="R43" s="64"/>
      <c r="S43" s="65"/>
      <c r="T43" s="58">
        <f t="shared" si="10"/>
        <v>0.32229328460484241</v>
      </c>
      <c r="U43" s="64"/>
      <c r="V43" s="65"/>
      <c r="W43" s="128" t="s">
        <v>220</v>
      </c>
    </row>
    <row r="44" spans="2:23" ht="97.5" customHeight="1" x14ac:dyDescent="0.3">
      <c r="B44" s="100" t="s">
        <v>28</v>
      </c>
      <c r="C44" s="116" t="s">
        <v>137</v>
      </c>
      <c r="D44" s="108" t="s">
        <v>138</v>
      </c>
      <c r="E44" s="103" t="s">
        <v>56</v>
      </c>
      <c r="F44" s="117" t="s">
        <v>139</v>
      </c>
      <c r="G44" s="143">
        <v>121</v>
      </c>
      <c r="H44" s="123">
        <v>28</v>
      </c>
      <c r="I44" s="1">
        <v>28</v>
      </c>
      <c r="J44" s="1">
        <v>30</v>
      </c>
      <c r="K44" s="122">
        <v>35</v>
      </c>
      <c r="L44" s="123">
        <v>31</v>
      </c>
      <c r="M44" s="1">
        <v>45</v>
      </c>
      <c r="N44" s="60"/>
      <c r="O44" s="62"/>
      <c r="P44" s="58">
        <f t="shared" si="6"/>
        <v>1.1071428571428572</v>
      </c>
      <c r="Q44" s="32">
        <f t="shared" si="6"/>
        <v>1.6071428571428572</v>
      </c>
      <c r="R44" s="64"/>
      <c r="S44" s="65"/>
      <c r="T44" s="58">
        <f t="shared" si="10"/>
        <v>0.62809917355371903</v>
      </c>
      <c r="U44" s="64"/>
      <c r="V44" s="65"/>
      <c r="W44" s="128" t="s">
        <v>221</v>
      </c>
    </row>
    <row r="45" spans="2:23" ht="135" customHeight="1" x14ac:dyDescent="0.3">
      <c r="B45" s="112" t="s">
        <v>140</v>
      </c>
      <c r="C45" s="118" t="s">
        <v>141</v>
      </c>
      <c r="D45" s="118" t="s">
        <v>142</v>
      </c>
      <c r="E45" s="114" t="s">
        <v>56</v>
      </c>
      <c r="F45" s="113" t="s">
        <v>143</v>
      </c>
      <c r="G45" s="143">
        <v>129693</v>
      </c>
      <c r="H45" s="123">
        <v>34168</v>
      </c>
      <c r="I45" s="1">
        <v>33057</v>
      </c>
      <c r="J45" s="1">
        <v>28935</v>
      </c>
      <c r="K45" s="122">
        <v>33533</v>
      </c>
      <c r="L45" s="123">
        <v>33283</v>
      </c>
      <c r="M45" s="1">
        <v>32094</v>
      </c>
      <c r="N45" s="60"/>
      <c r="O45" s="62"/>
      <c r="P45" s="58">
        <f t="shared" si="6"/>
        <v>0.97409857176305314</v>
      </c>
      <c r="Q45" s="32">
        <f t="shared" si="6"/>
        <v>0.97086849986387147</v>
      </c>
      <c r="R45" s="64"/>
      <c r="S45" s="65"/>
      <c r="T45" s="58">
        <f t="shared" si="10"/>
        <v>0.50409042893602585</v>
      </c>
      <c r="U45" s="64"/>
      <c r="V45" s="65"/>
      <c r="W45" s="127" t="s">
        <v>206</v>
      </c>
    </row>
    <row r="46" spans="2:23" ht="124.2" x14ac:dyDescent="0.3">
      <c r="B46" s="100" t="s">
        <v>28</v>
      </c>
      <c r="C46" s="116" t="s">
        <v>144</v>
      </c>
      <c r="D46" s="108" t="s">
        <v>145</v>
      </c>
      <c r="E46" s="103" t="s">
        <v>56</v>
      </c>
      <c r="F46" s="117" t="s">
        <v>146</v>
      </c>
      <c r="G46" s="143">
        <v>129373</v>
      </c>
      <c r="H46" s="123">
        <v>34072</v>
      </c>
      <c r="I46" s="1">
        <v>32993</v>
      </c>
      <c r="J46" s="1">
        <v>28871</v>
      </c>
      <c r="K46" s="122">
        <v>33437</v>
      </c>
      <c r="L46" s="123">
        <v>33234</v>
      </c>
      <c r="M46" s="1">
        <v>32040</v>
      </c>
      <c r="N46" s="60"/>
      <c r="O46" s="62"/>
      <c r="P46" s="58">
        <f t="shared" si="6"/>
        <v>0.97540502465367462</v>
      </c>
      <c r="Q46" s="32">
        <f t="shared" si="6"/>
        <v>0.97111508501803412</v>
      </c>
      <c r="R46" s="64"/>
      <c r="S46" s="65"/>
      <c r="T46" s="58">
        <f t="shared" si="10"/>
        <v>0.50454113300302228</v>
      </c>
      <c r="U46" s="64"/>
      <c r="V46" s="65"/>
      <c r="W46" s="128" t="s">
        <v>208</v>
      </c>
    </row>
    <row r="47" spans="2:23" ht="201.75" customHeight="1" x14ac:dyDescent="0.3">
      <c r="B47" s="100" t="s">
        <v>28</v>
      </c>
      <c r="C47" s="116" t="s">
        <v>147</v>
      </c>
      <c r="D47" s="108" t="s">
        <v>148</v>
      </c>
      <c r="E47" s="103" t="s">
        <v>56</v>
      </c>
      <c r="F47" s="117" t="s">
        <v>149</v>
      </c>
      <c r="G47" s="143">
        <v>320</v>
      </c>
      <c r="H47" s="123">
        <v>96</v>
      </c>
      <c r="I47" s="1">
        <v>64</v>
      </c>
      <c r="J47" s="1">
        <v>64</v>
      </c>
      <c r="K47" s="122">
        <v>96</v>
      </c>
      <c r="L47" s="123">
        <v>49</v>
      </c>
      <c r="M47" s="1">
        <v>54</v>
      </c>
      <c r="N47" s="60"/>
      <c r="O47" s="62"/>
      <c r="P47" s="58">
        <f t="shared" si="6"/>
        <v>0.51041666666666663</v>
      </c>
      <c r="Q47" s="32">
        <f t="shared" si="6"/>
        <v>0.84375</v>
      </c>
      <c r="R47" s="64"/>
      <c r="S47" s="65"/>
      <c r="T47" s="58">
        <f t="shared" si="10"/>
        <v>0.32187500000000002</v>
      </c>
      <c r="U47" s="64"/>
      <c r="V47" s="65"/>
      <c r="W47" s="128" t="s">
        <v>207</v>
      </c>
    </row>
    <row r="48" spans="2:23" ht="64.5" customHeight="1" x14ac:dyDescent="0.3">
      <c r="B48" s="112" t="s">
        <v>150</v>
      </c>
      <c r="C48" s="118" t="s">
        <v>151</v>
      </c>
      <c r="D48" s="118" t="s">
        <v>152</v>
      </c>
      <c r="E48" s="114" t="s">
        <v>56</v>
      </c>
      <c r="F48" s="113" t="s">
        <v>153</v>
      </c>
      <c r="G48" s="143">
        <v>4827</v>
      </c>
      <c r="H48" s="123">
        <v>1008</v>
      </c>
      <c r="I48" s="1">
        <v>1206</v>
      </c>
      <c r="J48" s="1">
        <v>1206</v>
      </c>
      <c r="K48" s="122">
        <v>1407</v>
      </c>
      <c r="L48" s="123">
        <v>1088</v>
      </c>
      <c r="M48" s="1">
        <v>1432</v>
      </c>
      <c r="N48" s="60"/>
      <c r="O48" s="62"/>
      <c r="P48" s="58">
        <f t="shared" si="6"/>
        <v>1.0793650793650793</v>
      </c>
      <c r="Q48" s="32">
        <f t="shared" si="6"/>
        <v>1.187396351575456</v>
      </c>
      <c r="R48" s="64"/>
      <c r="S48" s="65"/>
      <c r="T48" s="58">
        <f t="shared" si="10"/>
        <v>0.52206339341205721</v>
      </c>
      <c r="U48" s="64"/>
      <c r="V48" s="65"/>
      <c r="W48" s="127" t="s">
        <v>222</v>
      </c>
    </row>
    <row r="49" spans="2:23" ht="63.75" customHeight="1" x14ac:dyDescent="0.3">
      <c r="B49" s="100" t="s">
        <v>28</v>
      </c>
      <c r="C49" s="116" t="s">
        <v>154</v>
      </c>
      <c r="D49" s="108" t="s">
        <v>155</v>
      </c>
      <c r="E49" s="103" t="s">
        <v>56</v>
      </c>
      <c r="F49" s="117" t="s">
        <v>156</v>
      </c>
      <c r="G49" s="143">
        <v>4800</v>
      </c>
      <c r="H49" s="123">
        <v>1000</v>
      </c>
      <c r="I49" s="1">
        <v>1200</v>
      </c>
      <c r="J49" s="1">
        <v>1200</v>
      </c>
      <c r="K49" s="122">
        <v>1400</v>
      </c>
      <c r="L49" s="123">
        <v>1080</v>
      </c>
      <c r="M49" s="1">
        <v>1426</v>
      </c>
      <c r="N49" s="60"/>
      <c r="O49" s="62"/>
      <c r="P49" s="58">
        <f t="shared" si="6"/>
        <v>1.08</v>
      </c>
      <c r="Q49" s="32">
        <f t="shared" si="6"/>
        <v>1.1883333333333332</v>
      </c>
      <c r="R49" s="64"/>
      <c r="S49" s="65"/>
      <c r="T49" s="58">
        <f t="shared" si="10"/>
        <v>0.52208333333333334</v>
      </c>
      <c r="U49" s="64"/>
      <c r="V49" s="65"/>
      <c r="W49" s="128" t="s">
        <v>223</v>
      </c>
    </row>
    <row r="50" spans="2:23" ht="80.25" customHeight="1" x14ac:dyDescent="0.3">
      <c r="B50" s="100" t="s">
        <v>28</v>
      </c>
      <c r="C50" s="116" t="s">
        <v>157</v>
      </c>
      <c r="D50" s="108" t="s">
        <v>158</v>
      </c>
      <c r="E50" s="103" t="s">
        <v>56</v>
      </c>
      <c r="F50" s="117" t="s">
        <v>159</v>
      </c>
      <c r="G50" s="143">
        <v>27</v>
      </c>
      <c r="H50" s="123">
        <v>8</v>
      </c>
      <c r="I50" s="1">
        <v>6</v>
      </c>
      <c r="J50" s="1">
        <v>6</v>
      </c>
      <c r="K50" s="122">
        <v>7</v>
      </c>
      <c r="L50" s="123">
        <v>8</v>
      </c>
      <c r="M50" s="1">
        <v>6</v>
      </c>
      <c r="N50" s="60"/>
      <c r="O50" s="62"/>
      <c r="P50" s="58">
        <f t="shared" si="6"/>
        <v>1</v>
      </c>
      <c r="Q50" s="32">
        <f t="shared" si="6"/>
        <v>1</v>
      </c>
      <c r="R50" s="64"/>
      <c r="S50" s="65"/>
      <c r="T50" s="58">
        <f t="shared" si="10"/>
        <v>0.51851851851851849</v>
      </c>
      <c r="U50" s="64"/>
      <c r="V50" s="65"/>
      <c r="W50" s="128" t="s">
        <v>204</v>
      </c>
    </row>
    <row r="51" spans="2:23" ht="66.75" customHeight="1" x14ac:dyDescent="0.3">
      <c r="B51" s="100" t="s">
        <v>28</v>
      </c>
      <c r="C51" s="116" t="s">
        <v>160</v>
      </c>
      <c r="D51" s="108" t="s">
        <v>161</v>
      </c>
      <c r="E51" s="103" t="s">
        <v>56</v>
      </c>
      <c r="F51" s="117" t="s">
        <v>162</v>
      </c>
      <c r="G51" s="143">
        <v>480</v>
      </c>
      <c r="H51" s="123">
        <v>120</v>
      </c>
      <c r="I51" s="1">
        <v>120</v>
      </c>
      <c r="J51" s="1">
        <v>120</v>
      </c>
      <c r="K51" s="122">
        <v>120</v>
      </c>
      <c r="L51" s="123">
        <v>126</v>
      </c>
      <c r="M51" s="1">
        <v>50</v>
      </c>
      <c r="N51" s="60"/>
      <c r="O51" s="62"/>
      <c r="P51" s="218">
        <f t="shared" ref="P51:P53" si="11">IFERROR((L51/H51),"100%")</f>
        <v>1.05</v>
      </c>
      <c r="Q51" s="32">
        <f t="shared" ref="Q51:Q53" si="12">IFERROR((M51/I51),"100%")</f>
        <v>0.41666666666666669</v>
      </c>
      <c r="R51" s="64"/>
      <c r="S51" s="65"/>
      <c r="T51" s="58">
        <f t="shared" si="10"/>
        <v>0.36666666666666664</v>
      </c>
      <c r="U51" s="64"/>
      <c r="V51" s="65"/>
      <c r="W51" s="128" t="s">
        <v>224</v>
      </c>
    </row>
    <row r="52" spans="2:23" ht="82.8" x14ac:dyDescent="0.3">
      <c r="B52" s="112" t="s">
        <v>163</v>
      </c>
      <c r="C52" s="113" t="s">
        <v>164</v>
      </c>
      <c r="D52" s="118" t="s">
        <v>165</v>
      </c>
      <c r="E52" s="114" t="s">
        <v>56</v>
      </c>
      <c r="F52" s="113" t="s">
        <v>166</v>
      </c>
      <c r="G52" s="143">
        <v>5632016096</v>
      </c>
      <c r="H52" s="123">
        <v>1958283998.4300001</v>
      </c>
      <c r="I52" s="1">
        <v>1254690599.8699999</v>
      </c>
      <c r="J52" s="1">
        <v>1255847720.77</v>
      </c>
      <c r="K52" s="122">
        <v>1163193776.9300001</v>
      </c>
      <c r="L52" s="123">
        <v>2351310295.4000001</v>
      </c>
      <c r="M52" s="1">
        <v>0</v>
      </c>
      <c r="N52" s="60"/>
      <c r="O52" s="62"/>
      <c r="P52" s="58">
        <f t="shared" si="11"/>
        <v>1.2006993353799029</v>
      </c>
      <c r="Q52" s="32">
        <f t="shared" si="12"/>
        <v>0</v>
      </c>
      <c r="R52" s="64"/>
      <c r="S52" s="65"/>
      <c r="T52" s="63">
        <f t="shared" si="10"/>
        <v>0.41748998144198485</v>
      </c>
      <c r="U52" s="64"/>
      <c r="V52" s="65"/>
      <c r="W52" s="127" t="s">
        <v>202</v>
      </c>
    </row>
    <row r="53" spans="2:23" ht="77.25" customHeight="1" x14ac:dyDescent="0.3">
      <c r="B53" s="100" t="s">
        <v>28</v>
      </c>
      <c r="C53" s="116" t="s">
        <v>167</v>
      </c>
      <c r="D53" s="108" t="s">
        <v>168</v>
      </c>
      <c r="E53" s="103" t="s">
        <v>56</v>
      </c>
      <c r="F53" s="117" t="s">
        <v>169</v>
      </c>
      <c r="G53" s="143">
        <v>840977125</v>
      </c>
      <c r="H53" s="123">
        <v>617295218.78999996</v>
      </c>
      <c r="I53" s="1">
        <v>81866182.590000004</v>
      </c>
      <c r="J53" s="1">
        <v>69507748.590000004</v>
      </c>
      <c r="K53" s="122">
        <v>72307975.030000001</v>
      </c>
      <c r="L53" s="123">
        <v>721249685</v>
      </c>
      <c r="M53" s="1">
        <v>0</v>
      </c>
      <c r="N53" s="60"/>
      <c r="O53" s="62"/>
      <c r="P53" s="58">
        <f t="shared" si="11"/>
        <v>1.1684031611548327</v>
      </c>
      <c r="Q53" s="32">
        <f t="shared" si="12"/>
        <v>0</v>
      </c>
      <c r="R53" s="64"/>
      <c r="S53" s="65"/>
      <c r="T53" s="63">
        <f t="shared" si="10"/>
        <v>0.85763294096733012</v>
      </c>
      <c r="U53" s="64"/>
      <c r="V53" s="65"/>
      <c r="W53" s="128" t="s">
        <v>202</v>
      </c>
    </row>
    <row r="54" spans="2:23" ht="153.75" customHeight="1" x14ac:dyDescent="0.3">
      <c r="B54" s="100" t="s">
        <v>28</v>
      </c>
      <c r="C54" s="116" t="s">
        <v>170</v>
      </c>
      <c r="D54" s="108" t="s">
        <v>171</v>
      </c>
      <c r="E54" s="103" t="s">
        <v>56</v>
      </c>
      <c r="F54" s="117" t="s">
        <v>172</v>
      </c>
      <c r="G54" s="143">
        <v>19300</v>
      </c>
      <c r="H54" s="123">
        <v>7720</v>
      </c>
      <c r="I54" s="1">
        <v>3860</v>
      </c>
      <c r="J54" s="1">
        <v>3860</v>
      </c>
      <c r="K54" s="122">
        <v>3860</v>
      </c>
      <c r="L54" s="123">
        <v>12526</v>
      </c>
      <c r="M54" s="1">
        <v>2176</v>
      </c>
      <c r="N54" s="60"/>
      <c r="O54" s="62"/>
      <c r="P54" s="58">
        <f t="shared" ref="P54:P55" si="13">IFERROR((L54/H54),"100%")</f>
        <v>1.622538860103627</v>
      </c>
      <c r="Q54" s="32">
        <f t="shared" si="6"/>
        <v>0.56373056994818649</v>
      </c>
      <c r="R54" s="64"/>
      <c r="S54" s="65"/>
      <c r="T54" s="63">
        <f t="shared" si="10"/>
        <v>0.76176165803108808</v>
      </c>
      <c r="U54" s="64"/>
      <c r="V54" s="65"/>
      <c r="W54" s="156" t="s">
        <v>225</v>
      </c>
    </row>
    <row r="55" spans="2:23" ht="231" customHeight="1" thickBot="1" x14ac:dyDescent="0.35">
      <c r="B55" s="104" t="s">
        <v>28</v>
      </c>
      <c r="C55" s="105" t="s">
        <v>173</v>
      </c>
      <c r="D55" s="106" t="s">
        <v>174</v>
      </c>
      <c r="E55" s="107" t="s">
        <v>56</v>
      </c>
      <c r="F55" s="121" t="s">
        <v>175</v>
      </c>
      <c r="G55" s="158">
        <v>4</v>
      </c>
      <c r="H55" s="124">
        <v>1</v>
      </c>
      <c r="I55" s="129">
        <v>1</v>
      </c>
      <c r="J55" s="129">
        <v>1</v>
      </c>
      <c r="K55" s="125">
        <v>1</v>
      </c>
      <c r="L55" s="146">
        <v>1</v>
      </c>
      <c r="M55" s="163">
        <v>1</v>
      </c>
      <c r="N55" s="133"/>
      <c r="O55" s="134"/>
      <c r="P55" s="58">
        <f t="shared" si="13"/>
        <v>1</v>
      </c>
      <c r="Q55" s="32">
        <f t="shared" si="6"/>
        <v>1</v>
      </c>
      <c r="R55" s="137"/>
      <c r="S55" s="138"/>
      <c r="T55" s="140">
        <f t="shared" si="10"/>
        <v>0.5</v>
      </c>
      <c r="U55" s="141"/>
      <c r="V55" s="138"/>
      <c r="W55" s="156" t="s">
        <v>226</v>
      </c>
    </row>
    <row r="56" spans="2:23" ht="32.25" customHeight="1" x14ac:dyDescent="0.3">
      <c r="C56" s="186"/>
      <c r="D56" s="186"/>
      <c r="E56" s="186"/>
      <c r="F56" s="186"/>
      <c r="G56" s="68"/>
      <c r="M56" s="130"/>
      <c r="N56" s="130"/>
      <c r="O56" s="135"/>
      <c r="P56" s="142">
        <f>AVERAGE(P19:P20,P22:P23,P25:P26,P28:P30,P32:P34,P36:P41,P43:P44,P46:P47,P49:P51,P53:P55)</f>
        <v>0.95117847659352206</v>
      </c>
      <c r="Q56" s="142">
        <f>AVERAGE(Q19:Q20,Q22:Q23,Q25:Q26,Q28:Q30,Q32:Q34,Q36:Q41,Q43:Q44,Q46:Q47,Q49:Q51,Q53:Q55)</f>
        <v>0.88979844492139204</v>
      </c>
      <c r="R56" s="136"/>
      <c r="S56" s="139"/>
      <c r="T56" s="139"/>
      <c r="U56" s="139"/>
      <c r="V56" s="139"/>
      <c r="W56" s="131"/>
    </row>
    <row r="57" spans="2:23" ht="15.75" customHeight="1" x14ac:dyDescent="0.3"/>
    <row r="58" spans="2:23" ht="15.75" customHeight="1" x14ac:dyDescent="0.3"/>
    <row r="59" spans="2:23" ht="15.75" customHeight="1" x14ac:dyDescent="0.3"/>
    <row r="60" spans="2:23" ht="15.75" customHeight="1" x14ac:dyDescent="0.3"/>
    <row r="61" spans="2:23" ht="3.75" customHeight="1" x14ac:dyDescent="0.3"/>
    <row r="62" spans="2:23" ht="15.75" hidden="1" customHeight="1" x14ac:dyDescent="0.3"/>
    <row r="63" spans="2:23" x14ac:dyDescent="0.3">
      <c r="F63" s="33"/>
      <c r="G63" s="33"/>
    </row>
    <row r="64" spans="2:23" ht="71.25" customHeight="1" x14ac:dyDescent="0.3">
      <c r="C64" s="182" t="s">
        <v>200</v>
      </c>
      <c r="D64" s="183"/>
      <c r="E64" s="183"/>
      <c r="F64" s="25"/>
      <c r="G64" s="69"/>
      <c r="L64" s="184" t="s">
        <v>29</v>
      </c>
      <c r="M64" s="185"/>
      <c r="N64" s="185"/>
      <c r="O64" s="185"/>
      <c r="P64" s="185"/>
      <c r="Q64" s="185"/>
      <c r="U64" s="182" t="s">
        <v>201</v>
      </c>
      <c r="V64" s="183"/>
      <c r="W64" s="183"/>
    </row>
    <row r="66" spans="5:23" ht="15" thickBot="1" x14ac:dyDescent="0.35"/>
    <row r="67" spans="5:23" ht="15" thickBot="1" x14ac:dyDescent="0.35">
      <c r="E67" s="205" t="s">
        <v>30</v>
      </c>
      <c r="F67" s="206"/>
      <c r="G67" s="206"/>
      <c r="H67" s="206"/>
      <c r="I67" s="206"/>
      <c r="J67" s="206"/>
      <c r="K67" s="206"/>
      <c r="L67" s="206"/>
      <c r="M67" s="206"/>
      <c r="N67" s="206"/>
      <c r="O67" s="206"/>
      <c r="P67" s="206"/>
      <c r="Q67" s="206"/>
      <c r="R67" s="206"/>
      <c r="S67" s="206"/>
      <c r="T67" s="206"/>
      <c r="U67" s="206"/>
      <c r="V67" s="206"/>
      <c r="W67" s="207"/>
    </row>
    <row r="68" spans="5:23" ht="15" thickBot="1" x14ac:dyDescent="0.35">
      <c r="E68" s="208" t="s">
        <v>31</v>
      </c>
      <c r="F68" s="208" t="s">
        <v>32</v>
      </c>
      <c r="G68" s="199" t="s">
        <v>33</v>
      </c>
      <c r="H68" s="200"/>
      <c r="I68" s="200"/>
      <c r="J68" s="201"/>
      <c r="K68" s="199" t="s">
        <v>34</v>
      </c>
      <c r="L68" s="200"/>
      <c r="M68" s="200"/>
      <c r="N68" s="201"/>
      <c r="O68" s="202" t="s">
        <v>35</v>
      </c>
      <c r="P68" s="203"/>
      <c r="Q68" s="203"/>
      <c r="R68" s="204"/>
      <c r="S68" s="202" t="s">
        <v>36</v>
      </c>
      <c r="T68" s="203"/>
      <c r="U68" s="203"/>
      <c r="V68" s="204"/>
      <c r="W68" s="210" t="s">
        <v>10</v>
      </c>
    </row>
    <row r="69" spans="5:23" ht="28.2" thickBot="1" x14ac:dyDescent="0.35">
      <c r="E69" s="209"/>
      <c r="F69" s="209"/>
      <c r="G69" s="13" t="s">
        <v>37</v>
      </c>
      <c r="H69" s="14" t="s">
        <v>38</v>
      </c>
      <c r="I69" s="15" t="s">
        <v>39</v>
      </c>
      <c r="J69" s="16" t="s">
        <v>40</v>
      </c>
      <c r="K69" s="13" t="s">
        <v>37</v>
      </c>
      <c r="L69" s="14" t="s">
        <v>38</v>
      </c>
      <c r="M69" s="15" t="s">
        <v>39</v>
      </c>
      <c r="N69" s="16" t="s">
        <v>40</v>
      </c>
      <c r="O69" s="13" t="s">
        <v>14</v>
      </c>
      <c r="P69" s="17" t="s">
        <v>15</v>
      </c>
      <c r="Q69" s="18" t="s">
        <v>16</v>
      </c>
      <c r="R69" s="19" t="s">
        <v>17</v>
      </c>
      <c r="S69" s="20" t="s">
        <v>14</v>
      </c>
      <c r="T69" s="21" t="s">
        <v>15</v>
      </c>
      <c r="U69" s="18" t="s">
        <v>16</v>
      </c>
      <c r="V69" s="21" t="s">
        <v>17</v>
      </c>
      <c r="W69" s="211"/>
    </row>
    <row r="70" spans="5:23" ht="15" thickBot="1" x14ac:dyDescent="0.35">
      <c r="E70" s="189"/>
      <c r="F70" s="190"/>
      <c r="G70" s="59"/>
      <c r="H70" s="60"/>
      <c r="I70" s="60"/>
      <c r="J70" s="61"/>
      <c r="K70" s="59"/>
      <c r="L70" s="60"/>
      <c r="M70" s="60"/>
      <c r="N70" s="62"/>
      <c r="O70" s="58" t="str">
        <f t="shared" ref="O70:R70" si="14">IFERROR((K70/G70),"100%")</f>
        <v>100%</v>
      </c>
      <c r="P70" s="32" t="str">
        <f t="shared" si="14"/>
        <v>100%</v>
      </c>
      <c r="Q70" s="32" t="str">
        <f t="shared" si="14"/>
        <v>100%</v>
      </c>
      <c r="R70" s="34" t="str">
        <f t="shared" si="14"/>
        <v>100%</v>
      </c>
      <c r="S70" s="58" t="str">
        <f>IFERROR(((K70)/(G70)),"100%")</f>
        <v>100%</v>
      </c>
      <c r="T70" s="58" t="str">
        <f>IFERROR(((L70+M70)/(H70+I70)),"100%")</f>
        <v>100%</v>
      </c>
      <c r="U70" s="32" t="str">
        <f>IFERROR(((L70+M70+N70)/(H70+I70+J70)),"100%")</f>
        <v>100%</v>
      </c>
      <c r="V70" s="34" t="str">
        <f>IFERROR(((L70+M70+N70+O70)/(H70+I70+J70+K70)),"100%")</f>
        <v>100%</v>
      </c>
      <c r="W70" s="67"/>
    </row>
    <row r="71" spans="5:23" x14ac:dyDescent="0.3">
      <c r="E71" s="161" t="s">
        <v>178</v>
      </c>
      <c r="F71" s="22">
        <f t="shared" ref="F71:F79" si="15">SUM(G71:J71)</f>
        <v>65132001</v>
      </c>
      <c r="G71" s="47">
        <v>14312011</v>
      </c>
      <c r="H71" s="48">
        <v>17838705</v>
      </c>
      <c r="I71" s="48">
        <v>17352744</v>
      </c>
      <c r="J71" s="49">
        <v>15628541</v>
      </c>
      <c r="K71" s="50"/>
      <c r="L71" s="50"/>
      <c r="M71" s="50"/>
      <c r="N71" s="51"/>
      <c r="O71" s="34">
        <f t="shared" ref="O71:O79" si="16">IFERROR(K71/G71,"100"%)</f>
        <v>0</v>
      </c>
      <c r="P71" s="44"/>
      <c r="Q71" s="44"/>
      <c r="R71" s="45"/>
      <c r="S71" s="39">
        <f>IFERROR(K71/F71,"100%")</f>
        <v>0</v>
      </c>
      <c r="T71" s="44"/>
      <c r="U71" s="44"/>
      <c r="V71" s="45"/>
      <c r="W71" s="28"/>
    </row>
    <row r="72" spans="5:23" ht="27.6" x14ac:dyDescent="0.3">
      <c r="E72" s="162" t="s">
        <v>179</v>
      </c>
      <c r="F72" s="147">
        <f t="shared" si="15"/>
        <v>40968595</v>
      </c>
      <c r="G72" s="148">
        <v>9135560</v>
      </c>
      <c r="H72" s="149">
        <v>12065395</v>
      </c>
      <c r="I72" s="149">
        <v>9126565</v>
      </c>
      <c r="J72" s="150">
        <v>10641075</v>
      </c>
      <c r="K72" s="148"/>
      <c r="L72" s="151"/>
      <c r="M72" s="151"/>
      <c r="N72" s="152"/>
      <c r="O72" s="34">
        <f t="shared" si="16"/>
        <v>0</v>
      </c>
      <c r="P72" s="153"/>
      <c r="Q72" s="153"/>
      <c r="R72" s="154"/>
      <c r="S72" s="39">
        <f t="shared" ref="S72:S79" si="17">IFERROR(K72/F72,"100%")</f>
        <v>0</v>
      </c>
      <c r="T72" s="153"/>
      <c r="U72" s="153"/>
      <c r="V72" s="154"/>
      <c r="W72" s="155"/>
    </row>
    <row r="73" spans="5:23" ht="41.4" x14ac:dyDescent="0.3">
      <c r="E73" s="162" t="s">
        <v>180</v>
      </c>
      <c r="F73" s="147">
        <f t="shared" si="15"/>
        <v>17498501</v>
      </c>
      <c r="G73" s="148">
        <v>3998391</v>
      </c>
      <c r="H73" s="149">
        <v>4009460</v>
      </c>
      <c r="I73" s="149">
        <v>4024891</v>
      </c>
      <c r="J73" s="150">
        <v>5465759</v>
      </c>
      <c r="K73" s="148"/>
      <c r="L73" s="151"/>
      <c r="M73" s="151"/>
      <c r="N73" s="152"/>
      <c r="O73" s="34">
        <f t="shared" si="16"/>
        <v>0</v>
      </c>
      <c r="P73" s="153"/>
      <c r="Q73" s="153"/>
      <c r="R73" s="154"/>
      <c r="S73" s="39">
        <f t="shared" si="17"/>
        <v>0</v>
      </c>
      <c r="T73" s="153"/>
      <c r="U73" s="153"/>
      <c r="V73" s="154"/>
      <c r="W73" s="155"/>
    </row>
    <row r="74" spans="5:23" ht="27.6" x14ac:dyDescent="0.3">
      <c r="E74" s="162" t="s">
        <v>181</v>
      </c>
      <c r="F74" s="147">
        <f t="shared" si="15"/>
        <v>43825415</v>
      </c>
      <c r="G74" s="148">
        <v>18781613</v>
      </c>
      <c r="H74" s="149">
        <v>17446646</v>
      </c>
      <c r="I74" s="149">
        <v>3306233</v>
      </c>
      <c r="J74" s="150">
        <v>4290923</v>
      </c>
      <c r="K74" s="148"/>
      <c r="L74" s="151"/>
      <c r="M74" s="151"/>
      <c r="N74" s="152"/>
      <c r="O74" s="34">
        <f t="shared" si="16"/>
        <v>0</v>
      </c>
      <c r="P74" s="153"/>
      <c r="Q74" s="153"/>
      <c r="R74" s="154"/>
      <c r="S74" s="39">
        <f t="shared" si="17"/>
        <v>0</v>
      </c>
      <c r="T74" s="153"/>
      <c r="U74" s="153"/>
      <c r="V74" s="154"/>
      <c r="W74" s="155"/>
    </row>
    <row r="75" spans="5:23" x14ac:dyDescent="0.3">
      <c r="E75" s="162" t="s">
        <v>182</v>
      </c>
      <c r="F75" s="147">
        <f t="shared" si="15"/>
        <v>937492940</v>
      </c>
      <c r="G75" s="148">
        <v>189338967</v>
      </c>
      <c r="H75" s="149">
        <v>267202399</v>
      </c>
      <c r="I75" s="149">
        <v>267825448</v>
      </c>
      <c r="J75" s="150">
        <v>213126126</v>
      </c>
      <c r="K75" s="148"/>
      <c r="L75" s="151"/>
      <c r="M75" s="151"/>
      <c r="N75" s="152"/>
      <c r="O75" s="34">
        <f t="shared" si="16"/>
        <v>0</v>
      </c>
      <c r="P75" s="153"/>
      <c r="Q75" s="153"/>
      <c r="R75" s="154"/>
      <c r="S75" s="39">
        <f t="shared" si="17"/>
        <v>0</v>
      </c>
      <c r="T75" s="153"/>
      <c r="U75" s="153"/>
      <c r="V75" s="154"/>
      <c r="W75" s="155"/>
    </row>
    <row r="76" spans="5:23" x14ac:dyDescent="0.3">
      <c r="E76" s="162" t="s">
        <v>183</v>
      </c>
      <c r="F76" s="147">
        <f t="shared" si="15"/>
        <v>168260689</v>
      </c>
      <c r="G76" s="148">
        <v>49557369</v>
      </c>
      <c r="H76" s="149">
        <v>40718834</v>
      </c>
      <c r="I76" s="149">
        <v>42025281</v>
      </c>
      <c r="J76" s="150">
        <v>35959205</v>
      </c>
      <c r="K76" s="148"/>
      <c r="L76" s="151"/>
      <c r="M76" s="151"/>
      <c r="N76" s="152"/>
      <c r="O76" s="34">
        <f t="shared" si="16"/>
        <v>0</v>
      </c>
      <c r="P76" s="153"/>
      <c r="Q76" s="153"/>
      <c r="R76" s="154"/>
      <c r="S76" s="39">
        <f t="shared" si="17"/>
        <v>0</v>
      </c>
      <c r="T76" s="153"/>
      <c r="U76" s="153"/>
      <c r="V76" s="154"/>
      <c r="W76" s="155"/>
    </row>
    <row r="77" spans="5:23" ht="27.6" x14ac:dyDescent="0.3">
      <c r="E77" s="162" t="s">
        <v>184</v>
      </c>
      <c r="F77" s="147">
        <f t="shared" si="15"/>
        <v>14999539</v>
      </c>
      <c r="G77" s="148">
        <v>3338656</v>
      </c>
      <c r="H77" s="149">
        <v>3607849</v>
      </c>
      <c r="I77" s="149">
        <v>3467189</v>
      </c>
      <c r="J77" s="150">
        <v>4585845</v>
      </c>
      <c r="K77" s="148"/>
      <c r="L77" s="151"/>
      <c r="M77" s="151"/>
      <c r="N77" s="152"/>
      <c r="O77" s="34">
        <f t="shared" si="16"/>
        <v>0</v>
      </c>
      <c r="P77" s="153"/>
      <c r="Q77" s="153"/>
      <c r="R77" s="154"/>
      <c r="S77" s="39">
        <f t="shared" si="17"/>
        <v>0</v>
      </c>
      <c r="T77" s="153"/>
      <c r="U77" s="153"/>
      <c r="V77" s="154"/>
      <c r="W77" s="155"/>
    </row>
    <row r="78" spans="5:23" ht="41.4" x14ac:dyDescent="0.3">
      <c r="E78" s="162" t="s">
        <v>185</v>
      </c>
      <c r="F78" s="147">
        <f t="shared" si="15"/>
        <v>13546439</v>
      </c>
      <c r="G78" s="148">
        <v>3126522</v>
      </c>
      <c r="H78" s="149">
        <v>3139997</v>
      </c>
      <c r="I78" s="149">
        <v>3116071</v>
      </c>
      <c r="J78" s="150">
        <v>4163849</v>
      </c>
      <c r="K78" s="148"/>
      <c r="L78" s="151"/>
      <c r="M78" s="151"/>
      <c r="N78" s="152"/>
      <c r="O78" s="34">
        <f t="shared" si="16"/>
        <v>0</v>
      </c>
      <c r="P78" s="153"/>
      <c r="Q78" s="153"/>
      <c r="R78" s="154"/>
      <c r="S78" s="39">
        <f t="shared" si="17"/>
        <v>0</v>
      </c>
      <c r="T78" s="153"/>
      <c r="U78" s="153"/>
      <c r="V78" s="154"/>
      <c r="W78" s="155"/>
    </row>
    <row r="79" spans="5:23" x14ac:dyDescent="0.3">
      <c r="E79" s="162" t="s">
        <v>186</v>
      </c>
      <c r="F79" s="147">
        <f t="shared" si="15"/>
        <v>13444265</v>
      </c>
      <c r="G79" s="148">
        <v>3017396</v>
      </c>
      <c r="H79" s="149">
        <v>3133783</v>
      </c>
      <c r="I79" s="149">
        <v>3114502</v>
      </c>
      <c r="J79" s="150">
        <v>4178584</v>
      </c>
      <c r="K79" s="148"/>
      <c r="L79" s="151"/>
      <c r="M79" s="151"/>
      <c r="N79" s="152"/>
      <c r="O79" s="34">
        <f t="shared" si="16"/>
        <v>0</v>
      </c>
      <c r="P79" s="153"/>
      <c r="Q79" s="153"/>
      <c r="R79" s="154"/>
      <c r="S79" s="39">
        <f t="shared" si="17"/>
        <v>0</v>
      </c>
      <c r="T79" s="153"/>
      <c r="U79" s="153"/>
      <c r="V79" s="154"/>
      <c r="W79" s="155"/>
    </row>
    <row r="80" spans="5:23" ht="15" thickBot="1" x14ac:dyDescent="0.35">
      <c r="E80" s="26"/>
      <c r="F80" s="27"/>
      <c r="G80" s="52"/>
      <c r="H80" s="53"/>
      <c r="I80" s="53"/>
      <c r="J80" s="54"/>
      <c r="K80" s="52"/>
      <c r="L80" s="55"/>
      <c r="M80" s="55"/>
      <c r="N80" s="56"/>
      <c r="O80" s="36"/>
      <c r="P80" s="37"/>
      <c r="Q80" s="37"/>
      <c r="R80" s="38"/>
      <c r="S80" s="46"/>
      <c r="T80" s="37"/>
      <c r="U80" s="37"/>
      <c r="V80" s="38"/>
      <c r="W80" s="29"/>
    </row>
  </sheetData>
  <mergeCells count="29">
    <mergeCell ref="E70:F70"/>
    <mergeCell ref="E2:S2"/>
    <mergeCell ref="E3:S3"/>
    <mergeCell ref="E4:S4"/>
    <mergeCell ref="L11:O11"/>
    <mergeCell ref="E5:S5"/>
    <mergeCell ref="K68:N68"/>
    <mergeCell ref="O68:R68"/>
    <mergeCell ref="S68:V68"/>
    <mergeCell ref="E67:W67"/>
    <mergeCell ref="E68:E69"/>
    <mergeCell ref="W68:W69"/>
    <mergeCell ref="F68:F69"/>
    <mergeCell ref="G68:J68"/>
    <mergeCell ref="G10:V10"/>
    <mergeCell ref="W11:W12"/>
    <mergeCell ref="C64:E64"/>
    <mergeCell ref="L64:Q64"/>
    <mergeCell ref="U64:W64"/>
    <mergeCell ref="C56:F56"/>
    <mergeCell ref="B16:F16"/>
    <mergeCell ref="B13:B15"/>
    <mergeCell ref="P11:S11"/>
    <mergeCell ref="T11:V11"/>
    <mergeCell ref="B11:B12"/>
    <mergeCell ref="C11:C12"/>
    <mergeCell ref="D11:F11"/>
    <mergeCell ref="G11:K11"/>
    <mergeCell ref="C13:C15"/>
  </mergeCells>
  <conditionalFormatting sqref="G70:J80">
    <cfRule type="containsBlanks" dxfId="49" priority="149">
      <formula>LEN(TRIM(G70))=0</formula>
    </cfRule>
  </conditionalFormatting>
  <conditionalFormatting sqref="H13:K13">
    <cfRule type="containsBlanks" dxfId="48" priority="226">
      <formula>LEN(TRIM(H13))=0</formula>
    </cfRule>
  </conditionalFormatting>
  <conditionalFormatting sqref="H16:K55">
    <cfRule type="containsBlanks" dxfId="47" priority="159">
      <formula>LEN(TRIM(H16))=0</formula>
    </cfRule>
  </conditionalFormatting>
  <conditionalFormatting sqref="K70:N80 P71:R79 T71:V79">
    <cfRule type="containsBlanks" dxfId="46" priority="150">
      <formula>LEN(TRIM(K70))=0</formula>
    </cfRule>
  </conditionalFormatting>
  <conditionalFormatting sqref="L19:O51">
    <cfRule type="containsBlanks" dxfId="45" priority="51">
      <formula>LEN(TRIM(L19))=0</formula>
    </cfRule>
  </conditionalFormatting>
  <conditionalFormatting sqref="L13:P18 L52 N52:O52 L53:O55">
    <cfRule type="containsBlanks" dxfId="44" priority="174">
      <formula>LEN(TRIM(L13))=0</formula>
    </cfRule>
  </conditionalFormatting>
  <conditionalFormatting sqref="M52">
    <cfRule type="containsBlanks" dxfId="43" priority="11">
      <formula>LEN(TRIM(M52))=0</formula>
    </cfRule>
  </conditionalFormatting>
  <conditionalFormatting sqref="O71:O79 S71:S79">
    <cfRule type="cellIs" dxfId="42" priority="254" stopIfTrue="1" operator="lessThan">
      <formula>0.5</formula>
    </cfRule>
    <cfRule type="cellIs" dxfId="41" priority="253" stopIfTrue="1" operator="equal">
      <formula>"100%"</formula>
    </cfRule>
    <cfRule type="containsBlanks" dxfId="40" priority="258" stopIfTrue="1">
      <formula>LEN(TRIM(O71))=0</formula>
    </cfRule>
    <cfRule type="cellIs" dxfId="39" priority="255" stopIfTrue="1" operator="between">
      <formula>0.5</formula>
      <formula>0.7</formula>
    </cfRule>
    <cfRule type="cellIs" dxfId="38" priority="256" stopIfTrue="1" operator="between">
      <formula>0.7</formula>
      <formula>1.2</formula>
    </cfRule>
    <cfRule type="cellIs" dxfId="37" priority="257" stopIfTrue="1" operator="greaterThanOrEqual">
      <formula>1.2</formula>
    </cfRule>
  </conditionalFormatting>
  <conditionalFormatting sqref="O70:V70">
    <cfRule type="containsBlanks" dxfId="36" priority="142" stopIfTrue="1">
      <formula>LEN(TRIM(O70))=0</formula>
    </cfRule>
    <cfRule type="cellIs" dxfId="35" priority="141" stopIfTrue="1" operator="greaterThanOrEqual">
      <formula>1.2</formula>
    </cfRule>
    <cfRule type="cellIs" dxfId="34" priority="139" stopIfTrue="1" operator="between">
      <formula>0.5</formula>
      <formula>0.7</formula>
    </cfRule>
    <cfRule type="cellIs" dxfId="33" priority="138" stopIfTrue="1" operator="lessThan">
      <formula>0.5</formula>
    </cfRule>
    <cfRule type="cellIs" dxfId="32" priority="140" stopIfTrue="1" operator="between">
      <formula>0.7</formula>
      <formula>1.2</formula>
    </cfRule>
    <cfRule type="cellIs" dxfId="31" priority="137" stopIfTrue="1" operator="equal">
      <formula>"100%"</formula>
    </cfRule>
  </conditionalFormatting>
  <conditionalFormatting sqref="O80:V80">
    <cfRule type="containsBlanks" dxfId="30" priority="227">
      <formula>LEN(TRIM(O80))=0</formula>
    </cfRule>
  </conditionalFormatting>
  <conditionalFormatting sqref="P13:P18">
    <cfRule type="containsBlanks" dxfId="29" priority="188" stopIfTrue="1">
      <formula>LEN(TRIM(P13))=0</formula>
    </cfRule>
    <cfRule type="cellIs" dxfId="28" priority="187" stopIfTrue="1" operator="greaterThanOrEqual">
      <formula>1.2</formula>
    </cfRule>
    <cfRule type="cellIs" dxfId="27" priority="186" stopIfTrue="1" operator="between">
      <formula>0.7</formula>
      <formula>1.2</formula>
    </cfRule>
    <cfRule type="cellIs" dxfId="26" priority="185" stopIfTrue="1" operator="between">
      <formula>0.5</formula>
      <formula>0.7</formula>
    </cfRule>
    <cfRule type="cellIs" dxfId="25" priority="183" stopIfTrue="1" operator="equal">
      <formula>"100%"</formula>
    </cfRule>
    <cfRule type="cellIs" dxfId="24" priority="184" stopIfTrue="1" operator="lessThan">
      <formula>0.5</formula>
    </cfRule>
  </conditionalFormatting>
  <conditionalFormatting sqref="P19:P50 P52:P55">
    <cfRule type="cellIs" dxfId="23" priority="109" stopIfTrue="1" operator="greaterThanOrEqual">
      <formula>1.2</formula>
    </cfRule>
    <cfRule type="containsBlanks" dxfId="22" priority="110" stopIfTrue="1">
      <formula>LEN(TRIM(P19))=0</formula>
    </cfRule>
    <cfRule type="cellIs" dxfId="21" priority="105" stopIfTrue="1" operator="equal">
      <formula>"100%"</formula>
    </cfRule>
    <cfRule type="cellIs" dxfId="20" priority="106" stopIfTrue="1" operator="lessThan">
      <formula>0.5</formula>
    </cfRule>
    <cfRule type="cellIs" dxfId="19" priority="107" stopIfTrue="1" operator="between">
      <formula>0.5</formula>
      <formula>0.7</formula>
    </cfRule>
    <cfRule type="cellIs" dxfId="18" priority="108" stopIfTrue="1" operator="between">
      <formula>0.7</formula>
      <formula>1.2</formula>
    </cfRule>
  </conditionalFormatting>
  <conditionalFormatting sqref="Q17:Q50 Q52:Q55">
    <cfRule type="containsBlanks" dxfId="17" priority="10" stopIfTrue="1">
      <formula>LEN(TRIM(Q17))=0</formula>
    </cfRule>
    <cfRule type="cellIs" dxfId="16" priority="9" stopIfTrue="1" operator="greaterThanOrEqual">
      <formula>1.2</formula>
    </cfRule>
    <cfRule type="cellIs" dxfId="15" priority="8" stopIfTrue="1" operator="between">
      <formula>0.7</formula>
      <formula>1.2</formula>
    </cfRule>
    <cfRule type="cellIs" dxfId="14" priority="5" stopIfTrue="1" operator="equal">
      <formula>"100%"</formula>
    </cfRule>
    <cfRule type="cellIs" dxfId="13" priority="7" stopIfTrue="1" operator="between">
      <formula>0.5</formula>
      <formula>0.7</formula>
    </cfRule>
    <cfRule type="cellIs" dxfId="12" priority="6" stopIfTrue="1" operator="lessThan">
      <formula>0.5</formula>
    </cfRule>
  </conditionalFormatting>
  <conditionalFormatting sqref="Q13:V15">
    <cfRule type="containsBlanks" dxfId="11" priority="72">
      <formula>LEN(TRIM(Q13))=0</formula>
    </cfRule>
  </conditionalFormatting>
  <conditionalFormatting sqref="Q13:V16">
    <cfRule type="cellIs" dxfId="10" priority="77" stopIfTrue="1" operator="greaterThanOrEqual">
      <formula>1.2</formula>
    </cfRule>
    <cfRule type="cellIs" dxfId="9" priority="74" stopIfTrue="1" operator="lessThan">
      <formula>0.5</formula>
    </cfRule>
    <cfRule type="cellIs" dxfId="8" priority="73" stopIfTrue="1" operator="equal">
      <formula>"100%"</formula>
    </cfRule>
    <cfRule type="containsBlanks" dxfId="7" priority="78" stopIfTrue="1">
      <formula>LEN(TRIM(Q13))=0</formula>
    </cfRule>
    <cfRule type="cellIs" dxfId="6" priority="76" stopIfTrue="1" operator="between">
      <formula>0.7</formula>
      <formula>1.2</formula>
    </cfRule>
    <cfRule type="cellIs" dxfId="5" priority="75" stopIfTrue="1" operator="between">
      <formula>0.5</formula>
      <formula>0.7</formula>
    </cfRule>
  </conditionalFormatting>
  <conditionalFormatting sqref="S70:V70">
    <cfRule type="containsBlanks" dxfId="4" priority="136">
      <formula>LEN(TRIM(S70))=0</formula>
    </cfRule>
  </conditionalFormatting>
  <conditionalFormatting sqref="T16:V50 T52:V55 U51:V51">
    <cfRule type="containsBlanks" dxfId="56" priority="19">
      <formula>LEN(TRIM(T16))=0</formula>
    </cfRule>
  </conditionalFormatting>
  <conditionalFormatting sqref="T17:V50 T52:V55 U51:V51">
    <cfRule type="containsBlanks" dxfId="55" priority="25" stopIfTrue="1">
      <formula>LEN(TRIM(T17))=0</formula>
    </cfRule>
    <cfRule type="cellIs" dxfId="54" priority="24" stopIfTrue="1" operator="greaterThanOrEqual">
      <formula>1.2</formula>
    </cfRule>
    <cfRule type="cellIs" dxfId="53" priority="23" stopIfTrue="1" operator="between">
      <formula>0.7</formula>
      <formula>1.2</formula>
    </cfRule>
    <cfRule type="cellIs" dxfId="52" priority="22" stopIfTrue="1" operator="between">
      <formula>0.5</formula>
      <formula>0.7</formula>
    </cfRule>
    <cfRule type="cellIs" dxfId="51" priority="21" stopIfTrue="1" operator="lessThan">
      <formula>0.5</formula>
    </cfRule>
    <cfRule type="cellIs" dxfId="50" priority="20" stopIfTrue="1" operator="equal">
      <formula>"100%"</formula>
    </cfRule>
  </conditionalFormatting>
  <conditionalFormatting sqref="P51:Q51 T51">
    <cfRule type="cellIs" dxfId="3" priority="2" operator="between">
      <formula>1.01</formula>
      <formula>1.3</formula>
    </cfRule>
    <cfRule type="cellIs" dxfId="2" priority="1" operator="between">
      <formula>0</formula>
      <formula>1</formula>
    </cfRule>
    <cfRule type="cellIs" dxfId="1" priority="3" operator="greaterThan">
      <formula>1.3</formula>
    </cfRule>
    <cfRule type="containsBlanks" dxfId="0" priority="4">
      <formula>LEN(TRIM(P51))=0</formula>
    </cfRule>
  </conditionalFormatting>
  <pageMargins left="0.70866141732283472" right="0.70866141732283472" top="0.74803149606299213" bottom="0.74803149606299213" header="0.31496062992125984" footer="0.31496062992125984"/>
  <pageSetup paperSize="17"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4.4" x14ac:dyDescent="0.3"/>
  <cols>
    <col min="1" max="1" width="20.33203125" customWidth="1"/>
    <col min="2" max="2" width="34.6640625" customWidth="1"/>
  </cols>
  <sheetData>
    <row r="1" spans="1:2" x14ac:dyDescent="0.3">
      <c r="A1" s="43" t="s">
        <v>44</v>
      </c>
    </row>
    <row r="3" spans="1:2" ht="120" customHeight="1" x14ac:dyDescent="0.3">
      <c r="A3" s="217" t="s">
        <v>43</v>
      </c>
      <c r="B3" s="217"/>
    </row>
    <row r="5" spans="1:2" ht="43.2" x14ac:dyDescent="0.3">
      <c r="A5" s="30"/>
      <c r="B5" s="42" t="s">
        <v>41</v>
      </c>
    </row>
    <row r="6" spans="1:2" ht="57.6" x14ac:dyDescent="0.3">
      <c r="A6" s="31"/>
      <c r="B6" s="42" t="s">
        <v>42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2Tr23</vt:lpstr>
      <vt:lpstr>Instrucciones</vt:lpstr>
      <vt:lpstr>'SEGUIMIENTO 2Tr23'!Área_de_impresión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Alma</cp:lastModifiedBy>
  <cp:revision/>
  <cp:lastPrinted>2023-04-19T21:47:58Z</cp:lastPrinted>
  <dcterms:created xsi:type="dcterms:W3CDTF">2020-03-29T15:30:51Z</dcterms:created>
  <dcterms:modified xsi:type="dcterms:W3CDTF">2023-07-10T15:32:58Z</dcterms:modified>
  <cp:category/>
  <cp:contentStatus/>
</cp:coreProperties>
</file>