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Tercer Trimestre 2023\2 TRIMESTRE\Formato de seguimiento 3T2023\"/>
    </mc:Choice>
  </mc:AlternateContent>
  <xr:revisionPtr revIDLastSave="0" documentId="13_ncr:1_{C717546C-46D2-48C1-9F65-62C48CEB6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1Tr23" sheetId="3" r:id="rId1"/>
    <sheet name="Hoja1" sheetId="5" r:id="rId2"/>
    <sheet name="Instrucciones" sheetId="4" r:id="rId3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3" l="1"/>
  <c r="U39" i="3"/>
  <c r="U18" i="3"/>
  <c r="U17" i="3"/>
  <c r="R17" i="3" l="1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G45" i="3"/>
  <c r="P13" i="3"/>
  <c r="Q13" i="3"/>
  <c r="P14" i="3"/>
  <c r="Q14" i="3"/>
  <c r="P15" i="3"/>
  <c r="Q15" i="3"/>
  <c r="L16" i="3"/>
  <c r="P16" i="3" s="1"/>
  <c r="M16" i="3"/>
  <c r="Q16" i="3" s="1"/>
  <c r="N16" i="3"/>
  <c r="U16" i="3" s="1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P40" i="3"/>
  <c r="Q40" i="3"/>
  <c r="P41" i="3"/>
  <c r="Q41" i="3"/>
  <c r="L42" i="3"/>
  <c r="M42" i="3"/>
  <c r="Q42" i="3" s="1"/>
  <c r="N42" i="3"/>
  <c r="R42" i="3" s="1"/>
  <c r="P42" i="3"/>
  <c r="P43" i="3"/>
  <c r="Q43" i="3"/>
  <c r="P44" i="3"/>
  <c r="Q44" i="3"/>
  <c r="P45" i="3"/>
  <c r="Q45" i="3"/>
  <c r="L46" i="3"/>
  <c r="M46" i="3"/>
  <c r="Q46" i="3" s="1"/>
  <c r="N46" i="3"/>
  <c r="R46" i="3" s="1"/>
  <c r="P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O80" i="3"/>
  <c r="P80" i="3"/>
  <c r="Q80" i="3"/>
  <c r="O81" i="3"/>
  <c r="O82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9" i="3"/>
  <c r="R40" i="3"/>
  <c r="R41" i="3"/>
  <c r="R43" i="3"/>
  <c r="R44" i="3"/>
  <c r="R45" i="3"/>
  <c r="R47" i="3"/>
  <c r="R48" i="3"/>
  <c r="R49" i="3"/>
  <c r="R50" i="3"/>
  <c r="R51" i="3"/>
  <c r="R52" i="3"/>
  <c r="R53" i="3"/>
  <c r="R54" i="3"/>
  <c r="R14" i="3"/>
  <c r="U14" i="3" s="1"/>
  <c r="R15" i="3"/>
  <c r="U15" i="3" s="1"/>
  <c r="R13" i="3"/>
  <c r="U13" i="3" s="1"/>
  <c r="R16" i="3" l="1"/>
  <c r="P55" i="3"/>
  <c r="Q55" i="3"/>
  <c r="R55" i="3"/>
  <c r="U55" i="3"/>
  <c r="V80" i="3" l="1"/>
  <c r="R80" i="3"/>
  <c r="S80" i="3"/>
  <c r="T80" i="3"/>
  <c r="U80" i="3"/>
  <c r="S81" i="3"/>
  <c r="S82" i="3"/>
</calcChain>
</file>

<file path=xl/sharedStrings.xml><?xml version="1.0" encoding="utf-8"?>
<sst xmlns="http://schemas.openxmlformats.org/spreadsheetml/2006/main" count="298" uniqueCount="211">
  <si>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</si>
  <si>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</si>
  <si>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</si>
  <si>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</si>
  <si>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</si>
  <si>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</si>
  <si>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</si>
  <si>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</si>
  <si>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</si>
  <si>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</si>
  <si>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</si>
  <si>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</si>
  <si>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</si>
  <si>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</si>
  <si>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</si>
  <si>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</si>
  <si>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</si>
  <si>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</si>
  <si>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</si>
  <si>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</si>
  <si>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</si>
  <si>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</si>
  <si>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</si>
  <si>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</si>
  <si>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</si>
  <si>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</si>
  <si>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</si>
  <si>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</si>
  <si>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</si>
  <si>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</si>
  <si>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</si>
  <si>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</si>
  <si>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</si>
  <si>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</si>
  <si>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</si>
  <si>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</si>
  <si>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</si>
  <si>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</si>
  <si>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</si>
  <si>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</si>
  <si>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</si>
  <si>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</si>
  <si>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</si>
  <si>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</si>
  <si>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JUSTIFICACION TRIMESTRAL DE AVANCE DE RESULTADOS 2023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</si>
  <si>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</si>
  <si>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</si>
  <si>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</si>
  <si>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</si>
  <si>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</si>
  <si>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</si>
  <si>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</si>
  <si>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</si>
  <si>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</si>
  <si>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</si>
  <si>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</si>
  <si>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</si>
  <si>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t xml:space="preserve">1.05.1.1. </t>
    </r>
    <r>
      <rPr>
        <sz val="11"/>
        <rFont val="Arial"/>
        <family val="2"/>
      </rPr>
      <t>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</t>
    </r>
    <r>
      <rPr>
        <b/>
        <sz val="11"/>
        <rFont val="Arial"/>
        <family val="2"/>
      </rPr>
      <t>.</t>
    </r>
  </si>
  <si>
    <r>
      <t xml:space="preserve">1.05.1.1.1. </t>
    </r>
    <r>
      <rPr>
        <sz val="11"/>
        <color theme="1"/>
        <rFont val="Arial"/>
        <family val="2"/>
      </rPr>
      <t>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  </r>
  </si>
  <si>
    <r>
      <t>1.05.1.1.1.1.</t>
    </r>
    <r>
      <rPr>
        <sz val="11"/>
        <color theme="1"/>
        <rFont val="Arial"/>
        <family val="2"/>
      </rPr>
      <t xml:space="preserve"> Realización de auditorías y revisiones a la obra pública, adquisiciones y servicios relacionados.</t>
    </r>
  </si>
  <si>
    <r>
      <t xml:space="preserve">1.05.1.1.1.2. </t>
    </r>
    <r>
      <rPr>
        <sz val="11"/>
        <color theme="1"/>
        <rFont val="Arial"/>
        <family val="2"/>
      </rPr>
      <t>Verificación de licencias y autorizaciones en materia de construcción.</t>
    </r>
  </si>
  <si>
    <r>
      <t xml:space="preserve">1.05.1.1.2. </t>
    </r>
    <r>
      <rPr>
        <sz val="11"/>
        <color theme="1"/>
        <rFont val="Arial"/>
        <family val="2"/>
      </rPr>
      <t>Acciones de auditoría, revisión, verificación y vigilancia para que el ejercicio de los recursos públicos asignados a las Secretarías, Dependencias y Direcciones de la Administración Pública Municipal  que se ejerzan en el cumplimiento de la normatividad aplicable.</t>
    </r>
  </si>
  <si>
    <r>
      <t xml:space="preserve">1.05.1.1.2.1. </t>
    </r>
    <r>
      <rPr>
        <sz val="11"/>
        <color theme="1"/>
        <rFont val="Arial"/>
        <family val="2"/>
      </rPr>
      <t>Realización de acciones de control y seguimiento a la cuenta pública   de la Administración Pública Municipal Centralizada.</t>
    </r>
  </si>
  <si>
    <r>
      <t xml:space="preserve">1.05.1.1.2.2. </t>
    </r>
    <r>
      <rPr>
        <sz val="11"/>
        <color theme="1"/>
        <rFont val="Arial"/>
        <family val="2"/>
      </rPr>
      <t>Realización de auditorías, revisiones y arqueos a las Dependencias y Entidades de la Administración Pública Municipal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</si>
  <si>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1.05.1.1.3 </t>
    </r>
    <r>
      <rPr>
        <sz val="11"/>
        <color theme="1"/>
        <rFont val="Arial"/>
        <family val="2"/>
      </rPr>
      <t>Actividades de Combate a la Corrupción Implementadas</t>
    </r>
  </si>
  <si>
    <r>
      <rPr>
        <b/>
        <sz val="11"/>
        <color theme="1"/>
        <rFont val="Arial"/>
        <family val="2"/>
      </rPr>
      <t>1.05.1.1.3.1</t>
    </r>
    <r>
      <rPr>
        <sz val="11"/>
        <color theme="1"/>
        <rFont val="Arial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</si>
  <si>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>1.05.1.1.3.2</t>
    </r>
    <r>
      <rPr>
        <sz val="11"/>
        <color theme="1"/>
        <rFont val="Arial"/>
        <family val="2"/>
      </rPr>
      <t xml:space="preserve"> Seguimiento a actividades de Combate a la Corrupción Implementadas</t>
    </r>
  </si>
  <si>
    <r>
      <rPr>
        <b/>
        <sz val="11"/>
        <color theme="1"/>
        <rFont val="Arial"/>
        <family val="2"/>
      </rPr>
      <t xml:space="preserve">1.05.1.1.3.3 </t>
    </r>
    <r>
      <rPr>
        <sz val="11"/>
        <color theme="1"/>
        <rFont val="Arial"/>
        <family val="2"/>
      </rPr>
      <t>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</si>
  <si>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>1.05.1.1.3.4</t>
    </r>
    <r>
      <rPr>
        <sz val="11"/>
        <color theme="1"/>
        <rFont val="Arial"/>
        <family val="2"/>
      </rPr>
      <t>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</si>
  <si>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1.05.1.1.3.5  </t>
    </r>
    <r>
      <rPr>
        <sz val="11"/>
        <color theme="1"/>
        <rFont val="Arial"/>
        <family val="2"/>
      </rPr>
      <t>Registro y Control en el  Sistema Municipal de Inspectores</t>
    </r>
  </si>
  <si>
    <r>
      <rPr>
        <b/>
        <sz val="11"/>
        <color theme="1"/>
        <rFont val="Arial"/>
        <family val="2"/>
      </rPr>
      <t xml:space="preserve">1.05.1.1.3.6 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</si>
  <si>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1.05.1.1.3.7  </t>
    </r>
    <r>
      <rPr>
        <sz val="11"/>
        <color theme="1"/>
        <rFont val="Arial"/>
        <family val="2"/>
      </rPr>
      <t>Eficientar Trámites y Servicios mediante el Programa Municipal de Acreditación "Calidad y Servicio con CUENTAS CLARAS", Auditorías Administrativas de "5 S's" y el Protocolo de Atención Ciudadana para Trámites y Servicios.</t>
    </r>
  </si>
  <si>
    <r>
      <rPr>
        <b/>
        <sz val="11"/>
        <color theme="1"/>
        <rFont val="Arial"/>
        <family val="2"/>
      </rPr>
      <t>1.05.1.1.3.8</t>
    </r>
    <r>
      <rPr>
        <sz val="11"/>
        <color theme="1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</si>
  <si>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</si>
  <si>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>1.05.1.1.4.</t>
    </r>
    <r>
      <rPr>
        <sz val="11"/>
        <rFont val="Arial Nova Cond"/>
        <family val="2"/>
      </rPr>
      <t xml:space="preserve"> Actos de investigación de los hechos denunciados en contra de Servidores Públicos y/o Particulares a fin de determinar la falta administrativa como grave o no grave.</t>
    </r>
  </si>
  <si>
    <r>
      <rPr>
        <b/>
        <sz val="11"/>
        <rFont val="Arial Nova Cond"/>
        <family val="2"/>
      </rPr>
      <t>1.05.1.1.4.1</t>
    </r>
    <r>
      <rPr>
        <sz val="11"/>
        <rFont val="Arial Nova Cond"/>
        <family val="2"/>
      </rPr>
      <t xml:space="preserve"> Integración de expedientes respecto a las quejas y/o denuncias presentadas por la ciudadanía.</t>
    </r>
  </si>
  <si>
    <r>
      <rPr>
        <b/>
        <sz val="11"/>
        <rFont val="Arial Nova Cond"/>
        <family val="2"/>
      </rPr>
      <t>1.05.1.1.4.2</t>
    </r>
    <r>
      <rPr>
        <sz val="11"/>
        <rFont val="Arial Nova Cond"/>
        <family val="2"/>
      </rPr>
      <t xml:space="preserve"> Atención a la ciudadanía en materia de responsabilidad administrativa por los servidores públicos y/o particulares.</t>
    </r>
  </si>
  <si>
    <r>
      <t>1.05.1.1.5.</t>
    </r>
    <r>
      <rPr>
        <sz val="11"/>
        <rFont val="Arial Nova Cond"/>
        <family val="2"/>
      </rPr>
      <t xml:space="preserve"> Procedimientos de Responsabilidades Administrativa de acuerdo con la Ley General de Responsabilidades Administrativas; en contra de los Servidores Públicos y/o Particulares, iniciados .</t>
    </r>
  </si>
  <si>
    <r>
      <t>1.05.1.1.5.1.</t>
    </r>
    <r>
      <rPr>
        <sz val="11"/>
        <rFont val="Arial Nova Cond"/>
        <family val="2"/>
      </rPr>
      <t xml:space="preserve"> Emisión de Acuerdos de notificación e integración a los Servidores Públicos y/o Particulares en el seguimiento a los  Procedimientos de Responsabilidad Administrativa.</t>
    </r>
  </si>
  <si>
    <r>
      <rPr>
        <b/>
        <sz val="11"/>
        <color theme="1"/>
        <rFont val="Arial"/>
        <family val="2"/>
      </rPr>
      <t>1.05.1.1.5.2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</si>
  <si>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rFont val="Arial Nova Cond"/>
        <family val="2"/>
      </rPr>
      <t xml:space="preserve">1.05.1.1.5.3 </t>
    </r>
    <r>
      <rPr>
        <sz val="11"/>
        <rFont val="Arial Nova Cond"/>
        <family val="2"/>
      </rPr>
      <t>Emisión de constancias de No Inhabilitación.</t>
    </r>
  </si>
  <si>
    <r>
      <t>1.05.1.1.6.</t>
    </r>
    <r>
      <rPr>
        <sz val="11"/>
        <rFont val="Arial Nova Cond"/>
        <family val="2"/>
      </rPr>
      <t xml:space="preserve"> Acciones de control y vigilancia de las Contralorías Internas en las Secretarías y Entidades, para el desarrollo y evaluación de la gestión gubernamental del Municipio de Benito Juárez.</t>
    </r>
  </si>
  <si>
    <r>
      <t>1.05.1.1.6.1.</t>
    </r>
    <r>
      <rPr>
        <sz val="11"/>
        <rFont val="Arial Nova Cond"/>
        <family val="2"/>
      </rPr>
      <t xml:space="preserve"> Realización de acciones de control y seguimiento a las actividades realizadas en el Sistema DIF Municipal. </t>
    </r>
  </si>
  <si>
    <r>
      <t>1.05.1.1.6.2.</t>
    </r>
    <r>
      <rPr>
        <sz val="11"/>
        <rFont val="Arial Nova Cond"/>
        <family val="2"/>
      </rPr>
      <t xml:space="preserve"> Realización de acciones de control y seguimiento a las actividades realizadas en la Secretaría Municipal de Obras Públicas y Servicios.</t>
    </r>
  </si>
  <si>
    <r>
      <t>1.05.1.1.6.3.</t>
    </r>
    <r>
      <rPr>
        <sz val="11"/>
        <rFont val="Arial Nova Cond"/>
        <family val="2"/>
      </rPr>
      <t xml:space="preserve"> Realización de acciones de control y seguimiento a las actividades realizadas en la Secretaría Municipal de Seguridad Pública y Tránsito.</t>
    </r>
  </si>
  <si>
    <r>
      <rPr>
        <b/>
        <sz val="11"/>
        <color theme="1"/>
        <rFont val="Arial Nova Cond"/>
        <family val="2"/>
      </rPr>
      <t xml:space="preserve">1.05.1.1.7. </t>
    </r>
    <r>
      <rPr>
        <sz val="11"/>
        <color theme="1"/>
        <rFont val="Arial Nova Cond"/>
        <family val="2"/>
      </rPr>
      <t xml:space="preserve">  Actividades de administración, control y apoyo a las Dependencias y Entidades de la Administración Pública Municipal, por parte de la oficina de la Contraloría.</t>
    </r>
  </si>
  <si>
    <r>
      <t>1.05.1.1.7.1.</t>
    </r>
    <r>
      <rPr>
        <sz val="11"/>
        <rFont val="Arial Nova Cond"/>
        <family val="2"/>
      </rPr>
      <t xml:space="preserve"> Implementación del programa de Control Interno bajo el modelo COSO; así como la revision de instrumentos jurídicos y asesorias a las Dependencias y Entidades de la Administración Pública Municipal </t>
    </r>
  </si>
  <si>
    <r>
      <t>1.05.1.1.7.2.</t>
    </r>
    <r>
      <rPr>
        <sz val="11"/>
        <color theme="1"/>
        <rFont val="Arial Nova Cond"/>
        <family val="2"/>
      </rPr>
      <t xml:space="preserve"> Atención y representación jurÍdica gratuita a las personas  que así lo soliciten que figuren como presuntos responsables en un Procedimiento de Responsabilidad Administrativa, por faltas graves o no graves que se inicien dentro de la contralorÍa municipal.</t>
    </r>
  </si>
  <si>
    <r>
      <t>1.05.1.1.7.3.</t>
    </r>
    <r>
      <rPr>
        <sz val="11"/>
        <rFont val="Arial Nova Cond"/>
        <family val="2"/>
      </rPr>
      <t xml:space="preserve"> Administración eficiente de los recursos humanos, materiales,  servicios generales y  patrimonio del Municipio asignado a la Contraloría Municipal.</t>
    </r>
  </si>
  <si>
    <r>
      <t>1.05.1.1.7.4.</t>
    </r>
    <r>
      <rPr>
        <sz val="11"/>
        <rFont val="Arial Nova Cond"/>
        <family val="2"/>
      </rPr>
      <t xml:space="preserve"> Revisión factual de la gestión y cumplimiento normativo de los Organismos Descentralizados de la Administración Pública Municipal.   </t>
    </r>
  </si>
  <si>
    <r>
      <t xml:space="preserve">1.05.1.1.7.5. </t>
    </r>
    <r>
      <rPr>
        <sz val="11"/>
        <rFont val="Arial Nova Cond"/>
        <family val="2"/>
      </rPr>
      <t>Sistematización de la gestión que apoye el control y seguimiento para la mejora de la eficiencia operativa de las Dependencias de la Administración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</si>
  <si>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</si>
  <si>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</si>
  <si>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</si>
  <si>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</si>
  <si>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</si>
  <si>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</si>
  <si>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</si>
  <si>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</si>
  <si>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</si>
  <si>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</si>
  <si>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</si>
  <si>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</si>
  <si>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</si>
  <si>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</si>
  <si>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</si>
  <si>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</si>
  <si>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</si>
  <si>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</si>
  <si>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</si>
  <si>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</si>
  <si>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</si>
  <si>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</si>
  <si>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</si>
  <si>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</si>
  <si>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</si>
  <si>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</si>
  <si>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</si>
  <si>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</si>
  <si>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</si>
  <si>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</si>
  <si>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</si>
  <si>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</si>
  <si>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</si>
  <si>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</si>
  <si>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</si>
  <si>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</si>
  <si>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</si>
  <si>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</si>
  <si>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</si>
  <si>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</si>
  <si>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</si>
  <si>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</si>
  <si>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</si>
  <si>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</si>
  <si>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</si>
  <si>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</si>
  <si>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</si>
  <si>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</si>
  <si>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</si>
  <si>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</si>
  <si>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</si>
  <si>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</si>
  <si>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</si>
  <si>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</si>
  <si>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</si>
  <si>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</si>
  <si>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</si>
  <si>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</si>
  <si>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</si>
  <si>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</si>
  <si>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</si>
  <si>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</si>
  <si>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</si>
  <si>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</si>
  <si>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</si>
  <si>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</si>
  <si>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</si>
  <si>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</si>
  <si>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</si>
  <si>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</si>
  <si>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</si>
  <si>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</si>
  <si>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</si>
  <si>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</si>
  <si>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</si>
  <si>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</si>
  <si>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</si>
  <si>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</si>
  <si>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</si>
  <si>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</si>
  <si>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</si>
  <si>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</si>
  <si>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>Justificacion Trimestral:</t>
    </r>
    <r>
      <rPr>
        <sz val="11"/>
        <color theme="1"/>
        <rFont val="Arial"/>
        <family val="2"/>
      </rPr>
      <t xml:space="preserve">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</si>
  <si>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</si>
  <si>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</si>
  <si>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</si>
  <si>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</si>
  <si>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</si>
  <si>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</si>
  <si>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t xml:space="preserve">Justificacion Trimestral: </t>
    </r>
    <r>
      <rPr>
        <sz val="11"/>
        <color theme="1"/>
        <rFont val="Arial"/>
        <family val="2"/>
      </rPr>
      <t>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</si>
  <si>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</si>
  <si>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 xml:space="preserve">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</si>
  <si>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</si>
  <si>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 xml:space="preserve">Se superó la meta debido a las capacitaciones y actualizaciones de nuevos coordinadores. 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</si>
  <si>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al regularización de procesos resagados por la pandemia SARS-COVID19.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</si>
  <si>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la coordinación este trimestre.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</si>
  <si>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</si>
  <si>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rebasó la meta debido a que se realizaron diversos registros de inicio. Modificación y conclusión de personal en diferentes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</si>
  <si>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Se cumplio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</si>
  <si>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</si>
  <si>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</si>
  <si>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 Cuenta Pública depende de la información proporcionada de otras dependencias.</t>
    </r>
  </si>
  <si>
    <t xml:space="preserve"> O-PPA 1.05 PROGRAMA DE CONTROL DEL EJERCICIO DEL GASTO Y LA RENDICION DE CUENTAS</t>
  </si>
  <si>
    <r>
      <rPr>
        <b/>
        <sz val="11"/>
        <color theme="1"/>
        <rFont val="Arial"/>
        <family val="2"/>
      </rPr>
      <t xml:space="preserve">1.05.1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</si>
  <si>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</si>
  <si>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planeada.</t>
    </r>
  </si>
  <si>
    <r>
      <t xml:space="preserve">Justificacion Trimestral: </t>
    </r>
    <r>
      <rPr>
        <sz val="11"/>
        <color theme="1"/>
        <rFont val="Arial"/>
        <family val="2"/>
      </rPr>
      <t>Se superó la meta de lo proyectada a razón de que 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</si>
  <si>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Se superó  la meta debido a que se realizaron obras públicas que no se pudieron realizar en los periodos anteriores por distintos motivos.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</si>
  <si>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por el area para este trimestre.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</si>
  <si>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</si>
  <si>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 superó la meta programada por el area este trimestre.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</si>
  <si>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se</t>
    </r>
    <r>
      <rPr>
        <sz val="11"/>
        <color theme="1"/>
        <rFont val="Arial"/>
        <family val="2"/>
      </rPr>
      <t xml:space="preserve"> alcanzo la meta conforme a la proyección realizada por el area.</t>
    </r>
  </si>
  <si>
    <r>
      <t>Justificacion Trimestral:</t>
    </r>
    <r>
      <rPr>
        <sz val="11"/>
        <color theme="1"/>
        <rFont val="Arial"/>
        <family val="2"/>
      </rPr>
      <t xml:space="preserve"> 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</si>
  <si>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en atención que las existen auditorias y revisiones que aun se encuentran en proceso.</t>
    </r>
  </si>
  <si>
    <r>
      <t xml:space="preserve">Justificacion Trimestral: </t>
    </r>
    <r>
      <rPr>
        <sz val="11"/>
        <color theme="1"/>
        <rFont val="Arial"/>
        <family val="2"/>
      </rPr>
      <t>No alcanzó la meta a razón de que no se concluyeron las suficientes indagatorias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</si>
  <si>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 superó la meta programada debido a que los ciudadanos no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</si>
  <si>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alcanzó la meta en atención a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</si>
  <si>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Se alcanzó la meta debido a intancias del proceso que permiten retarazar la ejecutoria.</t>
    </r>
  </si>
  <si>
    <r>
      <t xml:space="preserve">Justificacion Trimestral: </t>
    </r>
    <r>
      <rPr>
        <sz val="11"/>
        <color theme="1"/>
        <rFont val="Arial"/>
        <family val="2"/>
      </rPr>
      <t>Se supero la meta programada por la Coordinación Administrativa.</t>
    </r>
  </si>
  <si>
    <r>
      <t xml:space="preserve">Justificacion Trimestral: </t>
    </r>
    <r>
      <rPr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e </t>
    </r>
    <r>
      <rPr>
        <sz val="11"/>
        <color theme="1"/>
        <rFont val="Arial"/>
        <family val="2"/>
      </rPr>
      <t xml:space="preserve">superó la meta progamada a nivel propósito, siento esta la suma de las diversas actividades en las que interviene la Contraloría Municipal, correspondientes a verificaciones y revisiones del cumplimiento normativo por parte de las Dependencias y Entidades de la Administración Pública Municipal, entre otras.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</si>
</sst>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rgb="FF000000"/>
      </patternFill>
    </fill>
  </fills>
  <borders count="107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2" fontId="2" fillId="2" borderId="19" xfId="1" applyNumberFormat="1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4" fillId="8" borderId="19" xfId="1" applyNumberFormat="1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vertical="center" wrapText="1"/>
    </xf>
    <xf numFmtId="0" fontId="2" fillId="8" borderId="28" xfId="0" applyFont="1" applyFill="1" applyBorder="1" applyAlignment="1">
      <alignment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1" fillId="8" borderId="29" xfId="0" applyNumberFormat="1" applyFont="1" applyFill="1" applyBorder="1" applyAlignment="1">
      <alignment horizontal="center" vertical="center" wrapText="1"/>
    </xf>
    <xf numFmtId="164" fontId="1" fillId="8" borderId="17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justify" vertical="center" wrapText="1"/>
    </xf>
    <xf numFmtId="0" fontId="1" fillId="8" borderId="33" xfId="0" applyFont="1" applyFill="1" applyBorder="1" applyAlignment="1">
      <alignment horizontal="left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2" fillId="8" borderId="35" xfId="0" applyFont="1" applyFill="1" applyBorder="1" applyAlignment="1">
      <alignment horizontal="justify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4" xfId="0" applyNumberForma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10" fontId="0" fillId="6" borderId="50" xfId="0" applyNumberFormat="1" applyFill="1" applyBorder="1" applyAlignment="1">
      <alignment horizontal="center" vertical="center" wrapText="1"/>
    </xf>
    <xf numFmtId="4" fontId="2" fillId="2" borderId="49" xfId="0" applyNumberFormat="1" applyFont="1" applyFill="1" applyBorder="1" applyAlignment="1">
      <alignment horizontal="center" vertical="center" wrapText="1"/>
    </xf>
    <xf numFmtId="0" fontId="2" fillId="8" borderId="54" xfId="0" applyFont="1" applyFill="1" applyBorder="1" applyAlignment="1">
      <alignment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44" fontId="2" fillId="2" borderId="46" xfId="2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59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27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62" xfId="2" applyFont="1" applyFill="1" applyBorder="1" applyAlignment="1">
      <alignment horizontal="center" vertical="center" wrapText="1"/>
    </xf>
    <xf numFmtId="44" fontId="2" fillId="2" borderId="63" xfId="2" applyFont="1" applyFill="1" applyBorder="1" applyAlignment="1">
      <alignment horizontal="center" vertical="center" wrapText="1"/>
    </xf>
    <xf numFmtId="10" fontId="0" fillId="6" borderId="58" xfId="0" applyNumberFormat="1" applyFill="1" applyBorder="1" applyAlignment="1">
      <alignment horizontal="center" vertical="center" wrapText="1"/>
    </xf>
    <xf numFmtId="10" fontId="0" fillId="6" borderId="64" xfId="0" applyNumberFormat="1" applyFill="1" applyBorder="1" applyAlignment="1">
      <alignment horizontal="center" vertical="center" wrapText="1"/>
    </xf>
    <xf numFmtId="3" fontId="2" fillId="4" borderId="5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10" fontId="0" fillId="11" borderId="45" xfId="0" applyNumberForma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68" xfId="0" applyFont="1" applyFill="1" applyBorder="1" applyAlignment="1">
      <alignment horizontal="center" vertical="center" wrapText="1"/>
    </xf>
    <xf numFmtId="2" fontId="4" fillId="8" borderId="68" xfId="1" applyNumberFormat="1" applyFont="1" applyFill="1" applyBorder="1" applyAlignment="1">
      <alignment horizontal="center"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vertical="center" wrapText="1"/>
    </xf>
    <xf numFmtId="0" fontId="14" fillId="7" borderId="67" xfId="0" applyFont="1" applyFill="1" applyBorder="1" applyAlignment="1">
      <alignment horizontal="center" vertical="center" wrapText="1"/>
    </xf>
    <xf numFmtId="4" fontId="2" fillId="8" borderId="7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78" xfId="0" applyNumberFormat="1" applyFont="1" applyFill="1" applyBorder="1" applyAlignment="1">
      <alignment horizontal="center" vertical="center" wrapText="1"/>
    </xf>
    <xf numFmtId="4" fontId="2" fillId="2" borderId="79" xfId="0" applyNumberFormat="1" applyFont="1" applyFill="1" applyBorder="1" applyAlignment="1">
      <alignment horizontal="center" vertical="center" wrapText="1"/>
    </xf>
    <xf numFmtId="4" fontId="2" fillId="2" borderId="80" xfId="0" applyNumberFormat="1" applyFont="1" applyFill="1" applyBorder="1" applyAlignment="1">
      <alignment horizontal="center" vertical="center" wrapText="1"/>
    </xf>
    <xf numFmtId="10" fontId="0" fillId="6" borderId="81" xfId="0" applyNumberFormat="1" applyFill="1" applyBorder="1" applyAlignment="1">
      <alignment horizontal="center" vertical="center" wrapText="1"/>
    </xf>
    <xf numFmtId="10" fontId="0" fillId="6" borderId="83" xfId="0" applyNumberForma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8" fillId="8" borderId="8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19" fillId="12" borderId="86" xfId="0" applyFont="1" applyFill="1" applyBorder="1" applyAlignment="1">
      <alignment horizontal="center" vertical="center" wrapText="1"/>
    </xf>
    <xf numFmtId="0" fontId="1" fillId="8" borderId="86" xfId="0" applyFont="1" applyFill="1" applyBorder="1" applyAlignment="1">
      <alignment horizontal="center" vertical="center" wrapText="1"/>
    </xf>
    <xf numFmtId="0" fontId="1" fillId="8" borderId="92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2" borderId="19" xfId="0" applyFont="1" applyFill="1" applyBorder="1" applyAlignment="1">
      <alignment horizontal="left" vertical="center" wrapText="1"/>
    </xf>
    <xf numFmtId="0" fontId="19" fillId="8" borderId="19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19" fillId="12" borderId="1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93" xfId="0" applyFont="1" applyFill="1" applyBorder="1" applyAlignment="1">
      <alignment horizontal="center" vertical="center" wrapText="1"/>
    </xf>
    <xf numFmtId="0" fontId="20" fillId="12" borderId="19" xfId="0" applyFont="1" applyFill="1" applyBorder="1" applyAlignment="1">
      <alignment horizontal="center" vertical="center" wrapText="1"/>
    </xf>
    <xf numFmtId="0" fontId="2" fillId="8" borderId="94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2" fillId="8" borderId="95" xfId="0" applyFont="1" applyFill="1" applyBorder="1" applyAlignment="1">
      <alignment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8" fillId="5" borderId="82" xfId="0" applyNumberFormat="1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 wrapText="1"/>
    </xf>
    <xf numFmtId="10" fontId="0" fillId="11" borderId="99" xfId="0" applyNumberFormat="1" applyFill="1" applyBorder="1" applyAlignment="1">
      <alignment horizontal="center" vertical="center" wrapText="1"/>
    </xf>
    <xf numFmtId="3" fontId="2" fillId="2" borderId="90" xfId="0" applyNumberFormat="1" applyFont="1" applyFill="1" applyBorder="1" applyAlignment="1">
      <alignment horizontal="center" vertical="center" wrapText="1"/>
    </xf>
    <xf numFmtId="3" fontId="2" fillId="2" borderId="87" xfId="0" applyNumberFormat="1" applyFont="1" applyFill="1" applyBorder="1" applyAlignment="1">
      <alignment horizontal="center" vertical="center" wrapText="1"/>
    </xf>
    <xf numFmtId="3" fontId="2" fillId="2" borderId="97" xfId="0" applyNumberFormat="1" applyFont="1" applyFill="1" applyBorder="1" applyAlignment="1">
      <alignment horizontal="center" vertical="center" wrapText="1"/>
    </xf>
    <xf numFmtId="3" fontId="2" fillId="2" borderId="100" xfId="0" applyNumberFormat="1" applyFont="1" applyFill="1" applyBorder="1" applyAlignment="1">
      <alignment horizontal="center" vertical="center" wrapText="1"/>
    </xf>
    <xf numFmtId="10" fontId="0" fillId="11" borderId="102" xfId="0" applyNumberForma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9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20" xfId="0" applyFont="1" applyFill="1" applyBorder="1" applyAlignment="1">
      <alignment vertical="center" wrapText="1"/>
    </xf>
    <xf numFmtId="0" fontId="1" fillId="2" borderId="98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1" fillId="2" borderId="96" xfId="0" applyFont="1" applyFill="1" applyBorder="1" applyAlignment="1">
      <alignment horizontal="center" vertical="center" wrapText="1"/>
    </xf>
    <xf numFmtId="3" fontId="2" fillId="8" borderId="65" xfId="0" applyNumberFormat="1" applyFont="1" applyFill="1" applyBorder="1" applyAlignment="1">
      <alignment horizontal="center" vertical="center" wrapText="1"/>
    </xf>
    <xf numFmtId="3" fontId="2" fillId="8" borderId="101" xfId="0" applyNumberFormat="1" applyFont="1" applyFill="1" applyBorder="1" applyAlignment="1">
      <alignment horizontal="center" vertical="center" wrapText="1"/>
    </xf>
    <xf numFmtId="3" fontId="2" fillId="8" borderId="69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90" xfId="0" applyNumberFormat="1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4" fontId="2" fillId="9" borderId="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3" fontId="1" fillId="2" borderId="85" xfId="0" applyNumberFormat="1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2" borderId="19" xfId="0" applyFont="1" applyFill="1" applyBorder="1" applyAlignment="1">
      <alignment horizontal="justify" vertical="center" wrapText="1"/>
    </xf>
    <xf numFmtId="0" fontId="20" fillId="8" borderId="19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9" fillId="8" borderId="1" xfId="0" applyFont="1" applyFill="1" applyBorder="1" applyAlignment="1">
      <alignment horizontal="justify" vertical="center" wrapText="1"/>
    </xf>
    <xf numFmtId="49" fontId="21" fillId="2" borderId="1" xfId="0" applyNumberFormat="1" applyFont="1" applyFill="1" applyBorder="1" applyAlignment="1">
      <alignment horizontal="justify" vertical="center" wrapText="1"/>
    </xf>
    <xf numFmtId="0" fontId="22" fillId="8" borderId="1" xfId="0" applyFont="1" applyFill="1" applyBorder="1" applyAlignment="1">
      <alignment horizontal="justify" vertical="center" wrapText="1"/>
    </xf>
    <xf numFmtId="0" fontId="1" fillId="8" borderId="8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0" fillId="6" borderId="104" xfId="0" applyNumberFormat="1" applyFill="1" applyBorder="1" applyAlignment="1">
      <alignment horizontal="center" vertical="center" wrapText="1"/>
    </xf>
    <xf numFmtId="10" fontId="0" fillId="6" borderId="103" xfId="0" applyNumberFormat="1" applyFill="1" applyBorder="1" applyAlignment="1">
      <alignment horizontal="center" vertical="center" wrapText="1"/>
    </xf>
    <xf numFmtId="10" fontId="0" fillId="6" borderId="105" xfId="0" applyNumberFormat="1" applyFill="1" applyBorder="1" applyAlignment="1">
      <alignment horizontal="center" vertical="center" wrapText="1"/>
    </xf>
    <xf numFmtId="0" fontId="1" fillId="8" borderId="87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 wrapText="1"/>
    </xf>
    <xf numFmtId="0" fontId="1" fillId="8" borderId="88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2" fillId="8" borderId="91" xfId="0" applyFont="1" applyFill="1" applyBorder="1" applyAlignment="1">
      <alignment horizontal="justify" vertical="center" wrapText="1"/>
    </xf>
    <xf numFmtId="0" fontId="2" fillId="8" borderId="71" xfId="0" applyFont="1" applyFill="1" applyBorder="1" applyAlignment="1">
      <alignment horizontal="justify" vertical="center" wrapText="1"/>
    </xf>
    <xf numFmtId="0" fontId="19" fillId="8" borderId="90" xfId="0" applyFont="1" applyFill="1" applyBorder="1" applyAlignment="1">
      <alignment horizontal="justify" vertical="center" wrapText="1"/>
    </xf>
    <xf numFmtId="0" fontId="19" fillId="8" borderId="2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" fillId="8" borderId="26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9" fillId="2" borderId="9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" fillId="2" borderId="87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4" fillId="7" borderId="73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4" fillId="7" borderId="76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5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EFCE"/>
      <color rgb="FFFFEB9C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1352981</xdr:colOff>
      <xdr:row>2</xdr:row>
      <xdr:rowOff>91703</xdr:rowOff>
    </xdr:from>
    <xdr:to>
      <xdr:col>3</xdr:col>
      <xdr:colOff>2130137</xdr:colOff>
      <xdr:row>5</xdr:row>
      <xdr:rowOff>136106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3390" y="645885"/>
          <a:ext cx="3565383" cy="1100812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58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7</xdr:col>
      <xdr:colOff>666749</xdr:colOff>
      <xdr:row>58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3977937" y="64116239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59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  <xdr:twoCellAnchor editAs="oneCell">
    <xdr:from>
      <xdr:col>19</xdr:col>
      <xdr:colOff>533515</xdr:colOff>
      <xdr:row>1</xdr:row>
      <xdr:rowOff>17319</xdr:rowOff>
    </xdr:from>
    <xdr:to>
      <xdr:col>22</xdr:col>
      <xdr:colOff>3176864</xdr:colOff>
      <xdr:row>6</xdr:row>
      <xdr:rowOff>86591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5954B3-080F-6B1C-16A0-FB52AE6A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394015" y="225137"/>
          <a:ext cx="6487985" cy="166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3"/>
  <sheetViews>
    <sheetView tabSelected="1" topLeftCell="G9" zoomScale="55" zoomScaleNormal="55" zoomScaleSheetLayoutView="55" zoomScalePageLayoutView="55" workbookViewId="0">
      <selection activeCell="AA15" sqref="AA15"/>
    </sheetView>
  </sheetViews>
  <sheetFormatPr baseColWidth="10" defaultColWidth="11.42578125" defaultRowHeight="15" x14ac:dyDescent="0.25"/>
  <cols>
    <col min="2" max="2" width="27.28515625" customWidth="1"/>
    <col min="3" max="3" width="41.85546875" customWidth="1"/>
    <col min="4" max="4" width="38.28515625" customWidth="1"/>
    <col min="5" max="5" width="29.85546875" customWidth="1"/>
    <col min="6" max="6" width="33.28515625" customWidth="1"/>
    <col min="7" max="8" width="17.7109375" customWidth="1"/>
    <col min="9" max="19" width="16.85546875" customWidth="1"/>
    <col min="20" max="22" width="19.28515625" customWidth="1"/>
    <col min="23" max="23" width="49.28515625" customWidth="1"/>
  </cols>
  <sheetData>
    <row r="1" spans="2:23" ht="15.75" thickBot="1" x14ac:dyDescent="0.3"/>
    <row r="2" spans="2:23" ht="27.75" x14ac:dyDescent="0.25">
      <c r="E2" s="186" t="s">
        <v>0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2:23" ht="27.75" x14ac:dyDescent="0.25">
      <c r="E3" s="188" t="s">
        <v>1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2:23" ht="27.75" x14ac:dyDescent="0.25">
      <c r="E4" s="188" t="s">
        <v>193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2:23" ht="28.5" thickBot="1" x14ac:dyDescent="0.3">
      <c r="E5" s="193" t="s">
        <v>172</v>
      </c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9" spans="2:23" ht="15.75" thickBot="1" x14ac:dyDescent="0.3"/>
    <row r="10" spans="2:23" ht="21" thickBot="1" x14ac:dyDescent="0.3">
      <c r="G10" s="205" t="s">
        <v>2</v>
      </c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7"/>
    </row>
    <row r="11" spans="2:23" ht="18.75" thickBot="1" x14ac:dyDescent="0.3">
      <c r="B11" s="225" t="s">
        <v>3</v>
      </c>
      <c r="C11" s="227" t="s">
        <v>4</v>
      </c>
      <c r="D11" s="229" t="s">
        <v>5</v>
      </c>
      <c r="E11" s="230"/>
      <c r="F11" s="231"/>
      <c r="G11" s="232" t="s">
        <v>6</v>
      </c>
      <c r="H11" s="232"/>
      <c r="I11" s="232"/>
      <c r="J11" s="232"/>
      <c r="K11" s="233"/>
      <c r="L11" s="190" t="s">
        <v>7</v>
      </c>
      <c r="M11" s="191"/>
      <c r="N11" s="191"/>
      <c r="O11" s="192"/>
      <c r="P11" s="222" t="s">
        <v>8</v>
      </c>
      <c r="Q11" s="223"/>
      <c r="R11" s="223"/>
      <c r="S11" s="224"/>
      <c r="T11" s="223" t="s">
        <v>9</v>
      </c>
      <c r="U11" s="223"/>
      <c r="V11" s="223"/>
      <c r="W11" s="208" t="s">
        <v>44</v>
      </c>
    </row>
    <row r="12" spans="2:23" ht="126.75" customHeight="1" thickBot="1" x14ac:dyDescent="0.3">
      <c r="B12" s="226"/>
      <c r="C12" s="228"/>
      <c r="D12" s="88" t="s">
        <v>11</v>
      </c>
      <c r="E12" s="88" t="s">
        <v>12</v>
      </c>
      <c r="F12" s="88" t="s">
        <v>13</v>
      </c>
      <c r="G12" s="97" t="s">
        <v>45</v>
      </c>
      <c r="H12" s="98" t="s">
        <v>14</v>
      </c>
      <c r="I12" s="99" t="s">
        <v>15</v>
      </c>
      <c r="J12" s="100" t="s">
        <v>16</v>
      </c>
      <c r="K12" s="101" t="s">
        <v>17</v>
      </c>
      <c r="L12" s="102" t="s">
        <v>14</v>
      </c>
      <c r="M12" s="99" t="s">
        <v>15</v>
      </c>
      <c r="N12" s="100" t="s">
        <v>16</v>
      </c>
      <c r="O12" s="101" t="s">
        <v>17</v>
      </c>
      <c r="P12" s="103" t="s">
        <v>14</v>
      </c>
      <c r="Q12" s="104" t="s">
        <v>15</v>
      </c>
      <c r="R12" s="105" t="s">
        <v>16</v>
      </c>
      <c r="S12" s="106" t="s">
        <v>17</v>
      </c>
      <c r="T12" s="104" t="s">
        <v>15</v>
      </c>
      <c r="U12" s="105" t="s">
        <v>16</v>
      </c>
      <c r="V12" s="106" t="s">
        <v>17</v>
      </c>
      <c r="W12" s="209"/>
    </row>
    <row r="13" spans="2:23" ht="132" customHeight="1" thickBot="1" x14ac:dyDescent="0.3">
      <c r="B13" s="219" t="s">
        <v>18</v>
      </c>
      <c r="C13" s="212" t="s">
        <v>194</v>
      </c>
      <c r="D13" s="160" t="s">
        <v>19</v>
      </c>
      <c r="E13" s="86" t="s">
        <v>20</v>
      </c>
      <c r="F13" s="87" t="s">
        <v>21</v>
      </c>
      <c r="G13" s="107">
        <v>37.01</v>
      </c>
      <c r="H13" s="89">
        <v>37.01</v>
      </c>
      <c r="I13" s="90">
        <v>37.01</v>
      </c>
      <c r="J13" s="91">
        <v>37.01</v>
      </c>
      <c r="K13" s="92">
        <v>37.01</v>
      </c>
      <c r="L13" s="93">
        <v>34.700000000000003</v>
      </c>
      <c r="M13" s="90">
        <v>34.700000000000003</v>
      </c>
      <c r="N13" s="90">
        <v>34.700000000000003</v>
      </c>
      <c r="O13" s="94"/>
      <c r="P13" s="95">
        <f t="shared" ref="P13:P54" si="0">IFERROR(L13/H13,"100%")</f>
        <v>0.93758443663874647</v>
      </c>
      <c r="Q13" s="95">
        <f t="shared" ref="Q13:Q54" si="1">IFERROR(M13/I13,"100%")</f>
        <v>0.93758443663874647</v>
      </c>
      <c r="R13" s="95">
        <f t="shared" ref="R13:R54" si="2">IFERROR(N13/J13,"100%")</f>
        <v>0.93758443663874647</v>
      </c>
      <c r="S13" s="96"/>
      <c r="T13" s="76"/>
      <c r="U13" s="174">
        <f>R13</f>
        <v>0.93758443663874647</v>
      </c>
      <c r="V13" s="173"/>
      <c r="W13" s="27" t="s">
        <v>22</v>
      </c>
    </row>
    <row r="14" spans="2:23" ht="103.5" thickBot="1" x14ac:dyDescent="0.3">
      <c r="B14" s="220"/>
      <c r="C14" s="212"/>
      <c r="D14" s="11" t="s">
        <v>23</v>
      </c>
      <c r="E14" s="3" t="s">
        <v>20</v>
      </c>
      <c r="F14" s="48" t="s">
        <v>21</v>
      </c>
      <c r="G14" s="108">
        <v>70.5</v>
      </c>
      <c r="H14" s="84">
        <v>70.5</v>
      </c>
      <c r="I14" s="7">
        <v>70.5</v>
      </c>
      <c r="J14" s="8">
        <v>70.5</v>
      </c>
      <c r="K14" s="9">
        <v>70.5</v>
      </c>
      <c r="L14" s="42">
        <v>59</v>
      </c>
      <c r="M14" s="1">
        <v>59</v>
      </c>
      <c r="N14" s="1">
        <v>59</v>
      </c>
      <c r="O14" s="2"/>
      <c r="P14" s="46">
        <f t="shared" si="0"/>
        <v>0.83687943262411346</v>
      </c>
      <c r="Q14" s="46">
        <f t="shared" si="1"/>
        <v>0.83687943262411346</v>
      </c>
      <c r="R14" s="95">
        <f t="shared" si="2"/>
        <v>0.83687943262411346</v>
      </c>
      <c r="S14" s="75"/>
      <c r="T14" s="76"/>
      <c r="U14" s="174">
        <f t="shared" ref="U14:U15" si="3">R14</f>
        <v>0.83687943262411346</v>
      </c>
      <c r="V14" s="39"/>
      <c r="W14" s="24" t="s">
        <v>24</v>
      </c>
    </row>
    <row r="15" spans="2:23" ht="102.75" x14ac:dyDescent="0.25">
      <c r="B15" s="221"/>
      <c r="C15" s="213"/>
      <c r="D15" s="12" t="s">
        <v>25</v>
      </c>
      <c r="E15" s="4" t="s">
        <v>20</v>
      </c>
      <c r="F15" s="48" t="s">
        <v>26</v>
      </c>
      <c r="G15" s="108">
        <v>5.8</v>
      </c>
      <c r="H15" s="85">
        <v>5.8</v>
      </c>
      <c r="I15" s="5">
        <v>5.8</v>
      </c>
      <c r="J15" s="10">
        <v>5.8</v>
      </c>
      <c r="K15" s="6">
        <v>5.8</v>
      </c>
      <c r="L15" s="47">
        <v>5</v>
      </c>
      <c r="M15" s="172">
        <v>5</v>
      </c>
      <c r="N15" s="172">
        <v>5</v>
      </c>
      <c r="O15" s="2"/>
      <c r="P15" s="46">
        <f t="shared" si="0"/>
        <v>0.86206896551724144</v>
      </c>
      <c r="Q15" s="46">
        <f t="shared" si="1"/>
        <v>0.86206896551724144</v>
      </c>
      <c r="R15" s="95">
        <f t="shared" si="2"/>
        <v>0.86206896551724144</v>
      </c>
      <c r="S15" s="75"/>
      <c r="T15" s="76"/>
      <c r="U15" s="174">
        <f t="shared" si="3"/>
        <v>0.86206896551724144</v>
      </c>
      <c r="V15" s="39"/>
      <c r="W15" s="24" t="s">
        <v>27</v>
      </c>
    </row>
    <row r="16" spans="2:23" ht="171" customHeight="1" x14ac:dyDescent="0.25">
      <c r="B16" s="109" t="s">
        <v>46</v>
      </c>
      <c r="C16" s="161" t="s">
        <v>57</v>
      </c>
      <c r="D16" s="114" t="s">
        <v>91</v>
      </c>
      <c r="E16" s="121" t="s">
        <v>130</v>
      </c>
      <c r="F16" s="114" t="s">
        <v>134</v>
      </c>
      <c r="G16" s="145">
        <v>37518</v>
      </c>
      <c r="H16" s="148">
        <v>7614</v>
      </c>
      <c r="I16" s="1">
        <v>15422</v>
      </c>
      <c r="J16" s="151">
        <v>7846</v>
      </c>
      <c r="K16" s="38">
        <v>7158</v>
      </c>
      <c r="L16" s="49">
        <f>SUM(L18:L19,L21:L22,L24:L32,L35:L36,L38:L41,L43:L45,L47:L54)</f>
        <v>6450</v>
      </c>
      <c r="M16" s="1">
        <f>SUM(M18:M19,M21:M22,M24:M32,M35:M36,M38:M41,M43:M45,M47:M54)</f>
        <v>16486</v>
      </c>
      <c r="N16" s="1">
        <f>SUM(N18:N19,N21:N22,N24:N32,N35:N36,N38:N41,N43:N45,N47:N54)</f>
        <v>8205</v>
      </c>
      <c r="O16" s="80"/>
      <c r="P16" s="46">
        <f t="shared" si="0"/>
        <v>0.847123719464145</v>
      </c>
      <c r="Q16" s="46">
        <f t="shared" si="1"/>
        <v>1.0689923485929191</v>
      </c>
      <c r="R16" s="46">
        <f t="shared" si="2"/>
        <v>1.0457557991333164</v>
      </c>
      <c r="S16" s="81"/>
      <c r="T16" s="76"/>
      <c r="U16" s="175">
        <f>IFERROR(((M16+N16+L16)/(I16+J16+H16)),"100%")</f>
        <v>1.0083867625153811</v>
      </c>
      <c r="V16" s="81"/>
      <c r="W16" s="159" t="s">
        <v>210</v>
      </c>
    </row>
    <row r="17" spans="2:23" ht="170.25" customHeight="1" x14ac:dyDescent="0.25">
      <c r="B17" s="127" t="s">
        <v>47</v>
      </c>
      <c r="C17" s="162" t="s">
        <v>58</v>
      </c>
      <c r="D17" s="54" t="s">
        <v>92</v>
      </c>
      <c r="E17" s="140" t="s">
        <v>131</v>
      </c>
      <c r="F17" s="139" t="s">
        <v>135</v>
      </c>
      <c r="G17" s="145">
        <v>899</v>
      </c>
      <c r="H17" s="148">
        <v>155</v>
      </c>
      <c r="I17" s="1">
        <v>238</v>
      </c>
      <c r="J17" s="151">
        <v>278</v>
      </c>
      <c r="K17" s="38">
        <v>228</v>
      </c>
      <c r="L17" s="49">
        <v>152</v>
      </c>
      <c r="M17" s="1">
        <v>241</v>
      </c>
      <c r="N17" s="1">
        <v>278</v>
      </c>
      <c r="O17" s="2"/>
      <c r="P17" s="46">
        <f t="shared" si="0"/>
        <v>0.98064516129032253</v>
      </c>
      <c r="Q17" s="46">
        <f t="shared" si="1"/>
        <v>1.0126050420168067</v>
      </c>
      <c r="R17" s="46">
        <f t="shared" si="2"/>
        <v>1</v>
      </c>
      <c r="S17" s="81"/>
      <c r="T17" s="76"/>
      <c r="U17" s="175">
        <f>IFERROR(((M17+N17+L17)/(I17+J17+H17)),"100%")</f>
        <v>1</v>
      </c>
      <c r="V17" s="81"/>
      <c r="W17" s="144" t="s">
        <v>190</v>
      </c>
    </row>
    <row r="18" spans="2:23" ht="102.75" x14ac:dyDescent="0.25">
      <c r="B18" s="110" t="s">
        <v>28</v>
      </c>
      <c r="C18" s="163" t="s">
        <v>59</v>
      </c>
      <c r="D18" s="115" t="s">
        <v>93</v>
      </c>
      <c r="E18" s="122" t="s">
        <v>132</v>
      </c>
      <c r="F18" s="125" t="s">
        <v>136</v>
      </c>
      <c r="G18" s="146">
        <v>827</v>
      </c>
      <c r="H18" s="148">
        <v>137</v>
      </c>
      <c r="I18" s="1">
        <v>220</v>
      </c>
      <c r="J18" s="151">
        <v>260</v>
      </c>
      <c r="K18" s="38">
        <v>210</v>
      </c>
      <c r="L18" s="49">
        <v>137</v>
      </c>
      <c r="M18" s="1">
        <v>220</v>
      </c>
      <c r="N18" s="1">
        <v>260</v>
      </c>
      <c r="O18" s="2"/>
      <c r="P18" s="46">
        <f t="shared" si="0"/>
        <v>1</v>
      </c>
      <c r="Q18" s="46">
        <f t="shared" si="1"/>
        <v>1</v>
      </c>
      <c r="R18" s="46">
        <f t="shared" si="2"/>
        <v>1</v>
      </c>
      <c r="S18" s="81"/>
      <c r="T18" s="76"/>
      <c r="U18" s="175">
        <f>IFERROR(((M18+N18+L18)/(I18+J18+H18)),"100%")</f>
        <v>1</v>
      </c>
      <c r="V18" s="81"/>
      <c r="W18" s="25" t="s">
        <v>190</v>
      </c>
    </row>
    <row r="19" spans="2:23" ht="113.25" customHeight="1" x14ac:dyDescent="0.25">
      <c r="B19" s="110" t="s">
        <v>28</v>
      </c>
      <c r="C19" s="163" t="s">
        <v>60</v>
      </c>
      <c r="D19" s="115" t="s">
        <v>94</v>
      </c>
      <c r="E19" s="122" t="s">
        <v>132</v>
      </c>
      <c r="F19" s="125" t="s">
        <v>137</v>
      </c>
      <c r="G19" s="146">
        <v>72</v>
      </c>
      <c r="H19" s="148">
        <v>18</v>
      </c>
      <c r="I19" s="1">
        <v>18</v>
      </c>
      <c r="J19" s="151">
        <v>18</v>
      </c>
      <c r="K19" s="38">
        <v>18</v>
      </c>
      <c r="L19" s="49">
        <v>15</v>
      </c>
      <c r="M19" s="1">
        <v>21</v>
      </c>
      <c r="N19" s="1">
        <v>18</v>
      </c>
      <c r="O19" s="2"/>
      <c r="P19" s="46">
        <f t="shared" si="0"/>
        <v>0.83333333333333337</v>
      </c>
      <c r="Q19" s="46">
        <f t="shared" si="1"/>
        <v>1.1666666666666667</v>
      </c>
      <c r="R19" s="46">
        <f t="shared" si="2"/>
        <v>1</v>
      </c>
      <c r="S19" s="81"/>
      <c r="T19" s="76"/>
      <c r="U19" s="175">
        <f t="shared" ref="U19:U54" si="4">IFERROR(((M19+N19+L19)/(I19+J19+H19)),"100%")</f>
        <v>1</v>
      </c>
      <c r="V19" s="81"/>
      <c r="W19" s="25" t="s">
        <v>203</v>
      </c>
    </row>
    <row r="20" spans="2:23" ht="114.75" x14ac:dyDescent="0.25">
      <c r="B20" s="127" t="s">
        <v>48</v>
      </c>
      <c r="C20" s="162" t="s">
        <v>61</v>
      </c>
      <c r="D20" s="54" t="s">
        <v>95</v>
      </c>
      <c r="E20" s="140" t="s">
        <v>131</v>
      </c>
      <c r="F20" s="139" t="s">
        <v>138</v>
      </c>
      <c r="G20" s="146">
        <v>10280</v>
      </c>
      <c r="H20" s="148">
        <v>2620</v>
      </c>
      <c r="I20" s="1">
        <v>2035</v>
      </c>
      <c r="J20" s="151">
        <v>3000</v>
      </c>
      <c r="K20" s="38">
        <v>2628</v>
      </c>
      <c r="L20" s="49">
        <v>2623</v>
      </c>
      <c r="M20" s="1">
        <v>2965</v>
      </c>
      <c r="N20" s="1">
        <v>4436</v>
      </c>
      <c r="O20" s="2"/>
      <c r="P20" s="46">
        <f t="shared" si="0"/>
        <v>1.001145038167939</v>
      </c>
      <c r="Q20" s="46">
        <f t="shared" si="1"/>
        <v>1.4570024570024569</v>
      </c>
      <c r="R20" s="46">
        <f t="shared" si="2"/>
        <v>1.4786666666666666</v>
      </c>
      <c r="S20" s="81"/>
      <c r="T20" s="76"/>
      <c r="U20" s="175">
        <f t="shared" si="4"/>
        <v>1.3094709340300457</v>
      </c>
      <c r="V20" s="81"/>
      <c r="W20" s="144" t="s">
        <v>192</v>
      </c>
    </row>
    <row r="21" spans="2:23" ht="118.5" x14ac:dyDescent="0.25">
      <c r="B21" s="110" t="s">
        <v>28</v>
      </c>
      <c r="C21" s="163" t="s">
        <v>62</v>
      </c>
      <c r="D21" s="116" t="s">
        <v>96</v>
      </c>
      <c r="E21" s="122" t="s">
        <v>132</v>
      </c>
      <c r="F21" s="125" t="s">
        <v>139</v>
      </c>
      <c r="G21" s="146">
        <v>10165</v>
      </c>
      <c r="H21" s="148">
        <v>2600</v>
      </c>
      <c r="I21" s="1">
        <v>2000</v>
      </c>
      <c r="J21" s="151">
        <v>2965</v>
      </c>
      <c r="K21" s="38">
        <v>2600</v>
      </c>
      <c r="L21" s="49">
        <v>2603</v>
      </c>
      <c r="M21" s="1">
        <v>2861</v>
      </c>
      <c r="N21" s="1">
        <v>4422</v>
      </c>
      <c r="O21" s="2"/>
      <c r="P21" s="46">
        <f t="shared" si="0"/>
        <v>1.0011538461538461</v>
      </c>
      <c r="Q21" s="46">
        <f t="shared" si="1"/>
        <v>1.4305000000000001</v>
      </c>
      <c r="R21" s="46">
        <f t="shared" si="2"/>
        <v>1.4913996627318717</v>
      </c>
      <c r="S21" s="81"/>
      <c r="T21" s="76"/>
      <c r="U21" s="175">
        <f t="shared" si="4"/>
        <v>1.3068076668869795</v>
      </c>
      <c r="V21" s="81"/>
      <c r="W21" s="25" t="s">
        <v>191</v>
      </c>
    </row>
    <row r="22" spans="2:23" ht="103.5" x14ac:dyDescent="0.25">
      <c r="B22" s="110" t="s">
        <v>28</v>
      </c>
      <c r="C22" s="163" t="s">
        <v>63</v>
      </c>
      <c r="D22" s="116" t="s">
        <v>97</v>
      </c>
      <c r="E22" s="122" t="s">
        <v>132</v>
      </c>
      <c r="F22" s="125" t="s">
        <v>140</v>
      </c>
      <c r="G22" s="146">
        <v>115</v>
      </c>
      <c r="H22" s="148">
        <v>20</v>
      </c>
      <c r="I22" s="1">
        <v>35</v>
      </c>
      <c r="J22" s="151">
        <v>35</v>
      </c>
      <c r="K22" s="38">
        <v>25</v>
      </c>
      <c r="L22" s="49">
        <v>20</v>
      </c>
      <c r="M22" s="1">
        <v>104</v>
      </c>
      <c r="N22" s="1">
        <v>14</v>
      </c>
      <c r="O22" s="2"/>
      <c r="P22" s="46">
        <f t="shared" si="0"/>
        <v>1</v>
      </c>
      <c r="Q22" s="46">
        <f t="shared" si="1"/>
        <v>2.9714285714285715</v>
      </c>
      <c r="R22" s="46">
        <f t="shared" si="2"/>
        <v>0.4</v>
      </c>
      <c r="S22" s="81"/>
      <c r="T22" s="76"/>
      <c r="U22" s="175">
        <f t="shared" si="4"/>
        <v>1.5333333333333334</v>
      </c>
      <c r="V22" s="81"/>
      <c r="W22" s="25" t="s">
        <v>204</v>
      </c>
    </row>
    <row r="23" spans="2:23" ht="102.75" x14ac:dyDescent="0.25">
      <c r="B23" s="127" t="s">
        <v>49</v>
      </c>
      <c r="C23" s="164" t="s">
        <v>64</v>
      </c>
      <c r="D23" s="128" t="s">
        <v>98</v>
      </c>
      <c r="E23" s="140" t="s">
        <v>132</v>
      </c>
      <c r="F23" s="139" t="s">
        <v>141</v>
      </c>
      <c r="G23" s="146">
        <v>15583</v>
      </c>
      <c r="H23" s="148">
        <v>1875</v>
      </c>
      <c r="I23" s="1">
        <v>9622</v>
      </c>
      <c r="J23" s="151">
        <v>2101</v>
      </c>
      <c r="K23" s="38">
        <v>1985</v>
      </c>
      <c r="L23" s="49">
        <v>1728</v>
      </c>
      <c r="M23" s="1">
        <v>9425</v>
      </c>
      <c r="N23" s="1">
        <v>1375</v>
      </c>
      <c r="O23" s="2"/>
      <c r="P23" s="46">
        <f t="shared" si="0"/>
        <v>0.92159999999999997</v>
      </c>
      <c r="Q23" s="46">
        <f t="shared" si="1"/>
        <v>0.97952608605279567</v>
      </c>
      <c r="R23" s="46">
        <f t="shared" si="2"/>
        <v>0.65445026178010468</v>
      </c>
      <c r="S23" s="81"/>
      <c r="T23" s="76"/>
      <c r="U23" s="175">
        <f t="shared" si="4"/>
        <v>0.92131195764082952</v>
      </c>
      <c r="V23" s="81"/>
      <c r="W23" s="144" t="s">
        <v>196</v>
      </c>
    </row>
    <row r="24" spans="2:23" ht="102.75" x14ac:dyDescent="0.25">
      <c r="B24" s="111" t="s">
        <v>50</v>
      </c>
      <c r="C24" s="165" t="s">
        <v>65</v>
      </c>
      <c r="D24" s="117" t="s">
        <v>99</v>
      </c>
      <c r="E24" s="123" t="s">
        <v>132</v>
      </c>
      <c r="F24" s="125" t="s">
        <v>142</v>
      </c>
      <c r="G24" s="146">
        <v>7</v>
      </c>
      <c r="H24" s="148">
        <v>2</v>
      </c>
      <c r="I24" s="1">
        <v>1</v>
      </c>
      <c r="J24" s="151">
        <v>2</v>
      </c>
      <c r="K24" s="38">
        <v>2</v>
      </c>
      <c r="L24" s="49">
        <v>2</v>
      </c>
      <c r="M24" s="1">
        <v>1</v>
      </c>
      <c r="N24" s="1">
        <v>2</v>
      </c>
      <c r="O24" s="2"/>
      <c r="P24" s="46">
        <f t="shared" si="0"/>
        <v>1</v>
      </c>
      <c r="Q24" s="46">
        <f t="shared" si="1"/>
        <v>1</v>
      </c>
      <c r="R24" s="46">
        <f t="shared" si="2"/>
        <v>1</v>
      </c>
      <c r="S24" s="81"/>
      <c r="T24" s="76"/>
      <c r="U24" s="175">
        <f t="shared" si="4"/>
        <v>1</v>
      </c>
      <c r="V24" s="81"/>
      <c r="W24" s="25" t="s">
        <v>175</v>
      </c>
    </row>
    <row r="25" spans="2:23" ht="117" x14ac:dyDescent="0.25">
      <c r="B25" s="111" t="s">
        <v>50</v>
      </c>
      <c r="C25" s="165" t="s">
        <v>66</v>
      </c>
      <c r="D25" s="117" t="s">
        <v>100</v>
      </c>
      <c r="E25" s="123" t="s">
        <v>132</v>
      </c>
      <c r="F25" s="125" t="s">
        <v>143</v>
      </c>
      <c r="G25" s="146">
        <v>5</v>
      </c>
      <c r="H25" s="148">
        <v>2</v>
      </c>
      <c r="I25" s="1">
        <v>1</v>
      </c>
      <c r="J25" s="151">
        <v>0</v>
      </c>
      <c r="K25" s="38">
        <v>2</v>
      </c>
      <c r="L25" s="49">
        <v>2</v>
      </c>
      <c r="M25" s="1">
        <v>1</v>
      </c>
      <c r="N25" s="1"/>
      <c r="O25" s="2"/>
      <c r="P25" s="46">
        <f t="shared" si="0"/>
        <v>1</v>
      </c>
      <c r="Q25" s="46">
        <f t="shared" si="1"/>
        <v>1</v>
      </c>
      <c r="R25" s="46" t="str">
        <f t="shared" si="2"/>
        <v>100%</v>
      </c>
      <c r="S25" s="81"/>
      <c r="T25" s="76"/>
      <c r="U25" s="175">
        <f t="shared" si="4"/>
        <v>1</v>
      </c>
      <c r="V25" s="81"/>
      <c r="W25" s="25" t="s">
        <v>189</v>
      </c>
    </row>
    <row r="26" spans="2:23" ht="102.75" x14ac:dyDescent="0.25">
      <c r="B26" s="111" t="s">
        <v>50</v>
      </c>
      <c r="C26" s="165" t="s">
        <v>67</v>
      </c>
      <c r="D26" s="117" t="s">
        <v>101</v>
      </c>
      <c r="E26" s="123" t="s">
        <v>132</v>
      </c>
      <c r="F26" s="125" t="s">
        <v>144</v>
      </c>
      <c r="G26" s="146">
        <v>83</v>
      </c>
      <c r="H26" s="148">
        <v>25</v>
      </c>
      <c r="I26" s="1">
        <v>20</v>
      </c>
      <c r="J26" s="151">
        <v>13</v>
      </c>
      <c r="K26" s="38">
        <v>25</v>
      </c>
      <c r="L26" s="49">
        <v>24</v>
      </c>
      <c r="M26" s="1">
        <v>24</v>
      </c>
      <c r="N26" s="1">
        <v>34</v>
      </c>
      <c r="O26" s="2"/>
      <c r="P26" s="46">
        <f t="shared" si="0"/>
        <v>0.96</v>
      </c>
      <c r="Q26" s="46">
        <f t="shared" si="1"/>
        <v>1.2</v>
      </c>
      <c r="R26" s="46">
        <f t="shared" si="2"/>
        <v>2.6153846153846154</v>
      </c>
      <c r="S26" s="81"/>
      <c r="T26" s="76"/>
      <c r="U26" s="175">
        <f t="shared" si="4"/>
        <v>1.4137931034482758</v>
      </c>
      <c r="V26" s="81"/>
      <c r="W26" s="25" t="s">
        <v>197</v>
      </c>
    </row>
    <row r="27" spans="2:23" ht="102.75" x14ac:dyDescent="0.25">
      <c r="B27" s="111" t="s">
        <v>50</v>
      </c>
      <c r="C27" s="165" t="s">
        <v>68</v>
      </c>
      <c r="D27" s="117" t="s">
        <v>102</v>
      </c>
      <c r="E27" s="123" t="s">
        <v>132</v>
      </c>
      <c r="F27" s="125" t="s">
        <v>145</v>
      </c>
      <c r="G27" s="146">
        <v>9100</v>
      </c>
      <c r="H27" s="148">
        <v>290</v>
      </c>
      <c r="I27" s="1">
        <v>8240</v>
      </c>
      <c r="J27" s="151">
        <v>320</v>
      </c>
      <c r="K27" s="38">
        <v>250</v>
      </c>
      <c r="L27" s="49">
        <v>417</v>
      </c>
      <c r="M27" s="1">
        <v>8269</v>
      </c>
      <c r="N27" s="1">
        <v>456</v>
      </c>
      <c r="O27" s="2"/>
      <c r="P27" s="46">
        <f t="shared" si="0"/>
        <v>1.4379310344827587</v>
      </c>
      <c r="Q27" s="46">
        <f t="shared" si="1"/>
        <v>1.0035194174757283</v>
      </c>
      <c r="R27" s="46">
        <f t="shared" si="2"/>
        <v>1.425</v>
      </c>
      <c r="S27" s="81"/>
      <c r="T27" s="76"/>
      <c r="U27" s="175">
        <f t="shared" si="4"/>
        <v>1.0329943502824859</v>
      </c>
      <c r="V27" s="81"/>
      <c r="W27" s="25" t="s">
        <v>188</v>
      </c>
    </row>
    <row r="28" spans="2:23" ht="117" x14ac:dyDescent="0.25">
      <c r="B28" s="111" t="s">
        <v>50</v>
      </c>
      <c r="C28" s="165" t="s">
        <v>69</v>
      </c>
      <c r="D28" s="117" t="s">
        <v>103</v>
      </c>
      <c r="E28" s="123" t="s">
        <v>132</v>
      </c>
      <c r="F28" s="125" t="s">
        <v>146</v>
      </c>
      <c r="G28" s="146">
        <v>1340</v>
      </c>
      <c r="H28" s="148">
        <v>300</v>
      </c>
      <c r="I28" s="1">
        <v>350</v>
      </c>
      <c r="J28" s="151">
        <v>240</v>
      </c>
      <c r="K28" s="38">
        <v>450</v>
      </c>
      <c r="L28" s="49">
        <v>542</v>
      </c>
      <c r="M28" s="1">
        <v>382</v>
      </c>
      <c r="N28" s="1">
        <v>336</v>
      </c>
      <c r="O28" s="2"/>
      <c r="P28" s="46">
        <f t="shared" si="0"/>
        <v>1.8066666666666666</v>
      </c>
      <c r="Q28" s="46">
        <f t="shared" si="1"/>
        <v>1.0914285714285714</v>
      </c>
      <c r="R28" s="46">
        <f t="shared" si="2"/>
        <v>1.4</v>
      </c>
      <c r="S28" s="81"/>
      <c r="T28" s="76"/>
      <c r="U28" s="175">
        <f t="shared" si="4"/>
        <v>1.4157303370786516</v>
      </c>
      <c r="V28" s="81"/>
      <c r="W28" s="25" t="s">
        <v>173</v>
      </c>
    </row>
    <row r="29" spans="2:23" ht="117" x14ac:dyDescent="0.25">
      <c r="B29" s="111" t="s">
        <v>50</v>
      </c>
      <c r="C29" s="165" t="s">
        <v>70</v>
      </c>
      <c r="D29" s="117" t="s">
        <v>104</v>
      </c>
      <c r="E29" s="123" t="s">
        <v>132</v>
      </c>
      <c r="F29" s="125" t="s">
        <v>147</v>
      </c>
      <c r="G29" s="146">
        <v>5000</v>
      </c>
      <c r="H29" s="148">
        <v>1250</v>
      </c>
      <c r="I29" s="1">
        <v>1000</v>
      </c>
      <c r="J29" s="151">
        <v>1500</v>
      </c>
      <c r="K29" s="38">
        <v>1250</v>
      </c>
      <c r="L29" s="49">
        <v>739</v>
      </c>
      <c r="M29" s="1">
        <v>707</v>
      </c>
      <c r="N29" s="1">
        <v>515</v>
      </c>
      <c r="O29" s="2"/>
      <c r="P29" s="46">
        <f t="shared" si="0"/>
        <v>0.59119999999999995</v>
      </c>
      <c r="Q29" s="46">
        <f t="shared" si="1"/>
        <v>0.70699999999999996</v>
      </c>
      <c r="R29" s="46">
        <f t="shared" si="2"/>
        <v>0.34333333333333332</v>
      </c>
      <c r="S29" s="81"/>
      <c r="T29" s="76"/>
      <c r="U29" s="175">
        <f t="shared" si="4"/>
        <v>0.52293333333333336</v>
      </c>
      <c r="V29" s="81"/>
      <c r="W29" s="25" t="s">
        <v>174</v>
      </c>
    </row>
    <row r="30" spans="2:23" ht="117" x14ac:dyDescent="0.25">
      <c r="B30" s="111" t="s">
        <v>50</v>
      </c>
      <c r="C30" s="165" t="s">
        <v>71</v>
      </c>
      <c r="D30" s="117" t="s">
        <v>105</v>
      </c>
      <c r="E30" s="123" t="s">
        <v>132</v>
      </c>
      <c r="F30" s="125" t="s">
        <v>148</v>
      </c>
      <c r="G30" s="146">
        <v>6</v>
      </c>
      <c r="H30" s="148">
        <v>2</v>
      </c>
      <c r="I30" s="1">
        <v>1</v>
      </c>
      <c r="J30" s="151">
        <v>2</v>
      </c>
      <c r="K30" s="38">
        <v>1</v>
      </c>
      <c r="L30" s="49">
        <v>2</v>
      </c>
      <c r="M30" s="1">
        <v>1</v>
      </c>
      <c r="N30" s="1">
        <v>2</v>
      </c>
      <c r="O30" s="2"/>
      <c r="P30" s="46">
        <f t="shared" si="0"/>
        <v>1</v>
      </c>
      <c r="Q30" s="46">
        <f t="shared" si="1"/>
        <v>1</v>
      </c>
      <c r="R30" s="46">
        <f t="shared" si="2"/>
        <v>1</v>
      </c>
      <c r="S30" s="81"/>
      <c r="T30" s="76"/>
      <c r="U30" s="175">
        <f t="shared" si="4"/>
        <v>1</v>
      </c>
      <c r="V30" s="81"/>
      <c r="W30" s="25" t="s">
        <v>175</v>
      </c>
    </row>
    <row r="31" spans="2:23" ht="117" x14ac:dyDescent="0.25">
      <c r="B31" s="111" t="s">
        <v>50</v>
      </c>
      <c r="C31" s="165" t="s">
        <v>72</v>
      </c>
      <c r="D31" s="117" t="s">
        <v>106</v>
      </c>
      <c r="E31" s="123" t="s">
        <v>132</v>
      </c>
      <c r="F31" s="125" t="s">
        <v>148</v>
      </c>
      <c r="G31" s="146">
        <v>2</v>
      </c>
      <c r="H31" s="148">
        <v>0</v>
      </c>
      <c r="I31" s="1">
        <v>1</v>
      </c>
      <c r="J31" s="151">
        <v>0</v>
      </c>
      <c r="K31" s="38">
        <v>1</v>
      </c>
      <c r="L31" s="49"/>
      <c r="M31" s="1">
        <v>1</v>
      </c>
      <c r="N31" s="1"/>
      <c r="O31" s="2"/>
      <c r="P31" s="46" t="str">
        <f t="shared" si="0"/>
        <v>100%</v>
      </c>
      <c r="Q31" s="46">
        <f t="shared" si="1"/>
        <v>1</v>
      </c>
      <c r="R31" s="46" t="str">
        <f t="shared" si="2"/>
        <v>100%</v>
      </c>
      <c r="S31" s="81"/>
      <c r="T31" s="76"/>
      <c r="U31" s="175">
        <f t="shared" si="4"/>
        <v>1</v>
      </c>
      <c r="V31" s="81"/>
      <c r="W31" s="25" t="s">
        <v>175</v>
      </c>
    </row>
    <row r="32" spans="2:23" ht="117" x14ac:dyDescent="0.25">
      <c r="B32" s="111" t="s">
        <v>50</v>
      </c>
      <c r="C32" s="165" t="s">
        <v>73</v>
      </c>
      <c r="D32" s="117" t="s">
        <v>107</v>
      </c>
      <c r="E32" s="123" t="s">
        <v>132</v>
      </c>
      <c r="F32" s="125" t="s">
        <v>149</v>
      </c>
      <c r="G32" s="147">
        <v>40</v>
      </c>
      <c r="H32" s="149">
        <v>4</v>
      </c>
      <c r="I32" s="132">
        <v>8</v>
      </c>
      <c r="J32" s="152">
        <v>24</v>
      </c>
      <c r="K32" s="135">
        <v>4</v>
      </c>
      <c r="L32" s="133">
        <v>0</v>
      </c>
      <c r="M32" s="132">
        <v>39</v>
      </c>
      <c r="N32" s="132">
        <v>30</v>
      </c>
      <c r="O32" s="134"/>
      <c r="P32" s="46">
        <f t="shared" si="0"/>
        <v>0</v>
      </c>
      <c r="Q32" s="46">
        <f t="shared" si="1"/>
        <v>4.875</v>
      </c>
      <c r="R32" s="46">
        <f t="shared" si="2"/>
        <v>1.25</v>
      </c>
      <c r="S32" s="136"/>
      <c r="T32" s="76"/>
      <c r="U32" s="175">
        <f t="shared" si="4"/>
        <v>1.9166666666666667</v>
      </c>
      <c r="V32" s="136"/>
      <c r="W32" s="25" t="s">
        <v>198</v>
      </c>
    </row>
    <row r="33" spans="2:23" ht="83.25" customHeight="1" x14ac:dyDescent="0.25">
      <c r="B33" s="217" t="s">
        <v>51</v>
      </c>
      <c r="C33" s="215" t="s">
        <v>74</v>
      </c>
      <c r="D33" s="141" t="s">
        <v>108</v>
      </c>
      <c r="E33" s="140" t="s">
        <v>132</v>
      </c>
      <c r="F33" s="142" t="s">
        <v>150</v>
      </c>
      <c r="G33" s="146">
        <v>120</v>
      </c>
      <c r="H33" s="151">
        <v>30</v>
      </c>
      <c r="I33" s="1">
        <v>30</v>
      </c>
      <c r="J33" s="151">
        <v>30</v>
      </c>
      <c r="K33" s="1">
        <v>30</v>
      </c>
      <c r="L33" s="133">
        <v>30</v>
      </c>
      <c r="M33" s="132">
        <v>30</v>
      </c>
      <c r="N33" s="132">
        <v>9</v>
      </c>
      <c r="O33" s="134"/>
      <c r="P33" s="46">
        <f t="shared" si="0"/>
        <v>1</v>
      </c>
      <c r="Q33" s="46">
        <f t="shared" si="1"/>
        <v>1</v>
      </c>
      <c r="R33" s="46">
        <f t="shared" si="2"/>
        <v>0.3</v>
      </c>
      <c r="S33" s="136"/>
      <c r="T33" s="76"/>
      <c r="U33" s="175">
        <f t="shared" si="4"/>
        <v>0.76666666666666672</v>
      </c>
      <c r="V33" s="136"/>
      <c r="W33" s="143" t="s">
        <v>205</v>
      </c>
    </row>
    <row r="34" spans="2:23" ht="112.5" customHeight="1" x14ac:dyDescent="0.25">
      <c r="B34" s="218"/>
      <c r="C34" s="216"/>
      <c r="D34" s="54" t="s">
        <v>109</v>
      </c>
      <c r="E34" s="140" t="s">
        <v>132</v>
      </c>
      <c r="F34" s="139" t="s">
        <v>151</v>
      </c>
      <c r="G34" s="147">
        <v>95</v>
      </c>
      <c r="H34" s="151">
        <v>23</v>
      </c>
      <c r="I34" s="1">
        <v>24</v>
      </c>
      <c r="J34" s="151">
        <v>23</v>
      </c>
      <c r="K34" s="1">
        <v>25</v>
      </c>
      <c r="L34" s="133">
        <v>35</v>
      </c>
      <c r="M34" s="132">
        <v>39</v>
      </c>
      <c r="N34" s="132">
        <v>41</v>
      </c>
      <c r="O34" s="134"/>
      <c r="P34" s="46">
        <f t="shared" si="0"/>
        <v>1.5217391304347827</v>
      </c>
      <c r="Q34" s="46">
        <f t="shared" si="1"/>
        <v>1.625</v>
      </c>
      <c r="R34" s="46">
        <f t="shared" si="2"/>
        <v>1.7826086956521738</v>
      </c>
      <c r="S34" s="136"/>
      <c r="T34" s="76"/>
      <c r="U34" s="175">
        <f t="shared" si="4"/>
        <v>1.6428571428571428</v>
      </c>
      <c r="V34" s="136"/>
      <c r="W34" s="143" t="s">
        <v>176</v>
      </c>
    </row>
    <row r="35" spans="2:23" ht="102.75" x14ac:dyDescent="0.25">
      <c r="B35" s="112" t="s">
        <v>52</v>
      </c>
      <c r="C35" s="166" t="s">
        <v>75</v>
      </c>
      <c r="D35" s="118" t="s">
        <v>110</v>
      </c>
      <c r="E35" s="3" t="s">
        <v>132</v>
      </c>
      <c r="F35" s="125" t="s">
        <v>152</v>
      </c>
      <c r="G35" s="146">
        <v>200</v>
      </c>
      <c r="H35" s="148">
        <v>50</v>
      </c>
      <c r="I35" s="1">
        <v>50</v>
      </c>
      <c r="J35" s="151">
        <v>50</v>
      </c>
      <c r="K35" s="38">
        <v>50</v>
      </c>
      <c r="L35" s="133">
        <v>51</v>
      </c>
      <c r="M35" s="132">
        <v>64</v>
      </c>
      <c r="N35" s="132">
        <v>36</v>
      </c>
      <c r="O35" s="134"/>
      <c r="P35" s="46">
        <f t="shared" si="0"/>
        <v>1.02</v>
      </c>
      <c r="Q35" s="46">
        <f t="shared" si="1"/>
        <v>1.28</v>
      </c>
      <c r="R35" s="46">
        <f t="shared" si="2"/>
        <v>0.72</v>
      </c>
      <c r="S35" s="136"/>
      <c r="T35" s="76"/>
      <c r="U35" s="175">
        <f t="shared" si="4"/>
        <v>1.0066666666666666</v>
      </c>
      <c r="V35" s="136"/>
      <c r="W35" s="25" t="s">
        <v>206</v>
      </c>
    </row>
    <row r="36" spans="2:23" ht="102.75" x14ac:dyDescent="0.25">
      <c r="B36" s="112" t="s">
        <v>52</v>
      </c>
      <c r="C36" s="166" t="s">
        <v>76</v>
      </c>
      <c r="D36" s="118" t="s">
        <v>111</v>
      </c>
      <c r="E36" s="3" t="s">
        <v>132</v>
      </c>
      <c r="F36" s="125" t="s">
        <v>153</v>
      </c>
      <c r="G36" s="146">
        <v>300</v>
      </c>
      <c r="H36" s="148">
        <v>75</v>
      </c>
      <c r="I36" s="1">
        <v>75</v>
      </c>
      <c r="J36" s="151">
        <v>75</v>
      </c>
      <c r="K36" s="38">
        <v>75</v>
      </c>
      <c r="L36" s="49">
        <v>29</v>
      </c>
      <c r="M36" s="1">
        <v>30</v>
      </c>
      <c r="N36" s="1">
        <v>42</v>
      </c>
      <c r="O36" s="2"/>
      <c r="P36" s="46">
        <f t="shared" si="0"/>
        <v>0.38666666666666666</v>
      </c>
      <c r="Q36" s="46">
        <f t="shared" si="1"/>
        <v>0.4</v>
      </c>
      <c r="R36" s="46">
        <f t="shared" si="2"/>
        <v>0.56000000000000005</v>
      </c>
      <c r="S36" s="81"/>
      <c r="T36" s="76"/>
      <c r="U36" s="175">
        <f t="shared" si="4"/>
        <v>0.44888888888888889</v>
      </c>
      <c r="V36" s="81"/>
      <c r="W36" s="25" t="s">
        <v>177</v>
      </c>
    </row>
    <row r="37" spans="2:23" ht="126.75" customHeight="1" x14ac:dyDescent="0.25">
      <c r="B37" s="127" t="s">
        <v>53</v>
      </c>
      <c r="C37" s="167" t="s">
        <v>77</v>
      </c>
      <c r="D37" s="54" t="s">
        <v>112</v>
      </c>
      <c r="E37" s="140" t="s">
        <v>131</v>
      </c>
      <c r="F37" s="139" t="s">
        <v>154</v>
      </c>
      <c r="G37" s="146">
        <v>120</v>
      </c>
      <c r="H37" s="148">
        <v>30</v>
      </c>
      <c r="I37" s="1">
        <v>30</v>
      </c>
      <c r="J37" s="151">
        <v>30</v>
      </c>
      <c r="K37" s="38">
        <v>30</v>
      </c>
      <c r="L37" s="49">
        <v>15</v>
      </c>
      <c r="M37" s="1">
        <v>19</v>
      </c>
      <c r="N37" s="1">
        <v>13</v>
      </c>
      <c r="O37" s="2"/>
      <c r="P37" s="46">
        <f t="shared" si="0"/>
        <v>0.5</v>
      </c>
      <c r="Q37" s="46">
        <f t="shared" si="1"/>
        <v>0.6333333333333333</v>
      </c>
      <c r="R37" s="46">
        <f t="shared" si="2"/>
        <v>0.43333333333333335</v>
      </c>
      <c r="S37" s="81"/>
      <c r="T37" s="76"/>
      <c r="U37" s="175">
        <f t="shared" si="4"/>
        <v>0.52222222222222225</v>
      </c>
      <c r="V37" s="81"/>
      <c r="W37" s="144" t="s">
        <v>199</v>
      </c>
    </row>
    <row r="38" spans="2:23" ht="120" customHeight="1" x14ac:dyDescent="0.25">
      <c r="B38" s="112" t="s">
        <v>54</v>
      </c>
      <c r="C38" s="168" t="s">
        <v>78</v>
      </c>
      <c r="D38" s="116" t="s">
        <v>113</v>
      </c>
      <c r="E38" s="122" t="s">
        <v>133</v>
      </c>
      <c r="F38" s="125" t="s">
        <v>155</v>
      </c>
      <c r="G38" s="146">
        <v>3100</v>
      </c>
      <c r="H38" s="148">
        <v>776</v>
      </c>
      <c r="I38" s="1">
        <v>776</v>
      </c>
      <c r="J38" s="151">
        <v>774</v>
      </c>
      <c r="K38" s="38">
        <v>774</v>
      </c>
      <c r="L38" s="49">
        <v>581</v>
      </c>
      <c r="M38" s="1">
        <v>624</v>
      </c>
      <c r="N38" s="1">
        <v>656</v>
      </c>
      <c r="O38" s="2"/>
      <c r="P38" s="46">
        <f t="shared" si="0"/>
        <v>0.74871134020618557</v>
      </c>
      <c r="Q38" s="46">
        <f t="shared" si="1"/>
        <v>0.80412371134020622</v>
      </c>
      <c r="R38" s="46">
        <f t="shared" si="2"/>
        <v>0.84754521963824292</v>
      </c>
      <c r="S38" s="81"/>
      <c r="T38" s="76"/>
      <c r="U38" s="175">
        <f t="shared" si="4"/>
        <v>0.8000859845227859</v>
      </c>
      <c r="V38" s="81"/>
      <c r="W38" s="25" t="s">
        <v>178</v>
      </c>
    </row>
    <row r="39" spans="2:23" ht="103.5" x14ac:dyDescent="0.25">
      <c r="B39" s="178" t="s">
        <v>54</v>
      </c>
      <c r="C39" s="180" t="s">
        <v>79</v>
      </c>
      <c r="D39" s="119" t="s">
        <v>114</v>
      </c>
      <c r="E39" s="3" t="s">
        <v>132</v>
      </c>
      <c r="F39" s="125" t="s">
        <v>156</v>
      </c>
      <c r="G39" s="146">
        <v>54</v>
      </c>
      <c r="H39" s="148">
        <v>16</v>
      </c>
      <c r="I39" s="1">
        <v>13</v>
      </c>
      <c r="J39" s="151">
        <v>13</v>
      </c>
      <c r="K39" s="38">
        <v>12</v>
      </c>
      <c r="L39" s="49">
        <v>13</v>
      </c>
      <c r="M39" s="1">
        <v>16</v>
      </c>
      <c r="N39" s="1">
        <v>11</v>
      </c>
      <c r="O39" s="2"/>
      <c r="P39" s="46">
        <f t="shared" si="0"/>
        <v>0.8125</v>
      </c>
      <c r="Q39" s="46">
        <f t="shared" si="1"/>
        <v>1.2307692307692308</v>
      </c>
      <c r="R39" s="46">
        <f t="shared" si="2"/>
        <v>0.84615384615384615</v>
      </c>
      <c r="S39" s="81"/>
      <c r="T39" s="76"/>
      <c r="U39" s="175">
        <f>IFERROR(((M39+N39+L39)/(I39+J39+H39)),"100%")</f>
        <v>0.95238095238095233</v>
      </c>
      <c r="V39" s="81"/>
      <c r="W39" s="25" t="s">
        <v>207</v>
      </c>
    </row>
    <row r="40" spans="2:23" ht="102.75" x14ac:dyDescent="0.25">
      <c r="B40" s="179"/>
      <c r="C40" s="181"/>
      <c r="D40" s="119" t="s">
        <v>115</v>
      </c>
      <c r="E40" s="3" t="s">
        <v>132</v>
      </c>
      <c r="F40" s="125" t="s">
        <v>157</v>
      </c>
      <c r="G40" s="146">
        <v>38</v>
      </c>
      <c r="H40" s="148">
        <v>12</v>
      </c>
      <c r="I40" s="1">
        <v>10</v>
      </c>
      <c r="J40" s="151">
        <v>9</v>
      </c>
      <c r="K40" s="38">
        <v>7</v>
      </c>
      <c r="L40" s="49">
        <v>4</v>
      </c>
      <c r="M40" s="1">
        <v>4</v>
      </c>
      <c r="N40" s="1">
        <v>15</v>
      </c>
      <c r="O40" s="2"/>
      <c r="P40" s="46">
        <f t="shared" si="0"/>
        <v>0.33333333333333331</v>
      </c>
      <c r="Q40" s="46">
        <f t="shared" si="1"/>
        <v>0.4</v>
      </c>
      <c r="R40" s="46">
        <f t="shared" si="2"/>
        <v>1.6666666666666667</v>
      </c>
      <c r="S40" s="81"/>
      <c r="T40" s="76"/>
      <c r="U40" s="175">
        <f t="shared" si="4"/>
        <v>0.74193548387096775</v>
      </c>
      <c r="V40" s="81"/>
      <c r="W40" s="25" t="s">
        <v>208</v>
      </c>
    </row>
    <row r="41" spans="2:23" ht="102.75" x14ac:dyDescent="0.25">
      <c r="B41" s="112" t="s">
        <v>54</v>
      </c>
      <c r="C41" s="166" t="s">
        <v>80</v>
      </c>
      <c r="D41" s="120" t="s">
        <v>116</v>
      </c>
      <c r="E41" s="3" t="s">
        <v>132</v>
      </c>
      <c r="F41" s="125" t="s">
        <v>158</v>
      </c>
      <c r="G41" s="146">
        <v>2900</v>
      </c>
      <c r="H41" s="148">
        <v>1270</v>
      </c>
      <c r="I41" s="1">
        <v>545</v>
      </c>
      <c r="J41" s="151">
        <v>565</v>
      </c>
      <c r="K41" s="38">
        <v>520</v>
      </c>
      <c r="L41" s="49">
        <v>511</v>
      </c>
      <c r="M41" s="1">
        <v>426</v>
      </c>
      <c r="N41" s="1">
        <v>366</v>
      </c>
      <c r="O41" s="2"/>
      <c r="P41" s="46">
        <f t="shared" si="0"/>
        <v>0.40236220472440942</v>
      </c>
      <c r="Q41" s="46">
        <f t="shared" si="1"/>
        <v>0.78165137614678903</v>
      </c>
      <c r="R41" s="46">
        <f t="shared" si="2"/>
        <v>0.64778761061946899</v>
      </c>
      <c r="S41" s="81"/>
      <c r="T41" s="76"/>
      <c r="U41" s="175">
        <f t="shared" si="4"/>
        <v>0.54747899159663871</v>
      </c>
      <c r="V41" s="81"/>
      <c r="W41" s="25" t="s">
        <v>179</v>
      </c>
    </row>
    <row r="42" spans="2:23" ht="135.75" customHeight="1" x14ac:dyDescent="0.25">
      <c r="B42" s="127" t="s">
        <v>55</v>
      </c>
      <c r="C42" s="167" t="s">
        <v>81</v>
      </c>
      <c r="D42" s="54" t="s">
        <v>117</v>
      </c>
      <c r="E42" s="140" t="s">
        <v>131</v>
      </c>
      <c r="F42" s="139" t="s">
        <v>159</v>
      </c>
      <c r="G42" s="146">
        <v>2132</v>
      </c>
      <c r="H42" s="148">
        <v>354</v>
      </c>
      <c r="I42" s="1">
        <v>973</v>
      </c>
      <c r="J42" s="151">
        <v>404</v>
      </c>
      <c r="K42" s="38">
        <v>401</v>
      </c>
      <c r="L42" s="49">
        <f>SUM(L43+L44+L45)</f>
        <v>423</v>
      </c>
      <c r="M42" s="1">
        <f>SUM(M43:M45)</f>
        <v>2179</v>
      </c>
      <c r="N42" s="1">
        <f>SUM(N43:N45)</f>
        <v>439</v>
      </c>
      <c r="O42" s="2"/>
      <c r="P42" s="46">
        <f t="shared" si="0"/>
        <v>1.1949152542372881</v>
      </c>
      <c r="Q42" s="46">
        <f t="shared" si="1"/>
        <v>2.2394655704008222</v>
      </c>
      <c r="R42" s="46">
        <f t="shared" si="2"/>
        <v>1.0866336633663367</v>
      </c>
      <c r="S42" s="81"/>
      <c r="T42" s="76"/>
      <c r="U42" s="175">
        <f t="shared" si="4"/>
        <v>1.756787983824379</v>
      </c>
      <c r="V42" s="81"/>
      <c r="W42" s="144" t="s">
        <v>200</v>
      </c>
    </row>
    <row r="43" spans="2:23" ht="99" customHeight="1" x14ac:dyDescent="0.25">
      <c r="B43" s="110" t="s">
        <v>28</v>
      </c>
      <c r="C43" s="168" t="s">
        <v>82</v>
      </c>
      <c r="D43" s="116" t="s">
        <v>118</v>
      </c>
      <c r="E43" s="122" t="s">
        <v>132</v>
      </c>
      <c r="F43" s="125" t="s">
        <v>160</v>
      </c>
      <c r="G43" s="146">
        <v>787</v>
      </c>
      <c r="H43" s="148">
        <v>190</v>
      </c>
      <c r="I43" s="1">
        <v>190</v>
      </c>
      <c r="J43" s="151">
        <v>190</v>
      </c>
      <c r="K43" s="38">
        <v>217</v>
      </c>
      <c r="L43" s="49">
        <v>222</v>
      </c>
      <c r="M43" s="1">
        <v>898</v>
      </c>
      <c r="N43" s="1">
        <v>243</v>
      </c>
      <c r="O43" s="2"/>
      <c r="P43" s="46">
        <f t="shared" si="0"/>
        <v>1.168421052631579</v>
      </c>
      <c r="Q43" s="46">
        <f t="shared" si="1"/>
        <v>4.7263157894736842</v>
      </c>
      <c r="R43" s="46">
        <f t="shared" si="2"/>
        <v>1.2789473684210526</v>
      </c>
      <c r="S43" s="81"/>
      <c r="T43" s="76"/>
      <c r="U43" s="175">
        <f t="shared" si="4"/>
        <v>2.3912280701754387</v>
      </c>
      <c r="V43" s="81"/>
      <c r="W43" s="25" t="s">
        <v>180</v>
      </c>
    </row>
    <row r="44" spans="2:23" ht="71.25" x14ac:dyDescent="0.25">
      <c r="B44" s="110" t="s">
        <v>28</v>
      </c>
      <c r="C44" s="168" t="s">
        <v>83</v>
      </c>
      <c r="D44" s="116" t="s">
        <v>119</v>
      </c>
      <c r="E44" s="122" t="s">
        <v>132</v>
      </c>
      <c r="F44" s="125" t="s">
        <v>161</v>
      </c>
      <c r="G44" s="146">
        <v>360</v>
      </c>
      <c r="H44" s="148">
        <v>72</v>
      </c>
      <c r="I44" s="1">
        <v>95</v>
      </c>
      <c r="J44" s="151">
        <v>104</v>
      </c>
      <c r="K44" s="38">
        <v>89</v>
      </c>
      <c r="L44" s="49">
        <v>45</v>
      </c>
      <c r="M44" s="1">
        <v>73</v>
      </c>
      <c r="N44" s="1">
        <v>92</v>
      </c>
      <c r="O44" s="2"/>
      <c r="P44" s="46">
        <f t="shared" si="0"/>
        <v>0.625</v>
      </c>
      <c r="Q44" s="46">
        <f t="shared" si="1"/>
        <v>0.76842105263157889</v>
      </c>
      <c r="R44" s="46">
        <f t="shared" si="2"/>
        <v>0.88461538461538458</v>
      </c>
      <c r="S44" s="81"/>
      <c r="T44" s="76"/>
      <c r="U44" s="175">
        <f t="shared" si="4"/>
        <v>0.77490774907749083</v>
      </c>
      <c r="V44" s="81"/>
      <c r="W44" s="25" t="s">
        <v>181</v>
      </c>
    </row>
    <row r="45" spans="2:23" ht="81" customHeight="1" x14ac:dyDescent="0.25">
      <c r="B45" s="110" t="s">
        <v>28</v>
      </c>
      <c r="C45" s="168" t="s">
        <v>84</v>
      </c>
      <c r="D45" s="116" t="s">
        <v>120</v>
      </c>
      <c r="E45" s="122" t="s">
        <v>132</v>
      </c>
      <c r="F45" s="125" t="s">
        <v>162</v>
      </c>
      <c r="G45" s="158">
        <f>SUM(H45:K45)</f>
        <v>1618</v>
      </c>
      <c r="H45" s="148">
        <v>132</v>
      </c>
      <c r="I45" s="1">
        <v>1205</v>
      </c>
      <c r="J45" s="151">
        <v>143</v>
      </c>
      <c r="K45" s="38">
        <v>138</v>
      </c>
      <c r="L45" s="49">
        <v>156</v>
      </c>
      <c r="M45" s="1">
        <v>1208</v>
      </c>
      <c r="N45" s="1">
        <v>104</v>
      </c>
      <c r="O45" s="2"/>
      <c r="P45" s="46">
        <f t="shared" si="0"/>
        <v>1.1818181818181819</v>
      </c>
      <c r="Q45" s="46">
        <f t="shared" si="1"/>
        <v>1.0024896265560166</v>
      </c>
      <c r="R45" s="46">
        <f t="shared" si="2"/>
        <v>0.72727272727272729</v>
      </c>
      <c r="S45" s="81"/>
      <c r="T45" s="76"/>
      <c r="U45" s="175">
        <f t="shared" si="4"/>
        <v>0.99189189189189186</v>
      </c>
      <c r="V45" s="81"/>
      <c r="W45" s="25" t="s">
        <v>182</v>
      </c>
    </row>
    <row r="46" spans="2:23" ht="116.25" customHeight="1" x14ac:dyDescent="0.25">
      <c r="B46" s="127" t="s">
        <v>56</v>
      </c>
      <c r="C46" s="169" t="s">
        <v>85</v>
      </c>
      <c r="D46" s="137" t="s">
        <v>121</v>
      </c>
      <c r="E46" s="138" t="s">
        <v>132</v>
      </c>
      <c r="F46" s="139" t="s">
        <v>163</v>
      </c>
      <c r="G46" s="146">
        <v>2032</v>
      </c>
      <c r="H46" s="148">
        <v>403</v>
      </c>
      <c r="I46" s="1">
        <v>568</v>
      </c>
      <c r="J46" s="151">
        <v>583</v>
      </c>
      <c r="K46" s="38">
        <v>478</v>
      </c>
      <c r="L46" s="49">
        <f>SUM(L47:L54)</f>
        <v>335</v>
      </c>
      <c r="M46" s="1">
        <f>SUM(M47:M54)</f>
        <v>512</v>
      </c>
      <c r="N46" s="1">
        <f>SUM(N47:N54)</f>
        <v>551</v>
      </c>
      <c r="O46" s="2"/>
      <c r="P46" s="46">
        <f t="shared" si="0"/>
        <v>0.83126550868486349</v>
      </c>
      <c r="Q46" s="46">
        <f t="shared" si="1"/>
        <v>0.90140845070422537</v>
      </c>
      <c r="R46" s="46">
        <f t="shared" si="2"/>
        <v>0.94511149228130364</v>
      </c>
      <c r="S46" s="81"/>
      <c r="T46" s="76"/>
      <c r="U46" s="175">
        <f t="shared" si="4"/>
        <v>0.89961389961389959</v>
      </c>
      <c r="V46" s="81"/>
      <c r="W46" s="144" t="s">
        <v>183</v>
      </c>
    </row>
    <row r="47" spans="2:23" ht="137.25" customHeight="1" x14ac:dyDescent="0.25">
      <c r="B47" s="176" t="s">
        <v>28</v>
      </c>
      <c r="C47" s="182" t="s">
        <v>86</v>
      </c>
      <c r="D47" s="116" t="s">
        <v>122</v>
      </c>
      <c r="E47" s="122" t="s">
        <v>132</v>
      </c>
      <c r="F47" s="125" t="s">
        <v>164</v>
      </c>
      <c r="G47" s="146">
        <v>55</v>
      </c>
      <c r="H47" s="148">
        <v>15</v>
      </c>
      <c r="I47" s="1">
        <v>15</v>
      </c>
      <c r="J47" s="151">
        <v>15</v>
      </c>
      <c r="K47" s="38">
        <v>10</v>
      </c>
      <c r="L47" s="49">
        <v>16</v>
      </c>
      <c r="M47" s="1">
        <v>12</v>
      </c>
      <c r="N47" s="1">
        <v>17</v>
      </c>
      <c r="O47" s="2"/>
      <c r="P47" s="46">
        <f t="shared" si="0"/>
        <v>1.0666666666666667</v>
      </c>
      <c r="Q47" s="46">
        <f t="shared" si="1"/>
        <v>0.8</v>
      </c>
      <c r="R47" s="46">
        <f t="shared" si="2"/>
        <v>1.1333333333333333</v>
      </c>
      <c r="S47" s="81"/>
      <c r="T47" s="76"/>
      <c r="U47" s="175">
        <f t="shared" si="4"/>
        <v>1</v>
      </c>
      <c r="V47" s="81"/>
      <c r="W47" s="25" t="s">
        <v>201</v>
      </c>
    </row>
    <row r="48" spans="2:23" ht="108.75" customHeight="1" x14ac:dyDescent="0.25">
      <c r="B48" s="177"/>
      <c r="C48" s="183"/>
      <c r="D48" s="116" t="s">
        <v>123</v>
      </c>
      <c r="E48" s="122" t="s">
        <v>132</v>
      </c>
      <c r="F48" s="125" t="s">
        <v>165</v>
      </c>
      <c r="G48" s="146">
        <v>60</v>
      </c>
      <c r="H48" s="148">
        <v>12</v>
      </c>
      <c r="I48" s="1">
        <v>16</v>
      </c>
      <c r="J48" s="151">
        <v>22</v>
      </c>
      <c r="K48" s="38">
        <v>10</v>
      </c>
      <c r="L48" s="49">
        <v>12</v>
      </c>
      <c r="M48" s="1">
        <v>16</v>
      </c>
      <c r="N48" s="1">
        <v>29</v>
      </c>
      <c r="O48" s="2"/>
      <c r="P48" s="46">
        <f t="shared" si="0"/>
        <v>1</v>
      </c>
      <c r="Q48" s="46">
        <f t="shared" si="1"/>
        <v>1</v>
      </c>
      <c r="R48" s="46">
        <f t="shared" si="2"/>
        <v>1.3181818181818181</v>
      </c>
      <c r="S48" s="81"/>
      <c r="T48" s="76"/>
      <c r="U48" s="175">
        <f t="shared" si="4"/>
        <v>1.1399999999999999</v>
      </c>
      <c r="V48" s="81"/>
      <c r="W48" s="25" t="s">
        <v>184</v>
      </c>
    </row>
    <row r="49" spans="2:23" ht="135.75" customHeight="1" x14ac:dyDescent="0.25">
      <c r="B49" s="110" t="s">
        <v>28</v>
      </c>
      <c r="C49" s="170" t="s">
        <v>87</v>
      </c>
      <c r="D49" s="116" t="s">
        <v>124</v>
      </c>
      <c r="E49" s="122" t="s">
        <v>132</v>
      </c>
      <c r="F49" s="125" t="s">
        <v>166</v>
      </c>
      <c r="G49" s="146">
        <v>12</v>
      </c>
      <c r="H49" s="148">
        <v>3</v>
      </c>
      <c r="I49" s="1">
        <v>3</v>
      </c>
      <c r="J49" s="151">
        <v>3</v>
      </c>
      <c r="K49" s="38">
        <v>3</v>
      </c>
      <c r="L49" s="49">
        <v>6</v>
      </c>
      <c r="M49" s="1">
        <v>5</v>
      </c>
      <c r="N49" s="1">
        <v>5</v>
      </c>
      <c r="O49" s="2"/>
      <c r="P49" s="46">
        <f t="shared" si="0"/>
        <v>2</v>
      </c>
      <c r="Q49" s="46">
        <f t="shared" si="1"/>
        <v>1.6666666666666667</v>
      </c>
      <c r="R49" s="46">
        <f t="shared" si="2"/>
        <v>1.6666666666666667</v>
      </c>
      <c r="S49" s="81"/>
      <c r="T49" s="76"/>
      <c r="U49" s="175">
        <f t="shared" si="4"/>
        <v>1.7777777777777777</v>
      </c>
      <c r="V49" s="81"/>
      <c r="W49" s="25" t="s">
        <v>185</v>
      </c>
    </row>
    <row r="50" spans="2:23" ht="90" customHeight="1" x14ac:dyDescent="0.25">
      <c r="B50" s="176" t="s">
        <v>28</v>
      </c>
      <c r="C50" s="182" t="s">
        <v>88</v>
      </c>
      <c r="D50" s="116" t="s">
        <v>125</v>
      </c>
      <c r="E50" s="122" t="s">
        <v>132</v>
      </c>
      <c r="F50" s="125" t="s">
        <v>167</v>
      </c>
      <c r="G50" s="146">
        <v>1210</v>
      </c>
      <c r="H50" s="148">
        <v>200</v>
      </c>
      <c r="I50" s="1">
        <v>360</v>
      </c>
      <c r="J50" s="151">
        <v>370</v>
      </c>
      <c r="K50" s="38">
        <v>280</v>
      </c>
      <c r="L50" s="49">
        <v>182</v>
      </c>
      <c r="M50" s="1">
        <v>323</v>
      </c>
      <c r="N50" s="1">
        <v>378</v>
      </c>
      <c r="O50" s="2"/>
      <c r="P50" s="46">
        <f t="shared" si="0"/>
        <v>0.91</v>
      </c>
      <c r="Q50" s="46">
        <f t="shared" si="1"/>
        <v>0.89722222222222225</v>
      </c>
      <c r="R50" s="46">
        <f t="shared" si="2"/>
        <v>1.0216216216216216</v>
      </c>
      <c r="S50" s="81"/>
      <c r="T50" s="76"/>
      <c r="U50" s="175">
        <f t="shared" si="4"/>
        <v>0.94946236559139785</v>
      </c>
      <c r="V50" s="81"/>
      <c r="W50" s="25" t="s">
        <v>186</v>
      </c>
    </row>
    <row r="51" spans="2:23" ht="85.5" x14ac:dyDescent="0.25">
      <c r="B51" s="177"/>
      <c r="C51" s="183"/>
      <c r="D51" s="116" t="s">
        <v>126</v>
      </c>
      <c r="E51" s="122" t="s">
        <v>132</v>
      </c>
      <c r="F51" s="125" t="s">
        <v>168</v>
      </c>
      <c r="G51" s="146">
        <v>7</v>
      </c>
      <c r="H51" s="148">
        <v>1</v>
      </c>
      <c r="I51" s="1">
        <v>2</v>
      </c>
      <c r="J51" s="151">
        <v>1</v>
      </c>
      <c r="K51" s="38">
        <v>3</v>
      </c>
      <c r="L51" s="49">
        <v>1</v>
      </c>
      <c r="M51" s="1">
        <v>2</v>
      </c>
      <c r="N51" s="1">
        <v>2</v>
      </c>
      <c r="O51" s="2"/>
      <c r="P51" s="46">
        <f t="shared" si="0"/>
        <v>1</v>
      </c>
      <c r="Q51" s="46">
        <f t="shared" si="1"/>
        <v>1</v>
      </c>
      <c r="R51" s="46">
        <f t="shared" si="2"/>
        <v>2</v>
      </c>
      <c r="S51" s="81"/>
      <c r="T51" s="76"/>
      <c r="U51" s="175">
        <f t="shared" si="4"/>
        <v>1.25</v>
      </c>
      <c r="V51" s="81"/>
      <c r="W51" s="25" t="s">
        <v>209</v>
      </c>
    </row>
    <row r="52" spans="2:23" ht="101.25" customHeight="1" x14ac:dyDescent="0.25">
      <c r="B52" s="176" t="s">
        <v>28</v>
      </c>
      <c r="C52" s="182" t="s">
        <v>89</v>
      </c>
      <c r="D52" s="116" t="s">
        <v>127</v>
      </c>
      <c r="E52" s="122" t="s">
        <v>132</v>
      </c>
      <c r="F52" s="125" t="s">
        <v>169</v>
      </c>
      <c r="G52" s="146">
        <v>504</v>
      </c>
      <c r="H52" s="148">
        <v>126</v>
      </c>
      <c r="I52" s="1">
        <v>126</v>
      </c>
      <c r="J52" s="151">
        <v>126</v>
      </c>
      <c r="K52" s="38">
        <v>126</v>
      </c>
      <c r="L52" s="49">
        <v>82</v>
      </c>
      <c r="M52" s="1">
        <v>108</v>
      </c>
      <c r="N52" s="1">
        <v>74</v>
      </c>
      <c r="O52" s="2"/>
      <c r="P52" s="46">
        <f t="shared" si="0"/>
        <v>0.65079365079365081</v>
      </c>
      <c r="Q52" s="46">
        <f t="shared" si="1"/>
        <v>0.8571428571428571</v>
      </c>
      <c r="R52" s="46">
        <f t="shared" si="2"/>
        <v>0.58730158730158732</v>
      </c>
      <c r="S52" s="81"/>
      <c r="T52" s="76"/>
      <c r="U52" s="175">
        <f t="shared" si="4"/>
        <v>0.69841269841269837</v>
      </c>
      <c r="V52" s="81"/>
      <c r="W52" s="25" t="s">
        <v>202</v>
      </c>
    </row>
    <row r="53" spans="2:23" ht="87" x14ac:dyDescent="0.25">
      <c r="B53" s="177"/>
      <c r="C53" s="183"/>
      <c r="D53" s="116" t="s">
        <v>128</v>
      </c>
      <c r="E53" s="122" t="s">
        <v>132</v>
      </c>
      <c r="F53" s="125" t="s">
        <v>170</v>
      </c>
      <c r="G53" s="146">
        <v>180</v>
      </c>
      <c r="H53" s="148">
        <v>45</v>
      </c>
      <c r="I53" s="1">
        <v>45</v>
      </c>
      <c r="J53" s="151">
        <v>45</v>
      </c>
      <c r="K53" s="38">
        <v>45</v>
      </c>
      <c r="L53" s="49">
        <v>35</v>
      </c>
      <c r="M53" s="1">
        <v>45</v>
      </c>
      <c r="N53" s="1">
        <v>45</v>
      </c>
      <c r="O53" s="2"/>
      <c r="P53" s="46">
        <f t="shared" si="0"/>
        <v>0.77777777777777779</v>
      </c>
      <c r="Q53" s="46">
        <f t="shared" si="1"/>
        <v>1</v>
      </c>
      <c r="R53" s="46">
        <f t="shared" si="2"/>
        <v>1</v>
      </c>
      <c r="S53" s="81"/>
      <c r="T53" s="76"/>
      <c r="U53" s="175">
        <f t="shared" si="4"/>
        <v>0.92592592592592593</v>
      </c>
      <c r="V53" s="81"/>
      <c r="W53" s="25" t="s">
        <v>195</v>
      </c>
    </row>
    <row r="54" spans="2:23" ht="72.75" thickBot="1" x14ac:dyDescent="0.3">
      <c r="B54" s="130" t="s">
        <v>28</v>
      </c>
      <c r="C54" s="171" t="s">
        <v>90</v>
      </c>
      <c r="D54" s="113" t="s">
        <v>129</v>
      </c>
      <c r="E54" s="124" t="s">
        <v>132</v>
      </c>
      <c r="F54" s="126" t="s">
        <v>171</v>
      </c>
      <c r="G54" s="154">
        <v>4</v>
      </c>
      <c r="H54" s="150">
        <v>1</v>
      </c>
      <c r="I54" s="40">
        <v>1</v>
      </c>
      <c r="J54" s="153">
        <v>1</v>
      </c>
      <c r="K54" s="53">
        <v>1</v>
      </c>
      <c r="L54" s="52">
        <v>1</v>
      </c>
      <c r="M54" s="40">
        <v>1</v>
      </c>
      <c r="N54" s="40">
        <v>1</v>
      </c>
      <c r="O54" s="41"/>
      <c r="P54" s="46">
        <f t="shared" si="0"/>
        <v>1</v>
      </c>
      <c r="Q54" s="46">
        <f t="shared" si="1"/>
        <v>1</v>
      </c>
      <c r="R54" s="46">
        <f t="shared" si="2"/>
        <v>1</v>
      </c>
      <c r="S54" s="131"/>
      <c r="T54" s="76"/>
      <c r="U54" s="175">
        <f t="shared" si="4"/>
        <v>1</v>
      </c>
      <c r="V54" s="131"/>
      <c r="W54" s="26" t="s">
        <v>187</v>
      </c>
    </row>
    <row r="55" spans="2:23" ht="18.75" x14ac:dyDescent="0.25">
      <c r="C55" s="214"/>
      <c r="D55" s="214"/>
      <c r="E55" s="214"/>
      <c r="F55" s="214"/>
      <c r="G55" s="83"/>
      <c r="P55" s="129">
        <f>AVERAGE(P47:P54,P43:P45,P38:P41,P35:P36,P24:P32,P21:P22,P18:P19)</f>
        <v>0.92118399156051933</v>
      </c>
      <c r="Q55" s="129">
        <f>AVERAGE(Q47:Q54,Q43:Q45,Q38:Q41,Q35:Q36,Q24:Q32,Q21:Q22,Q18:Q19)</f>
        <v>1.3020115253316265</v>
      </c>
      <c r="R55" s="129">
        <f>AVERAGE(R47:R54,R43:R45,R38:R41,R35:R36,R24:R32,R21:R22,R18:R19)</f>
        <v>1.1011146950693653</v>
      </c>
      <c r="S55" s="129"/>
      <c r="T55" s="129"/>
      <c r="U55" s="129">
        <f>AVERAGE(U47:U54,U43:U45,U38:U41,U35:U36,U24:U32,U21:U22,U18:U19)</f>
        <v>1.0846434079269751</v>
      </c>
      <c r="V55" s="129"/>
    </row>
    <row r="62" spans="2:23" x14ac:dyDescent="0.25">
      <c r="F62" s="156"/>
      <c r="G62" s="156"/>
    </row>
    <row r="63" spans="2:23" ht="15.75" x14ac:dyDescent="0.25">
      <c r="C63" s="210"/>
      <c r="D63" s="210"/>
      <c r="E63" s="210"/>
      <c r="F63" s="157"/>
      <c r="G63" s="157"/>
      <c r="L63" s="211"/>
      <c r="M63" s="211"/>
      <c r="N63" s="211"/>
      <c r="O63" s="211"/>
      <c r="P63" s="211"/>
      <c r="Q63" s="211"/>
      <c r="U63" s="210"/>
      <c r="V63" s="210"/>
      <c r="W63" s="210"/>
    </row>
    <row r="76" spans="5:23" ht="15.75" thickBot="1" x14ac:dyDescent="0.3"/>
    <row r="77" spans="5:23" ht="15.75" thickBot="1" x14ac:dyDescent="0.3">
      <c r="E77" s="198" t="s">
        <v>29</v>
      </c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200"/>
    </row>
    <row r="78" spans="5:23" ht="15.75" thickBot="1" x14ac:dyDescent="0.3">
      <c r="E78" s="201" t="s">
        <v>30</v>
      </c>
      <c r="F78" s="201" t="s">
        <v>31</v>
      </c>
      <c r="G78" s="195" t="s">
        <v>32</v>
      </c>
      <c r="H78" s="196"/>
      <c r="I78" s="196"/>
      <c r="J78" s="197"/>
      <c r="K78" s="195" t="s">
        <v>33</v>
      </c>
      <c r="L78" s="196"/>
      <c r="M78" s="196"/>
      <c r="N78" s="197"/>
      <c r="O78" s="195" t="s">
        <v>34</v>
      </c>
      <c r="P78" s="196"/>
      <c r="Q78" s="196"/>
      <c r="R78" s="197"/>
      <c r="S78" s="195" t="s">
        <v>35</v>
      </c>
      <c r="T78" s="196"/>
      <c r="U78" s="196"/>
      <c r="V78" s="197"/>
      <c r="W78" s="203" t="s">
        <v>10</v>
      </c>
    </row>
    <row r="79" spans="5:23" ht="29.25" thickBot="1" x14ac:dyDescent="0.3">
      <c r="E79" s="202"/>
      <c r="F79" s="202"/>
      <c r="G79" s="13" t="s">
        <v>36</v>
      </c>
      <c r="H79" s="14" t="s">
        <v>37</v>
      </c>
      <c r="I79" s="15" t="s">
        <v>38</v>
      </c>
      <c r="J79" s="16" t="s">
        <v>39</v>
      </c>
      <c r="K79" s="13" t="s">
        <v>36</v>
      </c>
      <c r="L79" s="14" t="s">
        <v>37</v>
      </c>
      <c r="M79" s="15" t="s">
        <v>38</v>
      </c>
      <c r="N79" s="16" t="s">
        <v>39</v>
      </c>
      <c r="O79" s="13" t="s">
        <v>14</v>
      </c>
      <c r="P79" s="17" t="s">
        <v>15</v>
      </c>
      <c r="Q79" s="18" t="s">
        <v>16</v>
      </c>
      <c r="R79" s="19" t="s">
        <v>17</v>
      </c>
      <c r="S79" s="20" t="s">
        <v>14</v>
      </c>
      <c r="T79" s="21" t="s">
        <v>15</v>
      </c>
      <c r="U79" s="18" t="s">
        <v>16</v>
      </c>
      <c r="V79" s="21" t="s">
        <v>17</v>
      </c>
      <c r="W79" s="204"/>
    </row>
    <row r="80" spans="5:23" ht="15.75" thickBot="1" x14ac:dyDescent="0.3">
      <c r="E80" s="184"/>
      <c r="F80" s="185"/>
      <c r="G80" s="77"/>
      <c r="H80" s="78"/>
      <c r="I80" s="78"/>
      <c r="J80" s="79"/>
      <c r="K80" s="77"/>
      <c r="L80" s="78"/>
      <c r="M80" s="78"/>
      <c r="N80" s="80"/>
      <c r="O80" s="76" t="str">
        <f>IFERROR((K80/G80),"100%")</f>
        <v>100%</v>
      </c>
      <c r="P80" s="37" t="str">
        <f>IFERROR((L80/H80),"100%")</f>
        <v>100%</v>
      </c>
      <c r="Q80" s="37" t="str">
        <f>IFERROR((M80/I80),"100%")</f>
        <v>100%</v>
      </c>
      <c r="R80" s="39" t="str">
        <f>IFERROR((N80/J80),"100%")</f>
        <v>100%</v>
      </c>
      <c r="S80" s="76" t="str">
        <f>IFERROR(((K80)/(G80)),"100%")</f>
        <v>100%</v>
      </c>
      <c r="T80" s="76" t="str">
        <f>IFERROR(((L80+M80)/(H80+I80)),"100%")</f>
        <v>100%</v>
      </c>
      <c r="U80" s="37" t="str">
        <f>IFERROR(((L80+M80+N80)/(H80+I80+J80)),"100%")</f>
        <v>100%</v>
      </c>
      <c r="V80" s="39" t="str">
        <f>IFERROR(((L80+M80+N80+O80)/(H80+I80+J80+K80)),"100%")</f>
        <v>100%</v>
      </c>
      <c r="W80" s="82"/>
    </row>
    <row r="81" spans="5:23" x14ac:dyDescent="0.25">
      <c r="E81" s="28"/>
      <c r="F81" s="22">
        <v>400</v>
      </c>
      <c r="G81" s="60">
        <v>100</v>
      </c>
      <c r="H81" s="61">
        <v>100</v>
      </c>
      <c r="I81" s="61">
        <v>100</v>
      </c>
      <c r="J81" s="62">
        <v>100</v>
      </c>
      <c r="K81" s="60">
        <v>90</v>
      </c>
      <c r="L81" s="63"/>
      <c r="M81" s="63"/>
      <c r="N81" s="64"/>
      <c r="O81" s="39">
        <f>IFERROR(K81/G81,"100"%)</f>
        <v>0.9</v>
      </c>
      <c r="P81" s="55"/>
      <c r="Q81" s="55"/>
      <c r="R81" s="56"/>
      <c r="S81" s="46">
        <f>IFERROR(K81/F81,"100%")</f>
        <v>0.22500000000000001</v>
      </c>
      <c r="T81" s="55"/>
      <c r="U81" s="55"/>
      <c r="V81" s="56"/>
      <c r="W81" s="32"/>
    </row>
    <row r="82" spans="5:23" x14ac:dyDescent="0.25">
      <c r="E82" s="29"/>
      <c r="F82" s="23">
        <v>1500</v>
      </c>
      <c r="G82" s="65">
        <v>500</v>
      </c>
      <c r="H82" s="66">
        <v>250</v>
      </c>
      <c r="I82" s="66">
        <v>550</v>
      </c>
      <c r="J82" s="67">
        <v>200</v>
      </c>
      <c r="K82" s="65">
        <v>450</v>
      </c>
      <c r="L82" s="68"/>
      <c r="M82" s="68"/>
      <c r="N82" s="69"/>
      <c r="O82" s="39">
        <f>IFERROR(K82/G82,"100"%)</f>
        <v>0.9</v>
      </c>
      <c r="P82" s="57"/>
      <c r="Q82" s="57"/>
      <c r="R82" s="58"/>
      <c r="S82" s="46">
        <f>IFERROR(K82/F82,"100%")</f>
        <v>0.3</v>
      </c>
      <c r="T82" s="57"/>
      <c r="U82" s="57"/>
      <c r="V82" s="58"/>
      <c r="W82" s="33"/>
    </row>
    <row r="83" spans="5:23" ht="15.75" thickBot="1" x14ac:dyDescent="0.3">
      <c r="E83" s="30"/>
      <c r="F83" s="31"/>
      <c r="G83" s="70"/>
      <c r="H83" s="155"/>
      <c r="I83" s="71"/>
      <c r="J83" s="72"/>
      <c r="K83" s="70"/>
      <c r="L83" s="73"/>
      <c r="M83" s="73"/>
      <c r="N83" s="74"/>
      <c r="O83" s="43"/>
      <c r="P83" s="44"/>
      <c r="Q83" s="44"/>
      <c r="R83" s="45"/>
      <c r="S83" s="59"/>
      <c r="T83" s="44"/>
      <c r="U83" s="44"/>
      <c r="V83" s="45"/>
      <c r="W83" s="34"/>
    </row>
  </sheetData>
  <mergeCells count="38">
    <mergeCell ref="B33:B34"/>
    <mergeCell ref="B13:B15"/>
    <mergeCell ref="P11:S11"/>
    <mergeCell ref="T11:V11"/>
    <mergeCell ref="B11:B12"/>
    <mergeCell ref="C11:C12"/>
    <mergeCell ref="D11:F11"/>
    <mergeCell ref="G11:K11"/>
    <mergeCell ref="C63:E63"/>
    <mergeCell ref="L63:Q63"/>
    <mergeCell ref="U63:W63"/>
    <mergeCell ref="C13:C15"/>
    <mergeCell ref="C55:F55"/>
    <mergeCell ref="C33:C34"/>
    <mergeCell ref="C52:C53"/>
    <mergeCell ref="E80:F80"/>
    <mergeCell ref="E2:S2"/>
    <mergeCell ref="E3:S3"/>
    <mergeCell ref="E4:S4"/>
    <mergeCell ref="L11:O11"/>
    <mergeCell ref="E5:S5"/>
    <mergeCell ref="K78:N78"/>
    <mergeCell ref="O78:R78"/>
    <mergeCell ref="S78:V78"/>
    <mergeCell ref="E77:W77"/>
    <mergeCell ref="E78:E79"/>
    <mergeCell ref="W78:W79"/>
    <mergeCell ref="F78:F79"/>
    <mergeCell ref="G78:J78"/>
    <mergeCell ref="G10:V10"/>
    <mergeCell ref="W11:W12"/>
    <mergeCell ref="B52:B53"/>
    <mergeCell ref="B39:B40"/>
    <mergeCell ref="C39:C40"/>
    <mergeCell ref="C50:C51"/>
    <mergeCell ref="B50:B51"/>
    <mergeCell ref="C47:C48"/>
    <mergeCell ref="B47:B48"/>
  </mergeCells>
  <conditionalFormatting sqref="C29">
    <cfRule type="duplicateValues" dxfId="56" priority="11"/>
    <cfRule type="duplicateValues" dxfId="55" priority="12"/>
  </conditionalFormatting>
  <conditionalFormatting sqref="C43">
    <cfRule type="duplicateValues" dxfId="54" priority="19"/>
    <cfRule type="duplicateValues" dxfId="53" priority="20"/>
  </conditionalFormatting>
  <conditionalFormatting sqref="C44">
    <cfRule type="duplicateValues" dxfId="52" priority="17"/>
    <cfRule type="duplicateValues" dxfId="51" priority="18"/>
  </conditionalFormatting>
  <conditionalFormatting sqref="C45">
    <cfRule type="duplicateValues" dxfId="50" priority="15"/>
    <cfRule type="duplicateValues" dxfId="49" priority="16"/>
  </conditionalFormatting>
  <conditionalFormatting sqref="C46">
    <cfRule type="duplicateValues" dxfId="48" priority="9"/>
    <cfRule type="duplicateValues" dxfId="47" priority="10"/>
  </conditionalFormatting>
  <conditionalFormatting sqref="G80:J83">
    <cfRule type="containsBlanks" dxfId="46" priority="34">
      <formula>LEN(TRIM(G80))=0</formula>
    </cfRule>
  </conditionalFormatting>
  <conditionalFormatting sqref="H13:K13">
    <cfRule type="containsBlanks" dxfId="45" priority="111">
      <formula>LEN(TRIM(H13))=0</formula>
    </cfRule>
  </conditionalFormatting>
  <conditionalFormatting sqref="H16:K54">
    <cfRule type="containsBlanks" dxfId="44" priority="166">
      <formula>LEN(TRIM(H16))=0</formula>
    </cfRule>
  </conditionalFormatting>
  <conditionalFormatting sqref="K80:N83">
    <cfRule type="containsBlanks" dxfId="43" priority="35">
      <formula>LEN(TRIM(K80))=0</formula>
    </cfRule>
  </conditionalFormatting>
  <conditionalFormatting sqref="L15:O15 L16 O16 L17:O54">
    <cfRule type="containsBlanks" dxfId="42" priority="74">
      <formula>LEN(TRIM(L15))=0</formula>
    </cfRule>
  </conditionalFormatting>
  <conditionalFormatting sqref="M16:N16">
    <cfRule type="containsBlanks" dxfId="41" priority="8">
      <formula>LEN(TRIM(M16))=0</formula>
    </cfRule>
  </conditionalFormatting>
  <conditionalFormatting sqref="O81:O82">
    <cfRule type="cellIs" dxfId="40" priority="138" stopIfTrue="1" operator="equal">
      <formula>"100%"</formula>
    </cfRule>
    <cfRule type="cellIs" dxfId="39" priority="139" stopIfTrue="1" operator="lessThan">
      <formula>0.5</formula>
    </cfRule>
    <cfRule type="cellIs" dxfId="38" priority="140" stopIfTrue="1" operator="between">
      <formula>0.5</formula>
      <formula>0.7</formula>
    </cfRule>
    <cfRule type="cellIs" dxfId="37" priority="141" stopIfTrue="1" operator="between">
      <formula>0.7</formula>
      <formula>1.2</formula>
    </cfRule>
    <cfRule type="cellIs" dxfId="36" priority="142" stopIfTrue="1" operator="greaterThanOrEqual">
      <formula>1.2</formula>
    </cfRule>
    <cfRule type="containsBlanks" dxfId="35" priority="143" stopIfTrue="1">
      <formula>LEN(TRIM(O81))=0</formula>
    </cfRule>
  </conditionalFormatting>
  <conditionalFormatting sqref="O13:S13 L13:N14 O14:Q14">
    <cfRule type="containsBlanks" dxfId="34" priority="75">
      <formula>LEN(TRIM(L13))=0</formula>
    </cfRule>
  </conditionalFormatting>
  <conditionalFormatting sqref="O80:V80">
    <cfRule type="containsBlanks" dxfId="33" priority="27" stopIfTrue="1">
      <formula>LEN(TRIM(O80))=0</formula>
    </cfRule>
    <cfRule type="cellIs" dxfId="32" priority="22" stopIfTrue="1" operator="equal">
      <formula>"100%"</formula>
    </cfRule>
    <cfRule type="cellIs" dxfId="31" priority="23" stopIfTrue="1" operator="lessThan">
      <formula>0.5</formula>
    </cfRule>
    <cfRule type="cellIs" dxfId="30" priority="25" stopIfTrue="1" operator="between">
      <formula>0.7</formula>
      <formula>1.2</formula>
    </cfRule>
    <cfRule type="cellIs" dxfId="29" priority="26" stopIfTrue="1" operator="greaterThanOrEqual">
      <formula>1.2</formula>
    </cfRule>
    <cfRule type="cellIs" dxfId="28" priority="24" stopIfTrue="1" operator="between">
      <formula>0.5</formula>
      <formula>0.7</formula>
    </cfRule>
  </conditionalFormatting>
  <conditionalFormatting sqref="P81:R82 T81:V82 O83:V83">
    <cfRule type="containsBlanks" dxfId="27" priority="112">
      <formula>LEN(TRIM(O81))=0</formula>
    </cfRule>
  </conditionalFormatting>
  <conditionalFormatting sqref="P13:S13 P14:Q14">
    <cfRule type="cellIs" dxfId="26" priority="76" stopIfTrue="1" operator="equal">
      <formula>"100%"</formula>
    </cfRule>
    <cfRule type="containsBlanks" dxfId="25" priority="81" stopIfTrue="1">
      <formula>LEN(TRIM(P13))=0</formula>
    </cfRule>
    <cfRule type="cellIs" dxfId="24" priority="80" stopIfTrue="1" operator="greaterThanOrEqual">
      <formula>1.2</formula>
    </cfRule>
    <cfRule type="cellIs" dxfId="23" priority="79" stopIfTrue="1" operator="between">
      <formula>0.7</formula>
      <formula>1.2</formula>
    </cfRule>
    <cfRule type="cellIs" dxfId="22" priority="78" stopIfTrue="1" operator="between">
      <formula>0.5</formula>
      <formula>0.7</formula>
    </cfRule>
    <cfRule type="cellIs" dxfId="21" priority="77" stopIfTrue="1" operator="lessThan">
      <formula>0.5</formula>
    </cfRule>
  </conditionalFormatting>
  <conditionalFormatting sqref="S14:S15 R14:R54 P15:Q54">
    <cfRule type="cellIs" dxfId="20" priority="69" stopIfTrue="1" operator="lessThan">
      <formula>0.5</formula>
    </cfRule>
    <cfRule type="cellIs" dxfId="19" priority="70" stopIfTrue="1" operator="between">
      <formula>0.5</formula>
      <formula>0.7</formula>
    </cfRule>
    <cfRule type="cellIs" dxfId="18" priority="71" stopIfTrue="1" operator="between">
      <formula>0.7</formula>
      <formula>1.2</formula>
    </cfRule>
    <cfRule type="cellIs" dxfId="17" priority="72" stopIfTrue="1" operator="greaterThanOrEqual">
      <formula>1.2</formula>
    </cfRule>
    <cfRule type="containsBlanks" dxfId="16" priority="73" stopIfTrue="1">
      <formula>LEN(TRIM(P14))=0</formula>
    </cfRule>
    <cfRule type="containsBlanks" dxfId="15" priority="67">
      <formula>LEN(TRIM(P14))=0</formula>
    </cfRule>
    <cfRule type="cellIs" dxfId="14" priority="68" stopIfTrue="1" operator="equal">
      <formula>"100%"</formula>
    </cfRule>
  </conditionalFormatting>
  <conditionalFormatting sqref="S81:S82">
    <cfRule type="cellIs" dxfId="13" priority="125" stopIfTrue="1" operator="equal">
      <formula>"100%"</formula>
    </cfRule>
    <cfRule type="cellIs" dxfId="12" priority="126" stopIfTrue="1" operator="lessThan">
      <formula>0.5</formula>
    </cfRule>
    <cfRule type="cellIs" dxfId="11" priority="127" stopIfTrue="1" operator="between">
      <formula>0.5</formula>
      <formula>0.7</formula>
    </cfRule>
    <cfRule type="cellIs" dxfId="10" priority="128" stopIfTrue="1" operator="between">
      <formula>0.7</formula>
      <formula>1.2</formula>
    </cfRule>
    <cfRule type="cellIs" dxfId="9" priority="129" stopIfTrue="1" operator="greaterThanOrEqual">
      <formula>1.2</formula>
    </cfRule>
    <cfRule type="containsBlanks" dxfId="8" priority="130" stopIfTrue="1">
      <formula>LEN(TRIM(S81))=0</formula>
    </cfRule>
  </conditionalFormatting>
  <conditionalFormatting sqref="S80:V80">
    <cfRule type="containsBlanks" dxfId="7" priority="21">
      <formula>LEN(TRIM(S80))=0</formula>
    </cfRule>
  </conditionalFormatting>
  <conditionalFormatting sqref="T13:V54">
    <cfRule type="cellIs" dxfId="6" priority="4" stopIfTrue="1" operator="between">
      <formula>0.5</formula>
      <formula>0.7</formula>
    </cfRule>
    <cfRule type="cellIs" dxfId="5" priority="3" stopIfTrue="1" operator="lessThan">
      <formula>0.5</formula>
    </cfRule>
    <cfRule type="containsBlanks" dxfId="4" priority="1">
      <formula>LEN(TRIM(T13))=0</formula>
    </cfRule>
    <cfRule type="containsBlanks" dxfId="3" priority="7" stopIfTrue="1">
      <formula>LEN(TRIM(T13))=0</formula>
    </cfRule>
    <cfRule type="cellIs" dxfId="2" priority="6" stopIfTrue="1" operator="greaterThanOrEqual">
      <formula>1.2</formula>
    </cfRule>
    <cfRule type="cellIs" dxfId="1" priority="5" stopIfTrue="1" operator="between">
      <formula>0.7</formula>
      <formula>1.2</formula>
    </cfRule>
    <cfRule type="cellIs" dxfId="0" priority="2" stopIfTrue="1" operator="equal">
      <formula>"100%"</formula>
    </cfRule>
  </conditionalFormatting>
  <pageMargins left="0.7" right="0.7" top="0.75" bottom="0.75" header="0.3" footer="0.3"/>
  <pageSetup paperSize="309" scale="29" fitToHeight="0" orientation="landscape" r:id="rId1"/>
  <rowBreaks count="4" manualBreakCount="4">
    <brk id="22" max="16383" man="1"/>
    <brk id="36" max="16383" man="1"/>
    <brk id="49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A600-5D0E-4588-8FA5-862D57CE1263}">
  <dimension ref="A1"/>
  <sheetViews>
    <sheetView workbookViewId="0">
      <selection sqref="A1:T4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43</v>
      </c>
    </row>
    <row r="3" spans="1:2" ht="120" customHeight="1" x14ac:dyDescent="0.25">
      <c r="A3" s="234" t="s">
        <v>42</v>
      </c>
      <c r="B3" s="234"/>
    </row>
    <row r="5" spans="1:2" ht="45" x14ac:dyDescent="0.25">
      <c r="A5" s="35"/>
      <c r="B5" s="50" t="s">
        <v>40</v>
      </c>
    </row>
    <row r="6" spans="1:2" ht="60" x14ac:dyDescent="0.25">
      <c r="A6" s="36"/>
      <c r="B6" s="50" t="s">
        <v>41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1Tr23</vt:lpstr>
      <vt:lpstr>Hoja1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LEYDI CHAN</cp:lastModifiedBy>
  <cp:revision/>
  <cp:lastPrinted>2023-10-05T15:48:18Z</cp:lastPrinted>
  <dcterms:created xsi:type="dcterms:W3CDTF">2020-03-29T15:30:51Z</dcterms:created>
  <dcterms:modified xsi:type="dcterms:W3CDTF">2023-10-05T15:49:09Z</dcterms:modified>
  <cp:category/>
  <cp:contentStatus/>
</cp:coreProperties>
</file>