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SMOPS\2023\MIR 2023\3ER TRIMESTRE\01- Formato de Seguimiento Obras Pub. 2Tr23\"/>
    </mc:Choice>
  </mc:AlternateContent>
  <xr:revisionPtr revIDLastSave="0" documentId="13_ncr:1_{976A7927-7668-4F72-B7AA-A75DA54536F5}" xr6:coauthVersionLast="47" xr6:coauthVersionMax="47" xr10:uidLastSave="{00000000-0000-0000-0000-000000000000}"/>
  <bookViews>
    <workbookView xWindow="-120" yWindow="-120" windowWidth="24240" windowHeight="13140" xr2:uid="{00000000-000D-0000-FFFF-FFFF00000000}"/>
  </bookViews>
  <sheets>
    <sheet name="SEGUIMIENTO EJE 3" sheetId="1" r:id="rId1"/>
    <sheet name="Instrucciones" sheetId="3" r:id="rId2"/>
  </sheets>
  <definedNames>
    <definedName name="ADFASDF">#REF!</definedName>
    <definedName name="_xlnm.Print_Area" localSheetId="0">'SEGUIMIENTO EJE 3'!$A$1:$W$110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1" i="1" l="1"/>
  <c r="Q129" i="1"/>
  <c r="U118" i="1"/>
  <c r="Q119" i="1"/>
  <c r="Q120" i="1"/>
  <c r="Q121" i="1"/>
  <c r="Q122" i="1"/>
  <c r="Q123" i="1"/>
  <c r="Q124" i="1"/>
  <c r="Q125" i="1"/>
  <c r="Q126" i="1"/>
  <c r="Q127" i="1"/>
  <c r="Q128" i="1"/>
  <c r="Q130" i="1"/>
  <c r="Q118" i="1"/>
  <c r="P118" i="1"/>
  <c r="U131" i="1"/>
  <c r="U130" i="1"/>
  <c r="U119" i="1"/>
  <c r="U120" i="1"/>
  <c r="U121" i="1"/>
  <c r="U122" i="1"/>
  <c r="U123" i="1"/>
  <c r="U124" i="1"/>
  <c r="U125" i="1"/>
  <c r="U126" i="1"/>
  <c r="U127" i="1"/>
  <c r="U128" i="1"/>
  <c r="U129" i="1"/>
  <c r="T118" i="1"/>
  <c r="S118" i="1"/>
  <c r="R106" i="1" l="1"/>
  <c r="U105" i="1"/>
  <c r="U104" i="1"/>
  <c r="U88" i="1"/>
  <c r="U89" i="1"/>
  <c r="U90" i="1"/>
  <c r="U91" i="1"/>
  <c r="U92" i="1"/>
  <c r="U93" i="1"/>
  <c r="U94" i="1"/>
  <c r="U95" i="1"/>
  <c r="U96" i="1"/>
  <c r="U97" i="1"/>
  <c r="U98" i="1"/>
  <c r="U99" i="1"/>
  <c r="U100" i="1"/>
  <c r="U101" i="1"/>
  <c r="U102" i="1"/>
  <c r="U103" i="1"/>
  <c r="R105" i="1"/>
  <c r="R104" i="1"/>
  <c r="R88" i="1"/>
  <c r="R89" i="1"/>
  <c r="R90" i="1"/>
  <c r="R91" i="1"/>
  <c r="R92" i="1"/>
  <c r="R93" i="1"/>
  <c r="R94" i="1"/>
  <c r="R95" i="1"/>
  <c r="R96" i="1"/>
  <c r="R97" i="1"/>
  <c r="R98" i="1"/>
  <c r="R99" i="1"/>
  <c r="R100" i="1"/>
  <c r="R101" i="1"/>
  <c r="R102" i="1"/>
  <c r="R103" i="1"/>
  <c r="R84" i="1" l="1"/>
  <c r="R85" i="1"/>
  <c r="R86" i="1"/>
  <c r="R87" i="1"/>
  <c r="U87" i="1"/>
  <c r="U86" i="1"/>
  <c r="U85" i="1"/>
  <c r="U84" i="1"/>
  <c r="R78" i="1" l="1"/>
  <c r="R79" i="1"/>
  <c r="R80" i="1"/>
  <c r="R81" i="1"/>
  <c r="R82" i="1"/>
  <c r="R83" i="1"/>
  <c r="U83" i="1"/>
  <c r="U82" i="1"/>
  <c r="U81" i="1"/>
  <c r="U80" i="1"/>
  <c r="U79" i="1"/>
  <c r="U78" i="1"/>
  <c r="U68" i="1" l="1"/>
  <c r="U69" i="1"/>
  <c r="U70" i="1"/>
  <c r="U71" i="1"/>
  <c r="U72" i="1"/>
  <c r="U73" i="1"/>
  <c r="U74" i="1"/>
  <c r="U75" i="1"/>
  <c r="U76" i="1"/>
  <c r="U77" i="1"/>
  <c r="R68" i="1"/>
  <c r="R69" i="1"/>
  <c r="R70" i="1"/>
  <c r="R71" i="1"/>
  <c r="R72" i="1"/>
  <c r="R73" i="1"/>
  <c r="R74" i="1"/>
  <c r="R75" i="1"/>
  <c r="R76" i="1"/>
  <c r="R77" i="1"/>
  <c r="U66" i="1" l="1"/>
  <c r="U67" i="1"/>
  <c r="U61" i="1"/>
  <c r="U62" i="1"/>
  <c r="U63" i="1"/>
  <c r="U64" i="1"/>
  <c r="U65" i="1"/>
  <c r="R59" i="1"/>
  <c r="R60" i="1"/>
  <c r="R61" i="1"/>
  <c r="R62" i="1"/>
  <c r="R63" i="1"/>
  <c r="R64" i="1"/>
  <c r="R65" i="1"/>
  <c r="R66" i="1"/>
  <c r="R67" i="1"/>
  <c r="U60" i="1"/>
  <c r="U59" i="1"/>
  <c r="U50" i="1" l="1"/>
  <c r="R50" i="1"/>
  <c r="R51" i="1"/>
  <c r="R52" i="1"/>
  <c r="R53" i="1"/>
  <c r="R54" i="1"/>
  <c r="R55" i="1"/>
  <c r="R56" i="1"/>
  <c r="R57" i="1"/>
  <c r="R58" i="1"/>
  <c r="U58" i="1"/>
  <c r="U57" i="1"/>
  <c r="U56" i="1"/>
  <c r="U55" i="1"/>
  <c r="U54" i="1"/>
  <c r="U53" i="1"/>
  <c r="U52" i="1"/>
  <c r="U51" i="1"/>
  <c r="U45" i="1" l="1"/>
  <c r="U46" i="1"/>
  <c r="U47" i="1"/>
  <c r="U48" i="1"/>
  <c r="U49" i="1"/>
  <c r="R43" i="1"/>
  <c r="R44" i="1"/>
  <c r="R45" i="1"/>
  <c r="R46" i="1"/>
  <c r="R47" i="1"/>
  <c r="R48" i="1"/>
  <c r="R49" i="1"/>
  <c r="U44" i="1"/>
  <c r="U43" i="1"/>
  <c r="G42" i="1" l="1"/>
  <c r="U34" i="1"/>
  <c r="T34" i="1"/>
  <c r="U18" i="1" l="1"/>
  <c r="U19" i="1"/>
  <c r="U20" i="1"/>
  <c r="U21" i="1"/>
  <c r="U22" i="1"/>
  <c r="U23" i="1"/>
  <c r="U24" i="1"/>
  <c r="U25" i="1"/>
  <c r="U26" i="1"/>
  <c r="U27" i="1"/>
  <c r="U28" i="1"/>
  <c r="U29" i="1"/>
  <c r="U30" i="1"/>
  <c r="U31" i="1"/>
  <c r="U32" i="1"/>
  <c r="U33" i="1"/>
  <c r="U35" i="1"/>
  <c r="U36" i="1"/>
  <c r="U37" i="1"/>
  <c r="U38" i="1"/>
  <c r="U39" i="1"/>
  <c r="U40" i="1"/>
  <c r="U41" i="1"/>
  <c r="U42" i="1"/>
  <c r="R18" i="1"/>
  <c r="R19" i="1"/>
  <c r="R20" i="1"/>
  <c r="R21" i="1"/>
  <c r="R22" i="1"/>
  <c r="R23" i="1"/>
  <c r="R24" i="1"/>
  <c r="R25" i="1"/>
  <c r="R26" i="1"/>
  <c r="R27" i="1"/>
  <c r="R28" i="1"/>
  <c r="R29" i="1"/>
  <c r="R30" i="1"/>
  <c r="R31" i="1"/>
  <c r="R32" i="1"/>
  <c r="R33" i="1"/>
  <c r="R34" i="1"/>
  <c r="R35" i="1"/>
  <c r="R36" i="1"/>
  <c r="R37" i="1"/>
  <c r="R38" i="1"/>
  <c r="R39" i="1"/>
  <c r="R40" i="1"/>
  <c r="R41" i="1"/>
  <c r="R42" i="1"/>
  <c r="P29" i="1"/>
  <c r="P30" i="1"/>
  <c r="G28" i="1"/>
  <c r="U15" i="1" l="1"/>
  <c r="T15" i="1"/>
  <c r="R15" i="1"/>
  <c r="Q15" i="1"/>
  <c r="P15" i="1"/>
  <c r="R17" i="1" l="1"/>
  <c r="U17" i="1"/>
  <c r="U16" i="1"/>
  <c r="R16" i="1"/>
  <c r="T17" i="1"/>
  <c r="Q17" i="1"/>
  <c r="Q106" i="1"/>
  <c r="P106" i="1"/>
  <c r="T131" i="1"/>
  <c r="T119" i="1"/>
  <c r="T120" i="1"/>
  <c r="T121" i="1"/>
  <c r="T122" i="1"/>
  <c r="T123" i="1"/>
  <c r="T124" i="1"/>
  <c r="T125" i="1"/>
  <c r="T126" i="1"/>
  <c r="T127" i="1"/>
  <c r="T128" i="1"/>
  <c r="T129" i="1"/>
  <c r="T130" i="1"/>
  <c r="S131" i="1"/>
  <c r="P23" i="1"/>
  <c r="P22" i="1"/>
  <c r="Q105" i="1"/>
  <c r="Q104" i="1"/>
  <c r="T105" i="1"/>
  <c r="T104" i="1"/>
  <c r="T88" i="1"/>
  <c r="T89" i="1"/>
  <c r="T90" i="1"/>
  <c r="T91" i="1"/>
  <c r="T92" i="1"/>
  <c r="T93" i="1"/>
  <c r="T94" i="1"/>
  <c r="T95" i="1"/>
  <c r="T96" i="1"/>
  <c r="T97" i="1"/>
  <c r="T98" i="1"/>
  <c r="T99" i="1"/>
  <c r="T100" i="1"/>
  <c r="T101" i="1"/>
  <c r="T102" i="1"/>
  <c r="T103" i="1"/>
  <c r="T87" i="1" l="1"/>
  <c r="T86" i="1"/>
  <c r="T85" i="1"/>
  <c r="T84" i="1"/>
  <c r="T83" i="1" l="1"/>
  <c r="T82" i="1"/>
  <c r="T81" i="1"/>
  <c r="T80" i="1"/>
  <c r="T79" i="1"/>
  <c r="T78" i="1"/>
  <c r="T68" i="1" l="1"/>
  <c r="T69" i="1"/>
  <c r="T70" i="1"/>
  <c r="T71" i="1"/>
  <c r="T72" i="1"/>
  <c r="T73" i="1"/>
  <c r="T74" i="1"/>
  <c r="T75" i="1"/>
  <c r="T76" i="1"/>
  <c r="T77" i="1"/>
  <c r="T61" i="1" l="1"/>
  <c r="T62" i="1"/>
  <c r="T63" i="1"/>
  <c r="T64" i="1"/>
  <c r="T65" i="1"/>
  <c r="T66" i="1"/>
  <c r="T67" i="1"/>
  <c r="T60" i="1"/>
  <c r="T59" i="1"/>
  <c r="T50" i="1" l="1"/>
  <c r="T58" i="1" l="1"/>
  <c r="T57" i="1"/>
  <c r="T56" i="1"/>
  <c r="T55" i="1"/>
  <c r="T54" i="1"/>
  <c r="T53" i="1"/>
  <c r="T52" i="1"/>
  <c r="T51" i="1"/>
  <c r="S119" i="1" l="1"/>
  <c r="S120" i="1"/>
  <c r="S121" i="1"/>
  <c r="S122" i="1"/>
  <c r="S123" i="1"/>
  <c r="S124" i="1"/>
  <c r="S125" i="1"/>
  <c r="S126" i="1"/>
  <c r="S127" i="1"/>
  <c r="S128" i="1"/>
  <c r="S129" i="1"/>
  <c r="S130" i="1"/>
  <c r="T45" i="1"/>
  <c r="T46" i="1"/>
  <c r="T47" i="1"/>
  <c r="T48" i="1"/>
  <c r="T49" i="1"/>
  <c r="P45" i="1"/>
  <c r="T44" i="1"/>
  <c r="P126" i="1"/>
  <c r="P131" i="1"/>
  <c r="O131" i="1"/>
  <c r="O119" i="1"/>
  <c r="O120" i="1"/>
  <c r="O121" i="1"/>
  <c r="O122" i="1"/>
  <c r="O123" i="1"/>
  <c r="O124" i="1"/>
  <c r="O125" i="1"/>
  <c r="O126" i="1"/>
  <c r="O127" i="1"/>
  <c r="O128" i="1"/>
  <c r="O129" i="1"/>
  <c r="O130" i="1"/>
  <c r="O118" i="1"/>
  <c r="P119" i="1"/>
  <c r="P120" i="1"/>
  <c r="P121" i="1"/>
  <c r="P122" i="1"/>
  <c r="P123" i="1"/>
  <c r="P124" i="1"/>
  <c r="P125" i="1"/>
  <c r="P127" i="1"/>
  <c r="P128" i="1"/>
  <c r="P129" i="1"/>
  <c r="P130" i="1"/>
  <c r="T33" i="1" l="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T18" i="1"/>
  <c r="T19" i="1"/>
  <c r="T20" i="1"/>
  <c r="T21" i="1"/>
  <c r="T22" i="1"/>
  <c r="T23" i="1"/>
  <c r="T24" i="1"/>
  <c r="T25" i="1"/>
  <c r="T26" i="1"/>
  <c r="T27" i="1"/>
  <c r="T28" i="1"/>
  <c r="T29" i="1"/>
  <c r="T30" i="1"/>
  <c r="T31" i="1"/>
  <c r="T32" i="1"/>
  <c r="T35" i="1"/>
  <c r="T36" i="1"/>
  <c r="T37" i="1"/>
  <c r="T38" i="1"/>
  <c r="T39" i="1"/>
  <c r="T40" i="1"/>
  <c r="T41" i="1"/>
  <c r="T42" i="1"/>
  <c r="T43" i="1"/>
  <c r="G33" i="1"/>
  <c r="P16" i="1" l="1"/>
  <c r="V16" i="1"/>
  <c r="T16" i="1"/>
  <c r="U117" i="1" l="1"/>
  <c r="T117" i="1"/>
  <c r="S117" i="1"/>
  <c r="R117" i="1"/>
  <c r="Q117" i="1"/>
  <c r="P117" i="1"/>
  <c r="O117" i="1"/>
  <c r="V117" i="1" s="1"/>
  <c r="G88" i="1" l="1"/>
  <c r="G21" i="1"/>
  <c r="G20" i="1"/>
  <c r="P95" i="1"/>
  <c r="P96" i="1"/>
  <c r="P97" i="1"/>
  <c r="P98" i="1"/>
  <c r="P99" i="1"/>
  <c r="P100" i="1"/>
  <c r="P101" i="1"/>
  <c r="P102" i="1"/>
  <c r="P103" i="1"/>
  <c r="P104" i="1"/>
  <c r="P105" i="1"/>
  <c r="P88" i="1"/>
  <c r="P89" i="1"/>
  <c r="P90" i="1"/>
  <c r="P91" i="1"/>
  <c r="P92" i="1"/>
  <c r="P93" i="1"/>
  <c r="P17" i="1"/>
  <c r="P21" i="1"/>
  <c r="P26" i="1"/>
  <c r="P27" i="1"/>
  <c r="P28" i="1"/>
  <c r="P61" i="1"/>
  <c r="P66" i="1"/>
  <c r="P67" i="1"/>
  <c r="G22" i="1"/>
  <c r="G23" i="1"/>
  <c r="G24" i="1"/>
  <c r="G25" i="1"/>
  <c r="G26" i="1"/>
  <c r="G27" i="1"/>
  <c r="G29" i="1"/>
  <c r="G30" i="1"/>
  <c r="G31" i="1"/>
  <c r="G32" i="1"/>
  <c r="G34" i="1"/>
  <c r="G35" i="1"/>
  <c r="G36" i="1"/>
  <c r="G37" i="1"/>
  <c r="G38" i="1"/>
  <c r="G39" i="1"/>
  <c r="G40" i="1"/>
  <c r="G41"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9" i="1"/>
  <c r="G90" i="1"/>
  <c r="G91" i="1"/>
  <c r="G92" i="1"/>
  <c r="G93" i="1"/>
  <c r="G94" i="1"/>
  <c r="G95" i="1"/>
  <c r="G96" i="1"/>
  <c r="G97" i="1"/>
  <c r="G98" i="1"/>
  <c r="G99" i="1"/>
  <c r="G100" i="1"/>
  <c r="G101" i="1"/>
  <c r="G102" i="1"/>
  <c r="G103" i="1"/>
  <c r="G104" i="1"/>
  <c r="G105" i="1"/>
  <c r="G18" i="1"/>
  <c r="G19" i="1"/>
  <c r="G17" i="1"/>
  <c r="P94" i="1" l="1"/>
  <c r="V106" i="1" l="1"/>
  <c r="U106" i="1"/>
  <c r="T106" i="1"/>
  <c r="S106" i="1"/>
  <c r="P71" i="1" l="1"/>
  <c r="P72" i="1"/>
  <c r="P73" i="1"/>
  <c r="P74" i="1"/>
  <c r="P75" i="1"/>
  <c r="P76" i="1"/>
  <c r="P77" i="1"/>
  <c r="P78" i="1"/>
  <c r="P79" i="1"/>
  <c r="P80" i="1"/>
  <c r="P81" i="1"/>
  <c r="P82" i="1"/>
  <c r="P83" i="1"/>
  <c r="P84" i="1"/>
  <c r="P85" i="1"/>
  <c r="P86" i="1"/>
  <c r="P87" i="1"/>
  <c r="P31" i="1" l="1"/>
  <c r="P32" i="1"/>
  <c r="P33" i="1"/>
  <c r="P34" i="1"/>
  <c r="P35" i="1"/>
  <c r="P36" i="1"/>
  <c r="P37" i="1"/>
  <c r="P38" i="1"/>
  <c r="P39" i="1"/>
  <c r="P40" i="1"/>
  <c r="P41" i="1"/>
  <c r="P42" i="1"/>
  <c r="P43" i="1"/>
  <c r="P44" i="1"/>
  <c r="P46" i="1"/>
  <c r="P47" i="1"/>
  <c r="P48" i="1"/>
  <c r="P49" i="1"/>
  <c r="P50" i="1"/>
  <c r="P51" i="1"/>
  <c r="P52" i="1"/>
  <c r="P53" i="1"/>
  <c r="P54" i="1"/>
  <c r="P55" i="1"/>
  <c r="P56" i="1"/>
  <c r="P57" i="1"/>
  <c r="P58" i="1"/>
  <c r="P59" i="1"/>
  <c r="P60" i="1"/>
  <c r="P62" i="1"/>
  <c r="P63" i="1"/>
  <c r="P64" i="1"/>
  <c r="P65" i="1"/>
  <c r="P68" i="1"/>
  <c r="P69" i="1"/>
  <c r="P70" i="1"/>
  <c r="P18" i="1"/>
  <c r="P19" i="1"/>
  <c r="P20" i="1"/>
  <c r="P24" i="1"/>
  <c r="P25" i="1"/>
  <c r="S16" i="1" l="1"/>
  <c r="Q16" i="1"/>
</calcChain>
</file>

<file path=xl/sharedStrings.xml><?xml version="1.0" encoding="utf-8"?>
<sst xmlns="http://schemas.openxmlformats.org/spreadsheetml/2006/main" count="617" uniqueCount="424">
  <si>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</si>
  <si>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</si>
  <si>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</si>
  <si>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</si>
  <si>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</si>
  <si>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</si>
  <si>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</si>
  <si>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</si>
  <si>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</si>
  <si>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</si>
  <si>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</si>
  <si>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</si>
  <si>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</si>
  <si>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</si>
  <si>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</si>
  <si>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</si>
  <si>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</si>
  <si>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</si>
  <si>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</si>
  <si>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</si>
  <si>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</si>
  <si>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</si>
  <si>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</si>
  <si>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</si>
  <si>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</si>
  <si>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</si>
  <si>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</si>
  <si>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</si>
  <si>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</si>
  <si>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</si>
  <si>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</si>
  <si>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</si>
  <si>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</si>
  <si>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</si>
  <si>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</si>
  <si>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</si>
  <si>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</si>
  <si>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</si>
  <si>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</si>
  <si>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Trimestral</t>
  </si>
  <si>
    <t>Actividad</t>
  </si>
  <si>
    <r>
      <rPr>
        <b/>
        <sz val="11"/>
        <color theme="1"/>
        <rFont val="Arial"/>
        <family val="2"/>
      </rPr>
      <t>3.12.1.1.1.1</t>
    </r>
    <r>
      <rPr>
        <sz val="11"/>
        <color theme="1"/>
        <rFont val="Arial"/>
        <family val="2"/>
      </rPr>
      <t xml:space="preserve"> Implementación de estrategias en la planeación presupuestaria de actividades administrativas y operativas.</t>
    </r>
  </si>
  <si>
    <r>
      <rPr>
        <b/>
        <sz val="11"/>
        <color theme="1"/>
        <rFont val="Arial"/>
        <family val="2"/>
      </rPr>
      <t>3.12.1.1.1.4</t>
    </r>
    <r>
      <rPr>
        <sz val="11"/>
        <color theme="1"/>
        <rFont val="Arial"/>
        <family val="2"/>
      </rPr>
      <t xml:space="preserve"> Atención a las solicitudes ciudadanas para el mantenimiento de la infraestructura urbana y para la creación de la obra pública municipal.</t>
    </r>
  </si>
  <si>
    <r>
      <rPr>
        <b/>
        <sz val="11"/>
        <color theme="1"/>
        <rFont val="Arial"/>
        <family val="2"/>
      </rPr>
      <t>3.12.1.1.1.3</t>
    </r>
    <r>
      <rPr>
        <sz val="11"/>
        <color theme="1"/>
        <rFont val="Arial"/>
        <family val="2"/>
      </rPr>
      <t xml:space="preserve"> Representación y Asistencia a actividades programadas con dependencias gubernamentales (CAPA, CFE) y  sector privado.</t>
    </r>
  </si>
  <si>
    <r>
      <t xml:space="preserve">POSPS: </t>
    </r>
    <r>
      <rPr>
        <sz val="11"/>
        <color theme="1"/>
        <rFont val="Arial"/>
        <family val="2"/>
      </rPr>
      <t>Porcentaje de Obra y Servicios Públicos  supervisados.</t>
    </r>
  </si>
  <si>
    <r>
      <t xml:space="preserve">3.12.1.1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</si>
  <si>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r>
      <t>POPR:</t>
    </r>
    <r>
      <rPr>
        <sz val="11"/>
        <color theme="0"/>
        <rFont val="Arial"/>
        <family val="2"/>
      </rPr>
      <t xml:space="preserve"> porcentaje de obras publicas realizadas.</t>
    </r>
  </si>
  <si>
    <r>
      <t xml:space="preserve">PPI: </t>
    </r>
    <r>
      <rPr>
        <sz val="11"/>
        <color theme="0"/>
        <rFont val="Arial"/>
        <family val="2"/>
      </rPr>
      <t>Porcentaje de programas Implementados.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</si>
  <si>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Obras.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</si>
  <si>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</si>
  <si>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Obra y Servicios.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</si>
  <si>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</si>
  <si>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</si>
  <si>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</si>
  <si>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</si>
  <si>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</si>
  <si>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Permisos.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</si>
  <si>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Expedientes</t>
    </r>
  </si>
  <si>
    <r>
      <rPr>
        <b/>
        <sz val="11"/>
        <color theme="1"/>
        <rFont val="Arial"/>
        <family val="2"/>
      </rPr>
      <t>PAAO:</t>
    </r>
    <r>
      <rPr>
        <sz val="11"/>
        <color theme="1"/>
        <rFont val="Arial"/>
        <family val="2"/>
      </rPr>
      <t xml:space="preserve"> Porcentaje de Actividades Administrativas y de Operatividad realizadas.</t>
    </r>
  </si>
  <si>
    <r>
      <rPr>
        <b/>
        <sz val="11"/>
        <color theme="1"/>
        <rFont val="Arial"/>
        <family val="2"/>
      </rPr>
      <t xml:space="preserve">POPE: </t>
    </r>
    <r>
      <rPr>
        <sz val="11"/>
        <color theme="1"/>
        <rFont val="Arial"/>
        <family val="2"/>
      </rPr>
      <t>Porcentaje de Obra Pública entregada.</t>
    </r>
  </si>
  <si>
    <r>
      <rPr>
        <b/>
        <sz val="11"/>
        <color theme="1"/>
        <rFont val="Arial"/>
        <family val="2"/>
      </rPr>
      <t>PAAP:</t>
    </r>
    <r>
      <rPr>
        <sz val="11"/>
        <color theme="1"/>
        <rFont val="Arial"/>
        <family val="2"/>
      </rPr>
      <t xml:space="preserve"> Porcentaje de asistencia a actividades programadas.</t>
    </r>
  </si>
  <si>
    <r>
      <rPr>
        <b/>
        <sz val="11"/>
        <color theme="1"/>
        <rFont val="Arial"/>
        <family val="2"/>
      </rPr>
      <t>PSCA:</t>
    </r>
    <r>
      <rPr>
        <sz val="11"/>
        <color theme="1"/>
        <rFont val="Arial"/>
        <family val="2"/>
      </rPr>
      <t xml:space="preserve"> Porcentaje de Solicitudes Ciudadanas Atendidas.</t>
    </r>
  </si>
  <si>
    <r>
      <rPr>
        <b/>
        <sz val="11"/>
        <color theme="1"/>
        <rFont val="Arial"/>
        <family val="2"/>
      </rPr>
      <t>PSCC</t>
    </r>
    <r>
      <rPr>
        <sz val="11"/>
        <color theme="1"/>
        <rFont val="Arial"/>
        <family val="2"/>
      </rPr>
      <t>: Porcentaje de Solicitudes Ciudadanas Canalizadas.</t>
    </r>
  </si>
  <si>
    <r>
      <rPr>
        <b/>
        <sz val="11"/>
        <color theme="1"/>
        <rFont val="Arial"/>
        <family val="2"/>
      </rPr>
      <t>3.12.1.1.1.8</t>
    </r>
    <r>
      <rPr>
        <sz val="11"/>
        <color theme="1"/>
        <rFont val="Arial"/>
        <family val="2"/>
      </rPr>
      <t xml:space="preserve"> Difusión de actividades de los servicios públicos y entrega de obra pública. </t>
    </r>
  </si>
  <si>
    <r>
      <rPr>
        <b/>
        <sz val="11"/>
        <color theme="1"/>
        <rFont val="Arial"/>
        <family val="2"/>
      </rPr>
      <t>3.12.1.1.1.7</t>
    </r>
    <r>
      <rPr>
        <sz val="11"/>
        <color theme="1"/>
        <rFont val="Arial"/>
        <family val="2"/>
      </rPr>
      <t xml:space="preserve"> Realización del mantenimiento de las instalaciones de la coordinación administrativa, equipos utilitarios y herramientas. </t>
    </r>
  </si>
  <si>
    <r>
      <rPr>
        <b/>
        <sz val="11"/>
        <color theme="1"/>
        <rFont val="Arial"/>
        <family val="2"/>
      </rPr>
      <t>PSMR:</t>
    </r>
    <r>
      <rPr>
        <sz val="11"/>
        <color theme="1"/>
        <rFont val="Arial"/>
        <family val="2"/>
      </rPr>
      <t xml:space="preserve"> Porcentaje de solicitudes de mantenimiento realizadas.</t>
    </r>
  </si>
  <si>
    <r>
      <rPr>
        <b/>
        <sz val="11"/>
        <color theme="1"/>
        <rFont val="Arial"/>
        <family val="2"/>
      </rPr>
      <t>PER:</t>
    </r>
    <r>
      <rPr>
        <sz val="11"/>
        <color theme="1"/>
        <rFont val="Arial"/>
        <family val="2"/>
      </rPr>
      <t xml:space="preserve"> Porcentaje de expedientes resueltos. </t>
    </r>
  </si>
  <si>
    <r>
      <rPr>
        <b/>
        <sz val="11"/>
        <color theme="1"/>
        <rFont val="Arial"/>
        <family val="2"/>
      </rPr>
      <t>PPOPA</t>
    </r>
    <r>
      <rPr>
        <sz val="11"/>
        <color theme="1"/>
        <rFont val="Arial"/>
        <family val="2"/>
      </rPr>
      <t>: Porcentaje de Permisos de Obra Privada autorizados.</t>
    </r>
  </si>
  <si>
    <r>
      <rPr>
        <b/>
        <sz val="11"/>
        <color theme="1"/>
        <rFont val="Arial"/>
        <family val="2"/>
      </rPr>
      <t>3.12.1.1.1.5</t>
    </r>
    <r>
      <rPr>
        <sz val="11"/>
        <color theme="1"/>
        <rFont val="Arial"/>
        <family val="2"/>
      </rPr>
      <t xml:space="preserve"> Autorización de Permisos de obra privada en vía pública.</t>
    </r>
  </si>
  <si>
    <r>
      <t xml:space="preserve">3.12.1.1.1 </t>
    </r>
    <r>
      <rPr>
        <sz val="11"/>
        <color theme="1"/>
        <rFont val="Arial"/>
        <family val="2"/>
      </rPr>
      <t>Recorrido para supervisión de obra y servicios públicos.</t>
    </r>
  </si>
  <si>
    <t>PORCENTAJE DE AVANCE TRIMESTRAL 2023</t>
  </si>
  <si>
    <t>SECRETARÍA MUNICIPAL DE OBRAS PÚBLICAS Y SERVICIOS</t>
  </si>
  <si>
    <t xml:space="preserve"> Componente
(Dirección de Pozos y Limpieza de Playas)</t>
  </si>
  <si>
    <r>
      <t xml:space="preserve">3.12.1.1.5  </t>
    </r>
    <r>
      <rPr>
        <sz val="11"/>
        <color theme="1"/>
        <rFont val="Arial"/>
        <family val="2"/>
      </rPr>
      <t xml:space="preserve">Mantenimiento de pozos pluviales y limpieza de los accesos a playas públicas realizado. </t>
    </r>
  </si>
  <si>
    <r>
      <t xml:space="preserve">PMPPR: </t>
    </r>
    <r>
      <rPr>
        <sz val="11"/>
        <color theme="1"/>
        <rFont val="Arial"/>
        <family val="2"/>
      </rPr>
      <t xml:space="preserve">Porcentaje del mantenimiento de los pozos pluviales  realizado. </t>
    </r>
  </si>
  <si>
    <r>
      <t xml:space="preserve"> 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Pozos</t>
    </r>
  </si>
  <si>
    <r>
      <t>PMCPLR:</t>
    </r>
    <r>
      <rPr>
        <sz val="11"/>
        <color theme="1"/>
        <rFont val="Arial"/>
        <family val="2"/>
      </rPr>
      <t xml:space="preserve"> Porcentaje  de metros cuadrados de  playas limpias realizado.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</si>
  <si>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Metros cuadrados</t>
    </r>
  </si>
  <si>
    <r>
      <t xml:space="preserve">3.12.1.1.5.1 </t>
    </r>
    <r>
      <rPr>
        <sz val="11"/>
        <color theme="1"/>
        <rFont val="Arial"/>
        <family val="2"/>
      </rPr>
      <t xml:space="preserve">Restauración de  los pozos pluviales. </t>
    </r>
  </si>
  <si>
    <r>
      <t xml:space="preserve">PPPR: </t>
    </r>
    <r>
      <rPr>
        <sz val="11"/>
        <color theme="1"/>
        <rFont val="Arial"/>
        <family val="2"/>
      </rPr>
      <t>Porcentaje de los pozos pluviales restaurados.</t>
    </r>
  </si>
  <si>
    <t>Trimestral.</t>
  </si>
  <si>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Pozos Pluviales</t>
    </r>
  </si>
  <si>
    <r>
      <t xml:space="preserve">3.12.1.1.5.2 </t>
    </r>
    <r>
      <rPr>
        <sz val="11"/>
        <color theme="1"/>
        <rFont val="Arial"/>
        <family val="2"/>
      </rPr>
      <t>Realización de servicio de la limpieza del sistema  pluvial.</t>
    </r>
  </si>
  <si>
    <r>
      <t xml:space="preserve">PSLSDP: </t>
    </r>
    <r>
      <rPr>
        <sz val="11"/>
        <color theme="1"/>
        <rFont val="Arial"/>
        <family val="2"/>
      </rPr>
      <t xml:space="preserve">Porcentaje de servicio de  limpieza   del sistema pluvial.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</si>
  <si>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Servicios</t>
    </r>
  </si>
  <si>
    <r>
      <t xml:space="preserve">PMMLIP: </t>
    </r>
    <r>
      <rPr>
        <sz val="11"/>
        <color theme="1"/>
        <rFont val="Arial"/>
        <family val="2"/>
      </rPr>
      <t>Porcentaje de limpieza de metros lineales de interconexion de pozos realizados.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</si>
  <si>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lineales</t>
    </r>
  </si>
  <si>
    <r>
      <t xml:space="preserve">3.12.1.1.5.3 </t>
    </r>
    <r>
      <rPr>
        <sz val="11"/>
        <color theme="1"/>
        <rFont val="Arial"/>
        <family val="2"/>
      </rPr>
      <t xml:space="preserve">Gestión de recursos administrativos de la Dirección de pozos y limpieza de playas.  </t>
    </r>
  </si>
  <si>
    <r>
      <t xml:space="preserve">PRAG: </t>
    </r>
    <r>
      <rPr>
        <sz val="11"/>
        <color theme="1"/>
        <rFont val="Arial"/>
        <family val="2"/>
      </rPr>
      <t>Porcentaje de recursos  administrativos gestionados.</t>
    </r>
  </si>
  <si>
    <r>
      <t xml:space="preserve">Unidad de medida del indicador: 
</t>
    </r>
    <r>
      <rPr>
        <sz val="11"/>
        <rFont val="Arial"/>
        <family val="2"/>
      </rPr>
      <t>Porcentaje</t>
    </r>
    <r>
      <rPr>
        <b/>
        <sz val="11"/>
        <rFont val="Arial"/>
        <family val="2"/>
      </rPr>
      <t xml:space="preserve">
Unidad de medida: 
</t>
    </r>
    <r>
      <rPr>
        <sz val="11"/>
        <rFont val="Arial"/>
        <family val="2"/>
      </rPr>
      <t>Recursos</t>
    </r>
  </si>
  <si>
    <r>
      <t xml:space="preserve">3.12.1.1.5.4 </t>
    </r>
    <r>
      <rPr>
        <sz val="11"/>
        <color theme="1"/>
        <rFont val="Arial"/>
        <family val="2"/>
      </rPr>
      <t xml:space="preserve">Realización de servicio de limpieza de los  accesos a playas públicas. </t>
    </r>
  </si>
  <si>
    <r>
      <t xml:space="preserve">PKBRAPP: </t>
    </r>
    <r>
      <rPr>
        <sz val="11"/>
        <color theme="1"/>
        <rFont val="Arial"/>
        <family val="2"/>
      </rPr>
      <t xml:space="preserve">Porcentaje de Kilos de basura recolectado de los accesos a las playas públicas. </t>
    </r>
  </si>
  <si>
    <r>
      <t xml:space="preserve">Unidad de medida del indicador: 
</t>
    </r>
    <r>
      <rPr>
        <sz val="11"/>
        <rFont val="Arial"/>
        <family val="2"/>
      </rPr>
      <t>Porcentaje</t>
    </r>
    <r>
      <rPr>
        <b/>
        <sz val="11"/>
        <rFont val="Arial"/>
        <family val="2"/>
      </rPr>
      <t xml:space="preserve">
Unidad de medida: 
</t>
    </r>
    <r>
      <rPr>
        <sz val="11"/>
        <rFont val="Arial"/>
        <family val="2"/>
      </rPr>
      <t>Kilogramos</t>
    </r>
  </si>
  <si>
    <r>
      <t xml:space="preserve">PMCSPMRAPP: </t>
    </r>
    <r>
      <rPr>
        <sz val="11"/>
        <color theme="1"/>
        <rFont val="Arial"/>
        <family val="2"/>
      </rPr>
      <t xml:space="preserve">Porcentaje de metros cubicos de sargazo y pasto marino retirado de los accesos  a las playas publicas.  </t>
    </r>
  </si>
  <si>
    <r>
      <t xml:space="preserve">Unidad de medida del indicador: 
</t>
    </r>
    <r>
      <rPr>
        <sz val="11"/>
        <rFont val="Arial"/>
        <family val="2"/>
      </rPr>
      <t>Porcentaje</t>
    </r>
    <r>
      <rPr>
        <b/>
        <sz val="11"/>
        <rFont val="Arial"/>
        <family val="2"/>
      </rPr>
      <t xml:space="preserve">
Unidad de medida: 
</t>
    </r>
    <r>
      <rPr>
        <sz val="11"/>
        <rFont val="Arial"/>
        <family val="2"/>
      </rPr>
      <t xml:space="preserve">Metros cubicos </t>
    </r>
  </si>
  <si>
    <r>
      <t>3.12.1.1.5.5</t>
    </r>
    <r>
      <rPr>
        <sz val="11"/>
        <color theme="1"/>
        <rFont val="Arial"/>
        <family val="2"/>
      </rPr>
      <t xml:space="preserve"> Implementación del mantenimiento de parque vehicular, equipo menor y maquinaria pesada.</t>
    </r>
  </si>
  <si>
    <r>
      <rPr>
        <b/>
        <sz val="11"/>
        <color theme="1"/>
        <rFont val="Arial"/>
        <family val="2"/>
      </rPr>
      <t>PMPVEMMP:</t>
    </r>
    <r>
      <rPr>
        <sz val="11"/>
        <color theme="1"/>
        <rFont val="Arial"/>
        <family val="2"/>
      </rPr>
      <t xml:space="preserve"> Porcentaje de mantenimiento de parque vehicular, equipo menor y maquinaria pesada de la Dirección de pozos y Limpieza de playas. </t>
    </r>
  </si>
  <si>
    <t xml:space="preserve"> 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</si>
  <si>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Mantenimientos</t>
    </r>
  </si>
  <si>
    <r>
      <t xml:space="preserve">3.12.1.1.9 </t>
    </r>
    <r>
      <rPr>
        <sz val="11"/>
        <color theme="1"/>
        <rFont val="Arial"/>
        <family val="2"/>
      </rPr>
      <t>Mantenimiento a los vehículos adscritos a la Secretaría Municipal de Obras Públicas y Servicios</t>
    </r>
    <r>
      <rPr>
        <b/>
        <sz val="11"/>
        <color theme="1"/>
        <rFont val="Arial"/>
        <family val="2"/>
      </rPr>
      <t>.</t>
    </r>
  </si>
  <si>
    <r>
      <t xml:space="preserve">PVR: </t>
    </r>
    <r>
      <rPr>
        <sz val="11"/>
        <color theme="1"/>
        <rFont val="Arial"/>
        <family val="2"/>
      </rPr>
      <t>Porcentaje de vehículos reparados.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</si>
  <si>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Vehículos</t>
    </r>
  </si>
  <si>
    <r>
      <t>3.12.1.1.9.1</t>
    </r>
    <r>
      <rPr>
        <sz val="11"/>
        <color theme="1"/>
        <rFont val="Arial"/>
        <family val="2"/>
      </rPr>
      <t xml:space="preserve"> Proporción del servicio mecánico del parque vehicular .</t>
    </r>
  </si>
  <si>
    <r>
      <rPr>
        <b/>
        <sz val="11"/>
        <color theme="1"/>
        <rFont val="Arial"/>
        <family val="2"/>
      </rPr>
      <t xml:space="preserve">PSMP: </t>
    </r>
    <r>
      <rPr>
        <sz val="11"/>
        <color theme="1"/>
        <rFont val="Arial"/>
        <family val="2"/>
      </rPr>
      <t>Porcentaje de servicio mecánico proporcionado.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</si>
  <si>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Servicios mecanicos</t>
    </r>
  </si>
  <si>
    <r>
      <t xml:space="preserve">3.12.1.1.9.2 </t>
    </r>
    <r>
      <rPr>
        <sz val="11"/>
        <color theme="1"/>
        <rFont val="Arial"/>
        <family val="2"/>
      </rPr>
      <t>Reparación y mantenimiento general al parque vehicular del H. Ayuntamiento de Benito Juárez.</t>
    </r>
  </si>
  <si>
    <r>
      <rPr>
        <b/>
        <sz val="11"/>
        <color theme="1"/>
        <rFont val="Arial"/>
        <family val="2"/>
      </rPr>
      <t>PSVR:</t>
    </r>
    <r>
      <rPr>
        <sz val="11"/>
        <color theme="1"/>
        <rFont val="Arial"/>
        <family val="2"/>
      </rPr>
      <t xml:space="preserve"> Porcentaje de servicios de vehículos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</si>
  <si>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Ordenes de servicio</t>
    </r>
  </si>
  <si>
    <r>
      <t xml:space="preserve">3.12.1.1.9.3 </t>
    </r>
    <r>
      <rPr>
        <sz val="11"/>
        <color theme="1"/>
        <rFont val="Arial"/>
        <family val="2"/>
      </rPr>
      <t xml:space="preserve">Mantenimiento de las  instalaciones de la Dirección del Taller Municipal para el buen funcionamiento en el cumplimiento de la prestación del servicio. </t>
    </r>
  </si>
  <si>
    <r>
      <rPr>
        <b/>
        <sz val="11"/>
        <color theme="1"/>
        <rFont val="Arial"/>
        <family val="2"/>
      </rPr>
      <t xml:space="preserve">PSMITOD: </t>
    </r>
    <r>
      <rPr>
        <sz val="11"/>
        <color theme="1"/>
        <rFont val="Arial"/>
        <family val="2"/>
      </rPr>
      <t>Porcentaje de servicios de mantenimiento de las instalaciones del taller y oficinas deterioradas.</t>
    </r>
  </si>
  <si>
    <t>Componente
( Dirección de Taller Municipal)</t>
  </si>
  <si>
    <t>Componente
(Secretaría Municipal de Obras Públicas y Servicios)</t>
  </si>
  <si>
    <t>Propósito
(Secretaría Municipal de Obras Públicas y Servicios)</t>
  </si>
  <si>
    <t>AUTORIZÓ
Ing. Salvador Diego Alarcón
Secretaría Municipal de Obras Públicas Y servicios</t>
  </si>
  <si>
    <r>
      <rPr>
        <b/>
        <sz val="11"/>
        <color theme="1"/>
        <rFont val="Arial"/>
        <family val="2"/>
      </rPr>
      <t>3.12.1.1.1.2</t>
    </r>
    <r>
      <rPr>
        <sz val="11"/>
        <color theme="1"/>
        <rFont val="Arial"/>
        <family val="2"/>
      </rPr>
      <t xml:space="preserve"> Entrega de Obra Pública en coordinación con las dependencias municipales.</t>
    </r>
  </si>
  <si>
    <r>
      <rPr>
        <b/>
        <sz val="11"/>
        <color theme="1"/>
        <rFont val="Arial"/>
        <family val="2"/>
      </rPr>
      <t>3.12.1.1.1.6</t>
    </r>
    <r>
      <rPr>
        <sz val="11"/>
        <color theme="1"/>
        <rFont val="Arial"/>
        <family val="2"/>
      </rPr>
      <t xml:space="preserve"> Resolución  de recursos de revisión, desahogo de pruebas y alegatos en  audiencias. </t>
    </r>
  </si>
  <si>
    <t>Componente
(Dirección General Servicios Públicos)</t>
  </si>
  <si>
    <r>
      <rPr>
        <b/>
        <sz val="11"/>
        <color theme="1"/>
        <rFont val="Arial"/>
        <family val="2"/>
      </rPr>
      <t>3.12.1.1.2</t>
    </r>
    <r>
      <rPr>
        <sz val="11"/>
        <color theme="1"/>
        <rFont val="Arial"/>
        <family val="2"/>
      </rPr>
      <t xml:space="preserve"> Servicios de mantenimiento y conservación a la infraestructura urbana del municipio realizados.</t>
    </r>
  </si>
  <si>
    <r>
      <rPr>
        <b/>
        <sz val="11"/>
        <color theme="1"/>
        <rFont val="Arial"/>
        <family val="2"/>
      </rPr>
      <t>3.12.1.1.2.1</t>
    </r>
    <r>
      <rPr>
        <sz val="11"/>
        <color theme="1"/>
        <rFont val="Arial"/>
        <family val="2"/>
      </rPr>
      <t xml:space="preserve"> Ejecución de programas, acciones y medidas  para la operación y buen funcionamiento de los servicios públicos. </t>
    </r>
  </si>
  <si>
    <r>
      <rPr>
        <b/>
        <sz val="11"/>
        <color theme="1"/>
        <rFont val="Arial"/>
        <family val="2"/>
      </rPr>
      <t xml:space="preserve">3.12.1.1.2.2 </t>
    </r>
    <r>
      <rPr>
        <sz val="11"/>
        <color theme="1"/>
        <rFont val="Arial"/>
        <family val="2"/>
      </rPr>
      <t xml:space="preserve">Tramitación de recursos necesarios para la operación y buen funcionamiento de los programas de servicios públicos. </t>
    </r>
  </si>
  <si>
    <r>
      <rPr>
        <b/>
        <sz val="11"/>
        <color theme="1"/>
        <rFont val="Arial"/>
        <family val="2"/>
      </rPr>
      <t>3.12.1.1.2.3</t>
    </r>
    <r>
      <rPr>
        <sz val="11"/>
        <color theme="1"/>
        <rFont val="Arial"/>
        <family val="2"/>
      </rPr>
      <t xml:space="preserve"> Atención a las solicitudes de ciudadanas mediante reporta y aporta.</t>
    </r>
  </si>
  <si>
    <r>
      <rPr>
        <b/>
        <sz val="11"/>
        <color theme="1"/>
        <rFont val="Arial"/>
        <family val="2"/>
      </rPr>
      <t>3.12.1.1.2.4</t>
    </r>
    <r>
      <rPr>
        <sz val="11"/>
        <color theme="1"/>
        <rFont val="Arial"/>
        <family val="2"/>
      </rPr>
      <t xml:space="preserve"> Inspección de establecimientos que cumplen con las normativas establecidas en el regalmento de la Dirección de Servicios Públicos.</t>
    </r>
  </si>
  <si>
    <r>
      <rPr>
        <b/>
        <sz val="11"/>
        <color theme="1"/>
        <rFont val="Arial"/>
        <family val="2"/>
      </rPr>
      <t>PASRP:</t>
    </r>
    <r>
      <rPr>
        <sz val="11"/>
        <color theme="1"/>
        <rFont val="Arial"/>
        <family val="2"/>
      </rPr>
      <t xml:space="preserve"> Porcentaje de programas de servicios públicos realizados.</t>
    </r>
  </si>
  <si>
    <r>
      <rPr>
        <b/>
        <sz val="11"/>
        <color theme="1"/>
        <rFont val="Arial"/>
        <family val="2"/>
      </rPr>
      <t>PEI:</t>
    </r>
    <r>
      <rPr>
        <sz val="11"/>
        <color theme="1"/>
        <rFont val="Arial"/>
        <family val="2"/>
      </rPr>
      <t xml:space="preserve"> Porcentaje de establecimientos supervisados.</t>
    </r>
  </si>
  <si>
    <r>
      <rPr>
        <b/>
        <sz val="11"/>
        <color theme="1"/>
        <rFont val="Arial"/>
        <family val="2"/>
      </rPr>
      <t>PSCA:</t>
    </r>
    <r>
      <rPr>
        <sz val="11"/>
        <color theme="1"/>
        <rFont val="Arial"/>
        <family val="2"/>
      </rPr>
      <t xml:space="preserve"> Porcentaje de solicitudes ciudadanas atendidas.</t>
    </r>
  </si>
  <si>
    <r>
      <rPr>
        <b/>
        <sz val="11"/>
        <color theme="1"/>
        <rFont val="Arial"/>
        <family val="2"/>
      </rPr>
      <t>PTRN:</t>
    </r>
    <r>
      <rPr>
        <sz val="11"/>
        <color theme="1"/>
        <rFont val="Arial"/>
        <family val="2"/>
      </rPr>
      <t xml:space="preserve"> Porcentaje de trámites de recursos necesarios. </t>
    </r>
  </si>
  <si>
    <r>
      <rPr>
        <b/>
        <sz val="11"/>
        <color theme="1"/>
        <rFont val="Arial"/>
        <family val="2"/>
      </rPr>
      <t>PARSP</t>
    </r>
    <r>
      <rPr>
        <sz val="11"/>
        <color theme="1"/>
        <rFont val="Arial"/>
        <family val="2"/>
      </rPr>
      <t>:Porcentaje de actividades realizadas de Servicios públicos.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</si>
  <si>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Programas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</si>
  <si>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</si>
  <si>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Unidad de medida del indicado: </t>
    </r>
    <r>
      <rPr>
        <sz val="11"/>
        <color theme="1"/>
        <rFont val="Arial"/>
        <family val="2"/>
      </rPr>
      <t xml:space="preserve"> 
Porcentaje.                         
</t>
    </r>
    <r>
      <rPr>
        <b/>
        <sz val="11"/>
        <color theme="1"/>
        <rFont val="Arial"/>
        <family val="2"/>
      </rPr>
      <t xml:space="preserve">Unidad de medida:  </t>
    </r>
    <r>
      <rPr>
        <sz val="11"/>
        <color theme="1"/>
        <rFont val="Arial"/>
        <family val="2"/>
      </rPr>
      <t xml:space="preserve">
Tramites.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</si>
  <si>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Solicitudes.</t>
    </r>
  </si>
  <si>
    <r>
      <rPr>
        <b/>
        <sz val="11"/>
        <color theme="1"/>
        <rFont val="Arial"/>
        <family val="2"/>
      </rPr>
      <t>Unidad de medida del indicado:</t>
    </r>
    <r>
      <rPr>
        <sz val="11"/>
        <color theme="1"/>
        <rFont val="Arial"/>
        <family val="2"/>
      </rPr>
      <t xml:space="preserve">  
Porcentaje.
</t>
    </r>
    <r>
      <rPr>
        <b/>
        <sz val="11"/>
        <color theme="1"/>
        <rFont val="Arial"/>
        <family val="2"/>
      </rPr>
      <t xml:space="preserve">Unidad de medida:
</t>
    </r>
    <r>
      <rPr>
        <sz val="11"/>
        <color theme="1"/>
        <rFont val="Arial"/>
        <family val="2"/>
      </rPr>
      <t>Establecimientos.</t>
    </r>
  </si>
  <si>
    <r>
      <rPr>
        <b/>
        <sz val="11"/>
        <color theme="1"/>
        <rFont val="Arial"/>
        <family val="2"/>
      </rPr>
      <t>Justificación Trimestral:</t>
    </r>
    <r>
      <rPr>
        <sz val="11"/>
        <color theme="1"/>
        <rFont val="Arial"/>
        <family val="2"/>
      </rPr>
      <t xml:space="preserve">Se logró el avance de la Tramitación de recursos necesarios para la operación y buen funcionamiento de los programas de servicios públicos </t>
    </r>
  </si>
  <si>
    <r>
      <rPr>
        <b/>
        <sz val="11"/>
        <color theme="1"/>
        <rFont val="Arial"/>
        <family val="2"/>
      </rPr>
      <t>Justificación Trimestral:</t>
    </r>
    <r>
      <rPr>
        <sz val="11"/>
        <color theme="1"/>
        <rFont val="Arial"/>
        <family val="2"/>
      </rPr>
      <t xml:space="preserve"> Se logró un gran  avance de la Tramitación de recursos necesarios para la operación y buen funcionamiento de los programas de servicios públicos </t>
    </r>
  </si>
  <si>
    <t>Secretaría Municipal de Obras Públicas y Servicios</t>
  </si>
  <si>
    <t>Dirección General Servicios Públicos</t>
  </si>
  <si>
    <t xml:space="preserve">Dirección de Taller Municipal </t>
  </si>
  <si>
    <t>Dirección de Alumbrado Público</t>
  </si>
  <si>
    <t>Dirección de Bacheo y Pipas</t>
  </si>
  <si>
    <t xml:space="preserve">Dirección de Pozos y Limpieza de Playas </t>
  </si>
  <si>
    <t xml:space="preserve">Dirección de Parques y Áreas Jardinadas </t>
  </si>
  <si>
    <t xml:space="preserve">Dirección de Atención a Demandas Emergentes </t>
  </si>
  <si>
    <t xml:space="preserve">Dirección de Supervisión del Sistema de Limpia </t>
  </si>
  <si>
    <t xml:space="preserve">Dirección General Obras Públicas </t>
  </si>
  <si>
    <t xml:space="preserve">Dirección de Proyectos </t>
  </si>
  <si>
    <t xml:space="preserve">Dirección de Licitaciones y Contratos </t>
  </si>
  <si>
    <t xml:space="preserve">Dirección de Construcción </t>
  </si>
  <si>
    <t>Componente
(Dirección de Alumbrado Público)</t>
  </si>
  <si>
    <r>
      <rPr>
        <b/>
        <sz val="11"/>
        <color theme="1"/>
        <rFont val="Arial"/>
        <family val="2"/>
      </rPr>
      <t>3.12.1.1.3</t>
    </r>
    <r>
      <rPr>
        <sz val="11"/>
        <color theme="1"/>
        <rFont val="Arial"/>
        <family val="2"/>
      </rPr>
      <t xml:space="preserve"> Alumbrado Público del H. Ayuntamiento de Benito Juárez mejorado.</t>
    </r>
  </si>
  <si>
    <r>
      <rPr>
        <b/>
        <sz val="11"/>
        <color theme="1"/>
        <rFont val="Arial"/>
        <family val="2"/>
      </rPr>
      <t>3.12.1.1.3.1</t>
    </r>
    <r>
      <rPr>
        <sz val="11"/>
        <color theme="1"/>
        <rFont val="Arial"/>
        <family val="2"/>
      </rPr>
      <t xml:space="preserve"> Supervisión del sistema de Alumbrado Público a  la empresa Optima Energía.</t>
    </r>
  </si>
  <si>
    <r>
      <rPr>
        <b/>
        <sz val="11"/>
        <color theme="1"/>
        <rFont val="Arial"/>
        <family val="2"/>
      </rPr>
      <t>3.12.1.1.3.2</t>
    </r>
    <r>
      <rPr>
        <sz val="11"/>
        <color theme="1"/>
        <rFont val="Arial"/>
        <family val="2"/>
      </rPr>
      <t xml:space="preserve"> Supervisión de Reportes Ciudadanos del sistema de Alumbrado Público.</t>
    </r>
  </si>
  <si>
    <r>
      <rPr>
        <b/>
        <sz val="11"/>
        <color theme="1"/>
        <rFont val="Arial"/>
        <family val="2"/>
      </rPr>
      <t>3.12.1.1.3.3</t>
    </r>
    <r>
      <rPr>
        <sz val="11"/>
        <color theme="1"/>
        <rFont val="Arial"/>
        <family val="2"/>
      </rPr>
      <t xml:space="preserve"> Realización del Censo del sistema de alumbrado público del Municipio de Benito Juárez.</t>
    </r>
  </si>
  <si>
    <r>
      <rPr>
        <b/>
        <sz val="11"/>
        <color theme="1"/>
        <rFont val="Arial"/>
        <family val="2"/>
      </rPr>
      <t xml:space="preserve">3.12.1.1.3.7 </t>
    </r>
    <r>
      <rPr>
        <sz val="11"/>
        <color theme="1"/>
        <rFont val="Arial"/>
        <family val="2"/>
      </rPr>
      <t>Proyección de infraestructura eléctrica en el Municipio de Benito Juárez.</t>
    </r>
  </si>
  <si>
    <r>
      <rPr>
        <b/>
        <sz val="11"/>
        <color theme="1"/>
        <rFont val="Arial"/>
        <family val="2"/>
      </rPr>
      <t>3.12.1.1.3.6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</si>
  <si>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r>
      <rPr>
        <b/>
        <sz val="11"/>
        <color theme="1"/>
        <rFont val="Arial"/>
        <family val="2"/>
      </rPr>
      <t>3.12.1.1.3.5</t>
    </r>
    <r>
      <rPr>
        <sz val="11"/>
        <color theme="1"/>
        <rFont val="Arial"/>
        <family val="2"/>
      </rPr>
      <t xml:space="preserve"> Rehabilitación y Mantenimiento de los postes.</t>
    </r>
  </si>
  <si>
    <r>
      <rPr>
        <b/>
        <sz val="11"/>
        <color theme="1"/>
        <rFont val="Arial"/>
        <family val="2"/>
      </rPr>
      <t>PAPM:</t>
    </r>
    <r>
      <rPr>
        <sz val="11"/>
        <color theme="1"/>
        <rFont val="Arial"/>
        <family val="2"/>
      </rPr>
      <t xml:space="preserve"> Porcentaje del Alumbrado Público Mejorado.</t>
    </r>
  </si>
  <si>
    <r>
      <rPr>
        <b/>
        <sz val="11"/>
        <color theme="1"/>
        <rFont val="Arial"/>
        <family val="2"/>
      </rPr>
      <t>3.12.1.1.3.4</t>
    </r>
    <r>
      <rPr>
        <sz val="11"/>
        <color theme="1"/>
        <rFont val="Arial"/>
        <family val="2"/>
      </rPr>
      <t xml:space="preserve"> Reparación y mantenimiento de las luminarias tipo Reflector en existencia.</t>
    </r>
  </si>
  <si>
    <r>
      <rPr>
        <b/>
        <sz val="11"/>
        <color theme="1"/>
        <rFont val="Arial"/>
        <family val="2"/>
      </rPr>
      <t>PSAPR:</t>
    </r>
    <r>
      <rPr>
        <sz val="11"/>
        <color theme="1"/>
        <rFont val="Arial"/>
        <family val="2"/>
      </rPr>
      <t xml:space="preserve"> Porcentaje de supervisiones del sistema de alumbrado público realizadas.</t>
    </r>
  </si>
  <si>
    <r>
      <rPr>
        <b/>
        <sz val="11"/>
        <color theme="1"/>
        <rFont val="Arial"/>
        <family val="2"/>
      </rPr>
      <t>PRCA:</t>
    </r>
    <r>
      <rPr>
        <sz val="11"/>
        <color theme="1"/>
        <rFont val="Arial"/>
        <family val="2"/>
      </rPr>
      <t xml:space="preserve"> Porcentaje de Reportes ciudadanos del sistema de alumbrado público atendidos.</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</si>
  <si>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</si>
  <si>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PLR:</t>
    </r>
    <r>
      <rPr>
        <sz val="11"/>
        <color theme="1"/>
        <rFont val="Arial"/>
        <family val="2"/>
      </rPr>
      <t xml:space="preserve"> Porcentaje de Luminarias Reparadas.</t>
    </r>
  </si>
  <si>
    <r>
      <rPr>
        <b/>
        <sz val="11"/>
        <color theme="1"/>
        <rFont val="Arial"/>
        <family val="2"/>
      </rPr>
      <t>PPR:</t>
    </r>
    <r>
      <rPr>
        <sz val="11"/>
        <color theme="1"/>
        <rFont val="Arial"/>
        <family val="2"/>
      </rPr>
      <t xml:space="preserve"> Porcentaje de Postes Rehabilitados.</t>
    </r>
  </si>
  <si>
    <r>
      <rPr>
        <b/>
        <sz val="11"/>
        <color theme="1"/>
        <rFont val="Arial"/>
        <family val="2"/>
      </rPr>
      <t>PAPEF:</t>
    </r>
    <r>
      <rPr>
        <sz val="11"/>
        <color theme="1"/>
        <rFont val="Arial"/>
        <family val="2"/>
      </rPr>
      <t xml:space="preserve"> Porcentaje de alumbrado público entregado en fraccionamientos.</t>
    </r>
  </si>
  <si>
    <r>
      <rPr>
        <b/>
        <sz val="11"/>
        <color theme="1"/>
        <rFont val="Arial"/>
        <family val="2"/>
      </rPr>
      <t>PIEP:</t>
    </r>
    <r>
      <rPr>
        <sz val="11"/>
        <color theme="1"/>
        <rFont val="Arial"/>
        <family val="2"/>
      </rPr>
      <t xml:space="preserve"> Porcentaje de infraestructura eléctrica Proyectada.</t>
    </r>
  </si>
  <si>
    <t>Componente
( Dirección de Bacheo y Pipas )</t>
  </si>
  <si>
    <r>
      <t xml:space="preserve">3.12.1.1.4 </t>
    </r>
    <r>
      <rPr>
        <sz val="11"/>
        <color theme="1"/>
        <rFont val="Arial"/>
        <family val="2"/>
      </rPr>
      <t xml:space="preserve">Bacheo de vialidades y suministro de agua potable proporcionados. </t>
    </r>
  </si>
  <si>
    <r>
      <t>PM2VB: P</t>
    </r>
    <r>
      <rPr>
        <sz val="11"/>
        <color theme="1"/>
        <rFont val="Arial"/>
        <family val="2"/>
      </rPr>
      <t>orcentaje de m2 de vialidades bacheadas.</t>
    </r>
  </si>
  <si>
    <r>
      <t xml:space="preserve">PLAPP: </t>
    </r>
    <r>
      <rPr>
        <sz val="11"/>
        <color theme="1"/>
        <rFont val="Arial"/>
        <family val="2"/>
      </rPr>
      <t>Porcentaje de Litros de Agua Potable Proporcionada.</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</si>
  <si>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Litros de agua potable</t>
    </r>
  </si>
  <si>
    <r>
      <t xml:space="preserve">3.12.1.1.4.1 </t>
    </r>
    <r>
      <rPr>
        <sz val="11"/>
        <color theme="1"/>
        <rFont val="Arial"/>
        <family val="2"/>
      </rPr>
      <t>Atención a las solicitudes de servicio recepcionados mediante llamadas telefonicas y redes sociales concluidas.</t>
    </r>
  </si>
  <si>
    <r>
      <t xml:space="preserve">PSSA: </t>
    </r>
    <r>
      <rPr>
        <sz val="11"/>
        <color theme="1"/>
        <rFont val="Arial"/>
        <family val="2"/>
      </rPr>
      <t>Porcentaje de solicitudes de servicio Atendidas.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</si>
  <si>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Solicitudes</t>
    </r>
  </si>
  <si>
    <r>
      <t xml:space="preserve">3.12.1.1.4.2 </t>
    </r>
    <r>
      <rPr>
        <sz val="11"/>
        <color theme="1"/>
        <rFont val="Arial"/>
        <family val="2"/>
      </rPr>
      <t>Recepción de obras de vialidades.</t>
    </r>
  </si>
  <si>
    <r>
      <t xml:space="preserve">PROV: </t>
    </r>
    <r>
      <rPr>
        <sz val="11"/>
        <color theme="1"/>
        <rFont val="Arial"/>
        <family val="2"/>
      </rPr>
      <t>Porcentaje de Recepción de Obras de vialidades.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</si>
  <si>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</si>
  <si>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t xml:space="preserve">3.12.1.1.4.3 </t>
    </r>
    <r>
      <rPr>
        <sz val="11"/>
        <color theme="1"/>
        <rFont val="Arial"/>
        <family val="2"/>
      </rPr>
      <t xml:space="preserve">Implementación del mantenimiento preventivo y correctivo del parque vehicular, parque de maquinaria y equipo menor.  </t>
    </r>
  </si>
  <si>
    <r>
      <t xml:space="preserve">PVO: </t>
    </r>
    <r>
      <rPr>
        <sz val="11"/>
        <color theme="1"/>
        <rFont val="Arial"/>
        <family val="2"/>
      </rPr>
      <t>Porcentaje de Vehículos Operando.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</si>
  <si>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Vehículos.
</t>
    </r>
  </si>
  <si>
    <r>
      <t xml:space="preserve">PPMO: </t>
    </r>
    <r>
      <rPr>
        <sz val="11"/>
        <color theme="1"/>
        <rFont val="Arial"/>
        <family val="2"/>
      </rPr>
      <t>Porcentaje del Parque de Maquinaria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</si>
  <si>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Maquinaria </t>
    </r>
  </si>
  <si>
    <r>
      <t xml:space="preserve">PEMO: </t>
    </r>
    <r>
      <rPr>
        <sz val="11"/>
        <color theme="1"/>
        <rFont val="Arial"/>
        <family val="2"/>
      </rPr>
      <t>Porcentaje de Equipo Menor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</si>
  <si>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</si>
  <si>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t xml:space="preserve">3.12.1.1.4.4 </t>
    </r>
    <r>
      <rPr>
        <sz val="11"/>
        <color theme="1"/>
        <rFont val="Arial"/>
        <family val="2"/>
      </rPr>
      <t xml:space="preserve">Mantenimiento de las  instalaciones, optimizando el buen funcionamiento para el cumplimiento de las prestaciones del servicio. </t>
    </r>
  </si>
  <si>
    <r>
      <t xml:space="preserve">PAMID: </t>
    </r>
    <r>
      <rPr>
        <sz val="11"/>
        <color theme="1"/>
        <rFont val="Arial"/>
        <family val="2"/>
      </rPr>
      <t>Porcentaje de actividades de Mantenimiento de las Instalaciones Deterioradas.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</si>
  <si>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Mantenimiento.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</si>
  <si>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</si>
  <si>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</si>
  <si>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t>
    </r>
    <r>
      <rPr>
        <sz val="11"/>
        <color theme="1"/>
        <rFont val="Arial"/>
        <family val="2"/>
      </rPr>
      <t xml:space="preserve">
Supervisión.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</si>
  <si>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Censo.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</si>
  <si>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</si>
  <si>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Postes.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</si>
  <si>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Alumbrado.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</si>
  <si>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Proyección de Infraestructura.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</si>
  <si>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vialidades.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</si>
  <si>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t>
    </r>
  </si>
  <si>
    <t>Componente
(Dirección de Parques y Áreas Jardinadas)</t>
  </si>
  <si>
    <r>
      <t xml:space="preserve">3.12.1.1.6  </t>
    </r>
    <r>
      <rPr>
        <sz val="11"/>
        <color indexed="8"/>
        <rFont val="Arial"/>
        <family val="2"/>
      </rPr>
      <t>Mantenimiento de la Infraestructura de parques y jardines del municipio de Benito Juárez atendido.</t>
    </r>
  </si>
  <si>
    <r>
      <t xml:space="preserve">PSMIPJR: </t>
    </r>
    <r>
      <rPr>
        <sz val="11"/>
        <color indexed="8"/>
        <rFont val="Arial"/>
        <family val="2"/>
      </rPr>
      <t>Porcentaje servicios de mantenimiento a la infraestructura  de parques y jardines realizados</t>
    </r>
    <r>
      <rPr>
        <b/>
        <sz val="11"/>
        <color indexed="8"/>
        <rFont val="Arial"/>
        <family val="2"/>
      </rPr>
      <t>.</t>
    </r>
  </si>
  <si>
    <r>
      <t xml:space="preserve">Unidad de medida del indicador: 
</t>
    </r>
    <r>
      <rPr>
        <sz val="11"/>
        <color indexed="8"/>
        <rFont val="Arial"/>
        <family val="2"/>
      </rPr>
      <t xml:space="preserve">Porcentaje   </t>
    </r>
    <r>
      <rPr>
        <b/>
        <sz val="11"/>
        <color indexed="8"/>
        <rFont val="Arial"/>
        <family val="2"/>
      </rPr>
      <t xml:space="preserve">                                                                                  
Unidad de medida: 
</t>
    </r>
    <r>
      <rPr>
        <sz val="11"/>
        <color indexed="8"/>
        <rFont val="Arial"/>
        <family val="2"/>
      </rPr>
      <t>Servicios</t>
    </r>
  </si>
  <si>
    <r>
      <t xml:space="preserve">3.12.1.1.6.1 </t>
    </r>
    <r>
      <rPr>
        <sz val="11"/>
        <color indexed="8"/>
        <rFont val="Arial"/>
        <family val="2"/>
      </rPr>
      <t>Realización de servicios de limpieza a espacios públicos y parques.</t>
    </r>
  </si>
  <si>
    <r>
      <t xml:space="preserve">PSLPEPR: </t>
    </r>
    <r>
      <rPr>
        <sz val="11"/>
        <color indexed="8"/>
        <rFont val="Arial"/>
        <family val="2"/>
      </rPr>
      <t>Porcentaje de  servicios de limpieza a parques y espacios públicos realizados.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</si>
  <si>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Servicios</t>
    </r>
  </si>
  <si>
    <r>
      <t xml:space="preserve">3.12.1.1.6.2 </t>
    </r>
    <r>
      <rPr>
        <sz val="11"/>
        <color indexed="8"/>
        <rFont val="Arial"/>
        <family val="2"/>
      </rPr>
      <t xml:space="preserve"> Realización del programa de sembrado de plantas de ornato y forestal para la infraestructura y buena imagen en parques y camellones</t>
    </r>
    <r>
      <rPr>
        <b/>
        <sz val="11"/>
        <color indexed="8"/>
        <rFont val="Arial"/>
        <family val="2"/>
      </rPr>
      <t>.</t>
    </r>
  </si>
  <si>
    <r>
      <t xml:space="preserve">PPOS: </t>
    </r>
    <r>
      <rPr>
        <sz val="11"/>
        <color indexed="8"/>
        <rFont val="Arial"/>
        <family val="2"/>
      </rPr>
      <t>Porcentaje plantas de ornato sembradas</t>
    </r>
    <r>
      <rPr>
        <b/>
        <sz val="11"/>
        <color indexed="8"/>
        <rFont val="Arial"/>
        <family val="2"/>
      </rPr>
      <t>.</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</si>
  <si>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Plantas de ornato</t>
    </r>
  </si>
  <si>
    <r>
      <t xml:space="preserve">3.12.1.1.6.3 </t>
    </r>
    <r>
      <rPr>
        <sz val="11"/>
        <color indexed="8"/>
        <rFont val="Arial"/>
        <family val="2"/>
      </rPr>
      <t xml:space="preserve">Realización del programa en acondicionamiento, equipamiento y pintado de fuentes y monumentos. </t>
    </r>
  </si>
  <si>
    <r>
      <t xml:space="preserve">PAAEPFM: </t>
    </r>
    <r>
      <rPr>
        <sz val="11"/>
        <color indexed="8"/>
        <rFont val="Arial"/>
        <family val="2"/>
      </rPr>
      <t xml:space="preserve">Porcentaje  de avance en  acondicionamiento, equipamiento y pintado de fuentes y monumentos.  </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</si>
  <si>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Fuentes y monumentos</t>
    </r>
  </si>
  <si>
    <r>
      <t xml:space="preserve">3.12.1.1.6.4 </t>
    </r>
    <r>
      <rPr>
        <sz val="11"/>
        <color indexed="8"/>
        <rFont val="Arial"/>
        <family val="2"/>
      </rPr>
      <t>Restauración de juegos infantiles y aparatos de ejercicio beneficiando a la población del municipio de Benito Juárez.</t>
    </r>
  </si>
  <si>
    <r>
      <t xml:space="preserve">PJIAER: </t>
    </r>
    <r>
      <rPr>
        <sz val="11"/>
        <color indexed="8"/>
        <rFont val="Arial"/>
        <family val="2"/>
      </rPr>
      <t>Porcentaje de juegos infantiles y aparatos de ejercitadores restaurados.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</si>
  <si>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Juegos y ejercitadores</t>
    </r>
  </si>
  <si>
    <r>
      <t xml:space="preserve">3.12.1.1.6.5 </t>
    </r>
    <r>
      <rPr>
        <sz val="11"/>
        <color indexed="8"/>
        <rFont val="Arial"/>
        <family val="2"/>
      </rPr>
      <t>Realización del mantenimiento preventivo y correctivo del parque vehicular.</t>
    </r>
  </si>
  <si>
    <r>
      <t xml:space="preserve">PMPV: </t>
    </r>
    <r>
      <rPr>
        <sz val="11"/>
        <color indexed="8"/>
        <rFont val="Arial"/>
        <family val="2"/>
      </rPr>
      <t>Porcentaje de mantenimiento del parque vehicular.</t>
    </r>
  </si>
  <si>
    <r>
      <t xml:space="preserve">3.12.1.1.6.6 </t>
    </r>
    <r>
      <rPr>
        <sz val="11"/>
        <color indexed="8"/>
        <rFont val="Arial"/>
        <family val="2"/>
      </rPr>
      <t>Realización del mantenimiento preventivo y correctivo de maquinaria menor.</t>
    </r>
  </si>
  <si>
    <r>
      <t xml:space="preserve">PMMM: </t>
    </r>
    <r>
      <rPr>
        <sz val="11"/>
        <color indexed="8"/>
        <rFont val="Arial"/>
        <family val="2"/>
      </rPr>
      <t xml:space="preserve">Porcentaje de mantenimiento a maquinaria menor. </t>
    </r>
  </si>
  <si>
    <r>
      <t xml:space="preserve">3.12.1.1.6.7 </t>
    </r>
    <r>
      <rPr>
        <sz val="11"/>
        <color indexed="8"/>
        <rFont val="Arial"/>
        <family val="2"/>
      </rPr>
      <t>Reparación de guarniciones en áreas de espacios publicos.</t>
    </r>
  </si>
  <si>
    <r>
      <t xml:space="preserve">PMLRG: </t>
    </r>
    <r>
      <rPr>
        <sz val="11"/>
        <color indexed="8"/>
        <rFont val="Arial"/>
        <family val="2"/>
      </rPr>
      <t>Porcentaje de metros lineales de reparación  en guarniciones.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</si>
  <si>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lineales</t>
    </r>
  </si>
  <si>
    <r>
      <t xml:space="preserve">3.12.1.1.6.8 </t>
    </r>
    <r>
      <rPr>
        <sz val="11"/>
        <color indexed="8"/>
        <rFont val="Arial"/>
        <family val="2"/>
      </rPr>
      <t>Reparacion de estructuras de concreto en  areas de espacios publicos.</t>
    </r>
  </si>
  <si>
    <r>
      <t xml:space="preserve">PMCREC: </t>
    </r>
    <r>
      <rPr>
        <sz val="11"/>
        <color indexed="8"/>
        <rFont val="Arial"/>
        <family val="2"/>
      </rPr>
      <t>Porcentaje de  de metros cuadrados  de reparacion de estructuras de concreto.</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</si>
  <si>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cuadrados</t>
    </r>
  </si>
  <si>
    <r>
      <t>3.12.1.1.7</t>
    </r>
    <r>
      <rPr>
        <sz val="11"/>
        <color theme="1"/>
        <rFont val="Arial"/>
        <family val="2"/>
      </rPr>
      <t xml:space="preserve"> Demandas Emergentes Atendidas</t>
    </r>
  </si>
  <si>
    <r>
      <t xml:space="preserve">PDEA: </t>
    </r>
    <r>
      <rPr>
        <sz val="11"/>
        <color theme="1"/>
        <rFont val="Arial"/>
        <family val="2"/>
      </rPr>
      <t>Porcentaje de demandas emergentes atendidas</t>
    </r>
    <r>
      <rPr>
        <b/>
        <sz val="11"/>
        <color theme="1"/>
        <rFont val="Arial"/>
        <family val="2"/>
      </rPr>
      <t>.</t>
    </r>
  </si>
  <si>
    <r>
      <t xml:space="preserve">3.12.1.1.7.1 </t>
    </r>
    <r>
      <rPr>
        <sz val="11"/>
        <color theme="1"/>
        <rFont val="Arial"/>
        <family val="2"/>
      </rPr>
      <t>Gestión de recursos administrativos de contratos y arrendamientos de la Dirección de Atención a Demandas Emergentes.</t>
    </r>
  </si>
  <si>
    <r>
      <t xml:space="preserve">PRAG: </t>
    </r>
    <r>
      <rPr>
        <sz val="11"/>
        <color theme="1"/>
        <rFont val="Arial"/>
        <family val="2"/>
      </rPr>
      <t>Porcentaje de Recursos  Administrativos de contratos y arrendamientos Gestionados.</t>
    </r>
  </si>
  <si>
    <r>
      <t xml:space="preserve">3.12.1.1.7.2  </t>
    </r>
    <r>
      <rPr>
        <sz val="11"/>
        <color theme="1"/>
        <rFont val="Arial"/>
        <family val="2"/>
      </rPr>
      <t>Realizar el Barrido y  limpieza  de calles y avenidas de la ciudad.</t>
    </r>
  </si>
  <si>
    <r>
      <t>PKLCAL:</t>
    </r>
    <r>
      <rPr>
        <sz val="11"/>
        <color theme="1"/>
        <rFont val="Arial"/>
        <family val="2"/>
      </rPr>
      <t xml:space="preserve"> Porcentaje  de Kilomestros Lineales de Calles y Avenidas Limpios.</t>
    </r>
  </si>
  <si>
    <r>
      <t xml:space="preserve">3.12.1.1.7.3 </t>
    </r>
    <r>
      <rPr>
        <sz val="11"/>
        <color theme="1"/>
        <rFont val="Arial"/>
        <family val="2"/>
      </rPr>
      <t>Realizar el Chapeo, poda, deshierbe, desgajo en areas verdes y áreas comunes.</t>
    </r>
  </si>
  <si>
    <r>
      <t xml:space="preserve">PMCAVACA: </t>
    </r>
    <r>
      <rPr>
        <sz val="11"/>
        <color theme="1"/>
        <rFont val="Arial"/>
        <family val="2"/>
      </rPr>
      <t>Porcentaje de Metros Cuadrados de Areas Verdes y Areas Comunes Atendidos.</t>
    </r>
  </si>
  <si>
    <r>
      <t xml:space="preserve">3.12.1.1.7.4 </t>
    </r>
    <r>
      <rPr>
        <sz val="11"/>
        <color theme="1"/>
        <rFont val="Arial"/>
        <family val="2"/>
      </rPr>
      <t>Retiro de los desechos sólidos y vegetales de basureros clandestinos.</t>
    </r>
  </si>
  <si>
    <r>
      <t xml:space="preserve">PTRDSVBC: </t>
    </r>
    <r>
      <rPr>
        <sz val="11"/>
        <color theme="1"/>
        <rFont val="Arial"/>
        <family val="2"/>
      </rPr>
      <t>Porcentaje de Tonelaje de Retiro de Desechos Sólidos y Vegetales de Basureros Clandestinos.</t>
    </r>
  </si>
  <si>
    <r>
      <t xml:space="preserve">3.12.1.1.7.5 </t>
    </r>
    <r>
      <rPr>
        <sz val="11"/>
        <color theme="1"/>
        <rFont val="Arial"/>
        <family val="2"/>
      </rPr>
      <t>Rescate de espacios públicos.</t>
    </r>
  </si>
  <si>
    <r>
      <t xml:space="preserve">PEPR: </t>
    </r>
    <r>
      <rPr>
        <sz val="11"/>
        <color theme="1"/>
        <rFont val="Arial"/>
        <family val="2"/>
      </rPr>
      <t>Porcentaje de Espacios Públicos Rescatados.</t>
    </r>
  </si>
  <si>
    <r>
      <t xml:space="preserve">3.12.1.1.7.6 </t>
    </r>
    <r>
      <rPr>
        <sz val="11"/>
        <color theme="1"/>
        <rFont val="Arial"/>
        <family val="2"/>
      </rPr>
      <t>Rastreo de terracerías para vialidades en zonas irregulares.</t>
    </r>
  </si>
  <si>
    <r>
      <t xml:space="preserve">PMCTVR: </t>
    </r>
    <r>
      <rPr>
        <sz val="11"/>
        <color theme="1"/>
        <rFont val="Arial"/>
        <family val="2"/>
      </rPr>
      <t>Porcentaje de Metros Cuadrados  de Terracerias para Vialidades Rastreados.</t>
    </r>
  </si>
  <si>
    <r>
      <t xml:space="preserve">3.12.1.1.7.7 </t>
    </r>
    <r>
      <rPr>
        <sz val="11"/>
        <color theme="1"/>
        <rFont val="Arial"/>
        <family val="2"/>
      </rPr>
      <t>Mantenimiento de parque vehicular.</t>
    </r>
  </si>
  <si>
    <r>
      <t xml:space="preserve">PPVA: </t>
    </r>
    <r>
      <rPr>
        <sz val="11"/>
        <color theme="1"/>
        <rFont val="Arial"/>
        <family val="2"/>
      </rPr>
      <t>Porcentaje  de Parque Vehicular Atendidos.</t>
    </r>
  </si>
  <si>
    <r>
      <t xml:space="preserve">3.12.1.1.7.8  </t>
    </r>
    <r>
      <rPr>
        <sz val="11"/>
        <color theme="1"/>
        <rFont val="Arial"/>
        <family val="2"/>
      </rPr>
      <t>Mantenimiento de maquinaria pesada.</t>
    </r>
  </si>
  <si>
    <r>
      <t xml:space="preserve">PMPA: </t>
    </r>
    <r>
      <rPr>
        <sz val="11"/>
        <color theme="1"/>
        <rFont val="Arial"/>
        <family val="2"/>
      </rPr>
      <t>Porcentaje de Maquinaria Pesada Atendidos.</t>
    </r>
  </si>
  <si>
    <r>
      <t xml:space="preserve">3.12.1.1.7.9 </t>
    </r>
    <r>
      <rPr>
        <sz val="11"/>
        <color theme="1"/>
        <rFont val="Arial"/>
        <family val="2"/>
      </rPr>
      <t>Mantenimiento de equipo menor.</t>
    </r>
  </si>
  <si>
    <r>
      <t xml:space="preserve">PEMA: </t>
    </r>
    <r>
      <rPr>
        <sz val="11"/>
        <color theme="1"/>
        <rFont val="Arial"/>
        <family val="2"/>
      </rPr>
      <t>Porcentaje de  Equipo Menor Atendido.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</si>
  <si>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</si>
  <si>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
Recursos Administrativos.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</si>
  <si>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Kilometros Lineales.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</si>
  <si>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cuadrados.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</si>
  <si>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Toneladas.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</si>
  <si>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Espacios Públicos.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</si>
  <si>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Vehiculos.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</si>
  <si>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Maquinaria Pesada.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</si>
  <si>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Equipo Menor.</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</si>
  <si>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Terraceria.</t>
    </r>
  </si>
  <si>
    <t>Componente
(Dirección de Atención a Demandas Emergentes)</t>
  </si>
  <si>
    <t>Componente
(Dirección de Supervisión de Sistema de Limpia)</t>
  </si>
  <si>
    <r>
      <rPr>
        <b/>
        <sz val="11"/>
        <color theme="1"/>
        <rFont val="Arial Nova Cond"/>
        <family val="2"/>
      </rPr>
      <t>3.03.1.1.10</t>
    </r>
    <r>
      <rPr>
        <sz val="11"/>
        <color theme="1"/>
        <rFont val="Arial Nova Cond"/>
        <family val="2"/>
      </rPr>
      <t xml:space="preserve"> Programa de infraestructura básica urbana, mejoramiento de imagen y obras públicas dignas, sustentables e inclusivas ejercidos por la Direccion General de Obras Públicas.</t>
    </r>
  </si>
  <si>
    <r>
      <rPr>
        <b/>
        <sz val="11"/>
        <color theme="1"/>
        <rFont val="Arial Nova Cond"/>
        <family val="2"/>
      </rPr>
      <t xml:space="preserve">POE: </t>
    </r>
    <r>
      <rPr>
        <sz val="11"/>
        <color theme="1"/>
        <rFont val="Arial Nova Cond"/>
        <family val="2"/>
      </rPr>
      <t>Porcentaje de Obras Ejercidas</t>
    </r>
  </si>
  <si>
    <r>
      <rPr>
        <b/>
        <sz val="11"/>
        <color theme="1"/>
        <rFont val="Arial Nova Cond"/>
        <family val="2"/>
      </rPr>
      <t>3.03.1.1.10.1</t>
    </r>
    <r>
      <rPr>
        <sz val="11"/>
        <color theme="1"/>
        <rFont val="Arial Nova Cond"/>
        <family val="2"/>
      </rPr>
      <t xml:space="preserve">  Obras de urbanización para una óptima movilidad urbana motorizada y no motorizada, con un enfoque sustentable, inclusiva y de mejoramiento de imagen urbana.</t>
    </r>
  </si>
  <si>
    <r>
      <rPr>
        <b/>
        <sz val="11"/>
        <color theme="1"/>
        <rFont val="Arial Nova Cond"/>
        <family val="2"/>
      </rPr>
      <t xml:space="preserve">POUOM: </t>
    </r>
    <r>
      <rPr>
        <sz val="11"/>
        <color theme="1"/>
        <rFont val="Arial Nova Cond"/>
        <family val="2"/>
      </rPr>
      <t>Porcentaje de Obras de Urbanización para Optima Movilidad</t>
    </r>
  </si>
  <si>
    <r>
      <rPr>
        <b/>
        <sz val="11"/>
        <color theme="1"/>
        <rFont val="Arial Nova Cond"/>
        <family val="2"/>
      </rPr>
      <t>3.03.1.1.10.2</t>
    </r>
    <r>
      <rPr>
        <sz val="11"/>
        <color theme="1"/>
        <rFont val="Arial Nova Cond"/>
        <family val="2"/>
      </rPr>
      <t xml:space="preserve">  Obras para servicios básicos en zonas de rezago de alta prioridad y de saneamiento ambiental para una Municipio sustentable.</t>
    </r>
  </si>
  <si>
    <r>
      <rPr>
        <b/>
        <sz val="11"/>
        <color theme="1"/>
        <rFont val="Arial Nova Cond"/>
        <family val="2"/>
      </rPr>
      <t>POSBSA:</t>
    </r>
    <r>
      <rPr>
        <sz val="11"/>
        <color theme="1"/>
        <rFont val="Arial Nova Cond"/>
        <family val="2"/>
      </rPr>
      <t xml:space="preserve"> Porcentaje de obras para servicios básicos y de saneamiento ambiental.</t>
    </r>
  </si>
  <si>
    <r>
      <rPr>
        <b/>
        <sz val="11"/>
        <color theme="1"/>
        <rFont val="Arial Nova Cond"/>
        <family val="2"/>
      </rPr>
      <t>3.03.1.1.10.3</t>
    </r>
    <r>
      <rPr>
        <sz val="11"/>
        <color theme="1"/>
        <rFont val="Arial Nova Cond"/>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</si>
  <si>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Nova Cond"/>
        <family val="2"/>
      </rPr>
      <t>POMIEP:</t>
    </r>
    <r>
      <rPr>
        <sz val="11"/>
        <color theme="1"/>
        <rFont val="Arial Nova Cond"/>
        <family val="2"/>
      </rPr>
      <t xml:space="preserve"> Porcentaje de Obras de Mejoramiento Integral de Espacios Públicos.</t>
    </r>
  </si>
  <si>
    <r>
      <rPr>
        <b/>
        <sz val="11"/>
        <color theme="1"/>
        <rFont val="Arial Nova Cond"/>
        <family val="2"/>
      </rPr>
      <t xml:space="preserve">3.03.1.1.10.4 </t>
    </r>
    <r>
      <rPr>
        <sz val="11"/>
        <color theme="1"/>
        <rFont val="Arial Nova Cond"/>
        <family val="2"/>
      </rPr>
      <t xml:space="preserve">Obras en inmuebles públicos municipales que contribuyen a la mejora continua de la atención a la ciudadanía del Municipio de Benito Juarez. </t>
    </r>
  </si>
  <si>
    <r>
      <rPr>
        <b/>
        <sz val="11"/>
        <color theme="1"/>
        <rFont val="Arial Nova Cond"/>
        <family val="2"/>
      </rPr>
      <t>POIPM:</t>
    </r>
    <r>
      <rPr>
        <sz val="11"/>
        <color theme="1"/>
        <rFont val="Arial Nova Cond"/>
        <family val="2"/>
      </rPr>
      <t xml:space="preserve"> Porcentaje de Obras en Inmuebles Públicos Municipales.</t>
    </r>
  </si>
  <si>
    <r>
      <rPr>
        <b/>
        <sz val="11"/>
        <color theme="1"/>
        <rFont val="Arial Nova Cond"/>
        <family val="2"/>
      </rPr>
      <t>3.03.1.1.10.5</t>
    </r>
    <r>
      <rPr>
        <sz val="11"/>
        <color theme="1"/>
        <rFont val="Arial Nova Cond"/>
        <family val="2"/>
      </rPr>
      <t xml:space="preserve">  Gestion de Reparaciones y Mantenimiento del Parque Vehicular.</t>
    </r>
  </si>
  <si>
    <r>
      <rPr>
        <b/>
        <sz val="11"/>
        <color theme="1"/>
        <rFont val="Arial Nova Cond"/>
        <family val="2"/>
      </rPr>
      <t xml:space="preserve">PRMPV: </t>
    </r>
    <r>
      <rPr>
        <sz val="11"/>
        <color theme="1"/>
        <rFont val="Arial Nova Cond"/>
        <family val="2"/>
      </rPr>
      <t>Porcentaje de Reparación y Mantenimiento al parque vehicular</t>
    </r>
  </si>
  <si>
    <r>
      <rPr>
        <b/>
        <sz val="11"/>
        <color theme="1"/>
        <rFont val="Arial Nova Cond"/>
        <family val="2"/>
      </rPr>
      <t>3.03.1.1.10.6</t>
    </r>
    <r>
      <rPr>
        <sz val="11"/>
        <color theme="1"/>
        <rFont val="Arial Nova Cond"/>
        <family val="2"/>
      </rPr>
      <t xml:space="preserve"> Arrendamientos de las Oficinas Laborales que ocupan la Dirección General y  las Direcciones de Area</t>
    </r>
  </si>
  <si>
    <r>
      <rPr>
        <b/>
        <sz val="11"/>
        <color theme="1"/>
        <rFont val="Arial Nova Cond"/>
        <family val="2"/>
      </rPr>
      <t xml:space="preserve">PAOL: </t>
    </r>
    <r>
      <rPr>
        <sz val="11"/>
        <color theme="1"/>
        <rFont val="Arial Nova Cond"/>
        <family val="2"/>
      </rPr>
      <t>Porcentaje de Arrendamientos de Oficinas Laborables</t>
    </r>
  </si>
  <si>
    <r>
      <rPr>
        <b/>
        <sz val="11"/>
        <color theme="1"/>
        <rFont val="Arial Nova Cond"/>
        <family val="2"/>
      </rPr>
      <t xml:space="preserve">3.03.1.1.10.7 </t>
    </r>
    <r>
      <rPr>
        <sz val="11"/>
        <color theme="1"/>
        <rFont val="Arial Nova Cond"/>
        <family val="2"/>
      </rPr>
      <t>Equipamiento al Personal de las áreas de obras públicas para un mejor desempeño de sus labores</t>
    </r>
  </si>
  <si>
    <r>
      <rPr>
        <b/>
        <sz val="11"/>
        <color theme="1"/>
        <rFont val="Arial Nova Cond"/>
        <family val="2"/>
      </rPr>
      <t>PEP:</t>
    </r>
    <r>
      <rPr>
        <sz val="11"/>
        <color theme="1"/>
        <rFont val="Arial Nova Cond"/>
        <family val="2"/>
      </rPr>
      <t xml:space="preserve"> Porcentaje de Equipamiento de Personal</t>
    </r>
  </si>
  <si>
    <t>Componente
Dirección de Proyectos</t>
  </si>
  <si>
    <r>
      <rPr>
        <b/>
        <sz val="11"/>
        <color theme="1"/>
        <rFont val="Arial Nova Cond"/>
        <family val="2"/>
      </rPr>
      <t xml:space="preserve">3.03.1.1.11 </t>
    </r>
    <r>
      <rPr>
        <sz val="11"/>
        <color theme="1"/>
        <rFont val="Arial Nova Cond"/>
        <family val="2"/>
      </rPr>
      <t xml:space="preserve"> Expedientes tecnicos que garanticen la correcta gestión de los recursos publicos en materia de obra.</t>
    </r>
  </si>
  <si>
    <r>
      <rPr>
        <b/>
        <sz val="11"/>
        <color theme="1"/>
        <rFont val="Arial Nova Cond"/>
        <family val="2"/>
      </rPr>
      <t xml:space="preserve">PETO: </t>
    </r>
    <r>
      <rPr>
        <sz val="11"/>
        <color theme="1"/>
        <rFont val="Arial Nova Cond"/>
        <family val="2"/>
      </rPr>
      <t>Porcentaje de Expedientes Técnicos de Obra.</t>
    </r>
  </si>
  <si>
    <r>
      <rPr>
        <b/>
        <sz val="11"/>
        <color theme="1"/>
        <rFont val="Arial Nova Cond"/>
        <family val="2"/>
      </rPr>
      <t xml:space="preserve">3.03.1.1.11.1 </t>
    </r>
    <r>
      <rPr>
        <sz val="11"/>
        <color theme="1"/>
        <rFont val="Arial Nova Cond"/>
        <family val="2"/>
      </rPr>
      <t>Gestion de Tramites en Materia de Impacto Ambiental ante la Secretaria Municipal de Ecologia y Desarrollo Urbano, Secretaria de Medio Ambiente del Estado de Quintana Roo y la Secretaría de Medio Ambiente y Recursos Naturales, de las Obras proyectadas.</t>
    </r>
  </si>
  <si>
    <r>
      <rPr>
        <b/>
        <sz val="11"/>
        <color theme="1"/>
        <rFont val="Arial Nova Cond"/>
        <family val="2"/>
      </rPr>
      <t>PGTMIAETE:</t>
    </r>
    <r>
      <rPr>
        <sz val="11"/>
        <color theme="1"/>
        <rFont val="Arial Nova Cond"/>
        <family val="2"/>
      </rPr>
      <t xml:space="preserve"> Porcentaje Gestion de Tramites en Materia de Impacto Ambiental para los Expedientes Técnicos Elaborados.</t>
    </r>
  </si>
  <si>
    <r>
      <rPr>
        <b/>
        <sz val="11"/>
        <color theme="1"/>
        <rFont val="Arial Nova Cond"/>
        <family val="2"/>
      </rPr>
      <t xml:space="preserve">3.03.1.1.11.2 </t>
    </r>
    <r>
      <rPr>
        <sz val="11"/>
        <color theme="1"/>
        <rFont val="Arial Nova Cond"/>
        <family val="2"/>
      </rPr>
      <t>Gestion de Tramites de Factibilidad de Servicios ante la Comision de Agua Potable y Alcantarillado del Estado de Quintana Roo, Aguakan, la Comision Nacional del Agua y la Comision Federal de Electricidad,  de las Obras proyectadas.</t>
    </r>
  </si>
  <si>
    <r>
      <rPr>
        <b/>
        <sz val="11"/>
        <color theme="1"/>
        <rFont val="Arial Nova Cond"/>
        <family val="2"/>
      </rPr>
      <t>PGTFSETE:</t>
    </r>
    <r>
      <rPr>
        <sz val="11"/>
        <color theme="1"/>
        <rFont val="Arial Nova Cond"/>
        <family val="2"/>
      </rPr>
      <t xml:space="preserve"> Porcentaje Gestion de Tramites de Factibilidad de Servicios para los Expedientes Técnicos Elaborados.</t>
    </r>
  </si>
  <si>
    <r>
      <rPr>
        <b/>
        <sz val="11"/>
        <color theme="1"/>
        <rFont val="Arial Nova Cond"/>
        <family val="2"/>
      </rPr>
      <t>3.03.1.1.11.3</t>
    </r>
    <r>
      <rPr>
        <sz val="11"/>
        <color theme="1"/>
        <rFont val="Arial Nova Cond"/>
        <family val="2"/>
      </rPr>
      <t xml:space="preserve"> Gestion de Licencias de Construccion ante la Direccion General de Desarrollo Urbano de las Obras proyectadas.</t>
    </r>
  </si>
  <si>
    <r>
      <rPr>
        <b/>
        <sz val="11"/>
        <color theme="1"/>
        <rFont val="Arial Nova Cond"/>
        <family val="2"/>
      </rPr>
      <t>PGLCETE:</t>
    </r>
    <r>
      <rPr>
        <sz val="11"/>
        <color theme="1"/>
        <rFont val="Arial Nova Cond"/>
        <family val="2"/>
      </rPr>
      <t xml:space="preserve"> Porcentaje Gestion de Licencias de Construccion para los Expedientes Técnicos Elaborados.</t>
    </r>
  </si>
  <si>
    <t>Componente
Dirección de Licitaciones y Contratos</t>
  </si>
  <si>
    <r>
      <rPr>
        <b/>
        <sz val="11"/>
        <color theme="1"/>
        <rFont val="Arial Nova Cond"/>
        <family val="2"/>
      </rPr>
      <t>3.03.1.1.12</t>
    </r>
    <r>
      <rPr>
        <sz val="11"/>
        <color theme="1"/>
        <rFont val="Arial Nova Cond"/>
        <family val="2"/>
      </rPr>
      <t xml:space="preserve"> Contratos de obra pública o servicios relacionados con las Mismas</t>
    </r>
  </si>
  <si>
    <r>
      <rPr>
        <b/>
        <sz val="11"/>
        <color theme="1"/>
        <rFont val="Arial Nova Cond"/>
        <family val="2"/>
      </rPr>
      <t xml:space="preserve">PCR: </t>
    </r>
    <r>
      <rPr>
        <sz val="11"/>
        <color theme="1"/>
        <rFont val="Arial Nova Cond"/>
        <family val="2"/>
      </rPr>
      <t xml:space="preserve"> Porcentaje de contratos de obra publica realizados</t>
    </r>
  </si>
  <si>
    <r>
      <rPr>
        <b/>
        <sz val="11"/>
        <color theme="1"/>
        <rFont val="Arial Nova Cond"/>
        <family val="2"/>
      </rPr>
      <t xml:space="preserve">3.03.1.1.12.1 </t>
    </r>
    <r>
      <rPr>
        <sz val="11"/>
        <color theme="1"/>
        <rFont val="Arial Nova Cond"/>
        <family val="2"/>
      </rPr>
      <t xml:space="preserve"> Proyección de Procedimientos de Adjudicacion de Obras Publicas en beneficio de los benitojuarences</t>
    </r>
  </si>
  <si>
    <r>
      <rPr>
        <b/>
        <sz val="11"/>
        <color theme="1"/>
        <rFont val="Arial Nova Cond"/>
        <family val="2"/>
      </rPr>
      <t>PPAOPP:</t>
    </r>
    <r>
      <rPr>
        <sz val="11"/>
        <color theme="1"/>
        <rFont val="Arial Nova Cond"/>
        <family val="2"/>
      </rPr>
      <t xml:space="preserve"> Porcentaje  de los Procedimientos de Adjudicacion de Obras Públicas Proyectadas en beneficio de los benitojuarences</t>
    </r>
  </si>
  <si>
    <t>Componente
Dirección de Construcción</t>
  </si>
  <si>
    <r>
      <rPr>
        <b/>
        <sz val="11"/>
        <color theme="1"/>
        <rFont val="Arial Nova Cond"/>
        <family val="2"/>
      </rPr>
      <t>3.03.1.1.13</t>
    </r>
    <r>
      <rPr>
        <sz val="11"/>
        <color theme="1"/>
        <rFont val="Arial Nova Cond"/>
        <family val="2"/>
      </rPr>
      <t xml:space="preserve">  Obras publicas  contratadas y ejecutadas en beneficio de los benitojuarences</t>
    </r>
  </si>
  <si>
    <r>
      <rPr>
        <b/>
        <sz val="11"/>
        <color theme="1"/>
        <rFont val="Arial Nova Cond"/>
        <family val="2"/>
      </rPr>
      <t xml:space="preserve">PIEOPC: </t>
    </r>
    <r>
      <rPr>
        <sz val="11"/>
        <color theme="1"/>
        <rFont val="Arial Nova Cond"/>
        <family val="2"/>
      </rPr>
      <t>Porcentaje  Inicio de Ejecucion de las Obras Públicas Contratadas</t>
    </r>
  </si>
  <si>
    <r>
      <rPr>
        <b/>
        <sz val="11"/>
        <color theme="1"/>
        <rFont val="Arial Nova Cond"/>
        <family val="2"/>
      </rPr>
      <t xml:space="preserve">3.03.1.1.13.1 </t>
    </r>
    <r>
      <rPr>
        <sz val="11"/>
        <color theme="1"/>
        <rFont val="Arial Nova Cond"/>
        <family val="2"/>
      </rPr>
      <t xml:space="preserve">Supervision  del avance físico de las obras publicas de acuerdo al calendario. </t>
    </r>
  </si>
  <si>
    <r>
      <rPr>
        <b/>
        <sz val="11"/>
        <color theme="1"/>
        <rFont val="Arial Nova Cond"/>
        <family val="2"/>
      </rPr>
      <t xml:space="preserve">PISAFOPE: </t>
    </r>
    <r>
      <rPr>
        <sz val="11"/>
        <color theme="1"/>
        <rFont val="Arial Nova Cond"/>
        <family val="2"/>
      </rPr>
      <t>Porcentaje de informes de supervision de avance físico de las obras publicas en ejecucion</t>
    </r>
  </si>
  <si>
    <t>Componente
Dirección de Control y Seguimiento de Obra</t>
  </si>
  <si>
    <r>
      <rPr>
        <b/>
        <sz val="11"/>
        <color theme="1"/>
        <rFont val="Arial Nova Cond"/>
        <family val="2"/>
      </rPr>
      <t xml:space="preserve">3.03.1.1.14 </t>
    </r>
    <r>
      <rPr>
        <sz val="11"/>
        <color theme="1"/>
        <rFont val="Arial Nova Cond"/>
        <family val="2"/>
      </rPr>
      <t xml:space="preserve"> Obras publicas  facturadas y ejecutadas en beneficio de los benitojuarences</t>
    </r>
  </si>
  <si>
    <r>
      <rPr>
        <b/>
        <sz val="11"/>
        <color theme="1"/>
        <rFont val="Arial Nova Cond"/>
        <family val="2"/>
      </rPr>
      <t>PFOPE:</t>
    </r>
    <r>
      <rPr>
        <sz val="11"/>
        <color theme="1"/>
        <rFont val="Arial Nova Cond"/>
        <family val="2"/>
      </rPr>
      <t xml:space="preserve"> Promedio de Facturacion de las obras pública ejecutadas</t>
    </r>
  </si>
  <si>
    <r>
      <rPr>
        <b/>
        <sz val="11"/>
        <color theme="1"/>
        <rFont val="Arial Nova Cond"/>
        <family val="2"/>
      </rPr>
      <t>3.03.1.14.1</t>
    </r>
    <r>
      <rPr>
        <sz val="11"/>
        <color theme="1"/>
        <rFont val="Arial Nova Cond"/>
        <family val="2"/>
      </rPr>
      <t xml:space="preserve"> Gestión del avance financiero de las obras publicas 
 </t>
    </r>
  </si>
  <si>
    <r>
      <rPr>
        <b/>
        <sz val="11"/>
        <color theme="1"/>
        <rFont val="Arial Nova Cond"/>
        <family val="2"/>
      </rPr>
      <t xml:space="preserve">PGEAFIN: </t>
    </r>
    <r>
      <rPr>
        <sz val="11"/>
        <color theme="1"/>
        <rFont val="Arial Nova Cond"/>
        <family val="2"/>
      </rPr>
      <t>Promedio de la gestion del avance financiero de las obras públicas</t>
    </r>
  </si>
  <si>
    <t>Componente
(Dirección General de Obras Públicas)</t>
  </si>
  <si>
    <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Servicio de mantenimiento</t>
    </r>
  </si>
  <si>
    <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</si>
  <si>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</si>
  <si>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</si>
  <si>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Dictamenes</t>
    </r>
  </si>
  <si>
    <t>Unidad de medida del indicador: 
Porcentaje
Unidad de medida: 
Equipamiento</t>
  </si>
  <si>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Oficinas Arrendadas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</si>
  <si>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Experientes Tecnicos de Obra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</si>
  <si>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en Materia de Impacto Ambiental</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</si>
  <si>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de Factibilidad de Servicios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</si>
  <si>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Gestiones de Licencias de Construccion</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</si>
  <si>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Contratos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</si>
  <si>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Procedimientos de Adjudicacion de Obras  Pùblicas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</si>
  <si>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Actas de Inicio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</si>
  <si>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Informes de supervision de avance fisico.</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</si>
  <si>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 xml:space="preserve">Facturas de obras  Públicas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</si>
  <si>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 de tramites de pago de estimaciones.</t>
    </r>
  </si>
  <si>
    <r>
      <t xml:space="preserve">3.12.1.1.8 </t>
    </r>
    <r>
      <rPr>
        <sz val="11"/>
        <color theme="1"/>
        <rFont val="Arial"/>
        <family val="2"/>
      </rPr>
      <t xml:space="preserve"> Recolección, manejo integral y disposición final de residuos sólidos supervisados.</t>
    </r>
  </si>
  <si>
    <r>
      <t xml:space="preserve">PSR: </t>
    </r>
    <r>
      <rPr>
        <sz val="11"/>
        <color theme="1"/>
        <rFont val="Arial"/>
        <family val="2"/>
      </rPr>
      <t>Porcentaje de supervisiones realizadas.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</si>
  <si>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</si>
  <si>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t xml:space="preserve">3.12.1.1.8.1 </t>
    </r>
    <r>
      <rPr>
        <sz val="11"/>
        <color theme="1"/>
        <rFont val="Arial"/>
        <family val="2"/>
      </rPr>
      <t xml:space="preserve"> Análisis de los resultados de las encuestas aplicadas a la población para identificar los aspectos suceptibles de mejora del servicio prestado por SIRESOL.</t>
    </r>
  </si>
  <si>
    <r>
      <rPr>
        <b/>
        <sz val="11"/>
        <color theme="1"/>
        <rFont val="Arial"/>
        <family val="2"/>
      </rPr>
      <t>PER:</t>
    </r>
    <r>
      <rPr>
        <sz val="11"/>
        <color theme="1"/>
        <rFont val="Arial"/>
        <family val="2"/>
      </rPr>
      <t xml:space="preserve"> Porcentaje de encuestas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</si>
  <si>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Encuestas. </t>
    </r>
  </si>
  <si>
    <r>
      <t xml:space="preserve">3.12.1.1.8.2 </t>
    </r>
    <r>
      <rPr>
        <sz val="11"/>
        <color theme="1"/>
        <rFont val="Arial"/>
        <family val="2"/>
      </rPr>
      <t>Supervisión constante y eficiente de las rutas diarias del servicio prestado por SIRESOL.</t>
    </r>
  </si>
  <si>
    <r>
      <rPr>
        <b/>
        <sz val="11"/>
        <color theme="1"/>
        <rFont val="Arial"/>
        <family val="2"/>
      </rPr>
      <t>PSRRRS</t>
    </r>
    <r>
      <rPr>
        <sz val="11"/>
        <color theme="1"/>
        <rFont val="Arial"/>
        <family val="2"/>
      </rPr>
      <t>: Porcentaje de supervision de las rutas de recoleccion de residuos solidos.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</si>
  <si>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Rutas.</t>
    </r>
  </si>
  <si>
    <r>
      <t xml:space="preserve">3.12.1.1.8.3  </t>
    </r>
    <r>
      <rPr>
        <sz val="11"/>
        <color theme="1"/>
        <rFont val="Arial"/>
        <family val="2"/>
      </rPr>
      <t>Supervisión de la disposición final de los residuos sólidos.</t>
    </r>
  </si>
  <si>
    <r>
      <rPr>
        <b/>
        <sz val="11"/>
        <color theme="1"/>
        <rFont val="Arial"/>
        <family val="2"/>
      </rPr>
      <t>PTRDF</t>
    </r>
    <r>
      <rPr>
        <sz val="11"/>
        <color theme="1"/>
        <rFont val="Arial"/>
        <family val="2"/>
      </rPr>
      <t>: Porcentaje de tonelaje de residuos que recibe el sitio de disposicion final.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</si>
  <si>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Tonelaje.</t>
    </r>
  </si>
  <si>
    <r>
      <t xml:space="preserve">3.12.1.1.8.4 </t>
    </r>
    <r>
      <rPr>
        <sz val="11"/>
        <color theme="1"/>
        <rFont val="Arial"/>
        <family val="2"/>
      </rPr>
      <t>Supervisión de basureros clandestinos, ejecutando la eliminación de manera oportuna.</t>
    </r>
  </si>
  <si>
    <r>
      <rPr>
        <b/>
        <sz val="11"/>
        <color theme="1"/>
        <rFont val="Arial"/>
        <family val="2"/>
      </rPr>
      <t>PBCSE</t>
    </r>
    <r>
      <rPr>
        <sz val="11"/>
        <color theme="1"/>
        <rFont val="Arial"/>
        <family val="2"/>
      </rPr>
      <t>: Porcentaje de basureros clandestinos supervisados y eliminados.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</si>
  <si>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Supervision.</t>
    </r>
  </si>
  <si>
    <r>
      <t xml:space="preserve">3.12.1.1.8.5 </t>
    </r>
    <r>
      <rPr>
        <sz val="11"/>
        <color theme="1"/>
        <rFont val="Arial"/>
        <family val="2"/>
      </rPr>
      <t xml:space="preserve">Mantenimiento preventivo del parque vehicular. </t>
    </r>
  </si>
  <si>
    <r>
      <rPr>
        <b/>
        <sz val="11"/>
        <color theme="1"/>
        <rFont val="Arial"/>
        <family val="2"/>
      </rPr>
      <t>PMPVSL:</t>
    </r>
    <r>
      <rPr>
        <sz val="11"/>
        <color theme="1"/>
        <rFont val="Arial"/>
        <family val="2"/>
      </rPr>
      <t xml:space="preserve"> Porcentaje de mantenimiento de parque vehicular de la direccion de Supervision de sistema de limpia.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</si>
  <si>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 </t>
    </r>
  </si>
  <si>
    <t>Dirección de Control y Seguimiento</t>
  </si>
  <si>
    <r>
      <rPr>
        <b/>
        <sz val="11"/>
        <color theme="1"/>
        <rFont val="Arial"/>
        <family val="2"/>
      </rPr>
      <t xml:space="preserve">3.12.1 </t>
    </r>
    <r>
      <rPr>
        <sz val="11"/>
        <color theme="1"/>
        <rFont val="Arial"/>
        <family val="2"/>
      </rPr>
      <t xml:space="preserve">Contribuir a garantizar la preservación de la riqueza natural única que tiene nuestro municipio mediante un crecimiento ordenado, sostenible y con responsabilidad compartida mediante la implementación de programas encaminados al mantenimiento de la infraestructura  urbana y la creación de obra pública.    </t>
    </r>
    <r>
      <rPr>
        <b/>
        <sz val="11"/>
        <color theme="1"/>
        <rFont val="Arial"/>
        <family val="2"/>
      </rPr>
      <t xml:space="preserve">                </t>
    </r>
  </si>
  <si>
    <t xml:space="preserve"> E-PPA 3.12 PROGRAMA DE INFRAESTRUCTURA BÁSICA URBANA, MEJORAMIENTO DE IMAGEN, SERVICIOS PÚBLICOS Y OBRAS PÚBLICAS DIGNAS, SUSTENTABLES E INCLUSIVAS</t>
  </si>
  <si>
    <t>ANUAL</t>
  </si>
  <si>
    <r>
      <rPr>
        <b/>
        <sz val="11"/>
        <color theme="1"/>
        <rFont val="Arial"/>
        <family val="2"/>
      </rPr>
      <t>PASOPD</t>
    </r>
    <r>
      <rPr>
        <sz val="11"/>
        <color theme="1"/>
        <rFont val="Arial"/>
        <family val="2"/>
      </rPr>
      <t>: Porcentaje de actividades de servicios y obra pública difundidas.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</si>
  <si>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Difundidas.</t>
    </r>
  </si>
  <si>
    <t>Dervivado a que no se encuetra aperturado el sistema OPERGOB, no se puede verificar el presupuesto ejercido del primer trimestre del ejercicio 2023</t>
  </si>
  <si>
    <t xml:space="preserve">ELABORÓ
C. Oscar Alfredo Velazquez Lemus
Coordinación Administrativa de la Secretaría Municipal de Obras Públicas y Servicios </t>
  </si>
  <si>
    <r>
      <rPr>
        <b/>
        <sz val="11"/>
        <color indexed="8"/>
        <rFont val="Arial"/>
        <family val="2"/>
      </rPr>
      <t>Justificación Trimestral:</t>
    </r>
    <r>
      <rPr>
        <sz val="11"/>
        <color indexed="8"/>
        <rFont val="Arial"/>
        <family val="2"/>
      </rPr>
      <t xml:space="preserve">  Debido a la falta de adquisición de material  para la siembra de plantas de ornato,  no se presento avance alguno de lo programado para esta actividad.
</t>
    </r>
    <r>
      <rPr>
        <b/>
        <sz val="11"/>
        <color indexed="8"/>
        <rFont val="Arial"/>
        <family val="2"/>
      </rPr>
      <t/>
    </r>
  </si>
  <si>
    <r>
      <rPr>
        <b/>
        <sz val="11"/>
        <color indexed="8"/>
        <rFont val="Arial"/>
        <family val="2"/>
      </rPr>
      <t>Justificación Trimestral</t>
    </r>
    <r>
      <rPr>
        <sz val="11"/>
        <color indexed="8"/>
        <rFont val="Arial"/>
        <family val="2"/>
      </rPr>
      <t>: Se logro una meta del 100.00% y de esta manera alcanzar la meta programa para el mantenimiento preventivo del parque vehicular.</t>
    </r>
  </si>
  <si>
    <r>
      <rPr>
        <b/>
        <sz val="11"/>
        <color indexed="8"/>
        <rFont val="Arial"/>
        <family val="2"/>
      </rPr>
      <t>Justificación Trimestral:</t>
    </r>
    <r>
      <rPr>
        <sz val="11"/>
        <color indexed="8"/>
        <rFont val="Arial"/>
        <family val="2"/>
      </rPr>
      <t xml:space="preserve">  Debido a la falta de adquisición de material  de construcción, no se represento avance alguno, motivo por el cual se decidio realizar el apoyo al mantenimiento de parques y áreas jardinadas,  razon por la cual no se realizó el mantenimiento programado de esta actividad.
</t>
    </r>
    <r>
      <rPr>
        <b/>
        <sz val="11"/>
        <color indexed="8"/>
        <rFont val="Arial"/>
        <family val="2"/>
      </rPr>
      <t xml:space="preserve">
</t>
    </r>
  </si>
  <si>
    <r>
      <rPr>
        <b/>
        <sz val="11"/>
        <color indexed="8"/>
        <rFont val="Arial"/>
        <family val="2"/>
      </rPr>
      <t>Justificación Trimestral:</t>
    </r>
    <r>
      <rPr>
        <sz val="11"/>
        <color indexed="8"/>
        <rFont val="Arial"/>
        <family val="2"/>
      </rPr>
      <t xml:space="preserve"> Debido a la falta de adquisición de material  de construcción, no se represento avance alguno, motivo por el cual se decidio realizar el apoyo al mantenimiento de parques y áreas jardinadas,  razon por la cual no se realizó el mantenimiento programado de esta actividad.</t>
    </r>
    <r>
      <rPr>
        <b/>
        <sz val="11"/>
        <color indexed="8"/>
        <rFont val="Arial"/>
        <family val="2"/>
      </rPr>
      <t xml:space="preserve">
</t>
    </r>
  </si>
  <si>
    <r>
      <rPr>
        <b/>
        <sz val="11"/>
        <color theme="1"/>
        <rFont val="Arial"/>
        <family val="2"/>
      </rPr>
      <t xml:space="preserve">Justificacion Trimestral: </t>
    </r>
    <r>
      <rPr>
        <sz val="11"/>
        <color theme="1"/>
        <rFont val="Arial"/>
        <family val="2"/>
      </rPr>
      <t>Se cumple al 100.00%, la meta realizada con la meta planeada.</t>
    </r>
  </si>
  <si>
    <r>
      <rPr>
        <b/>
        <sz val="11"/>
        <color theme="1"/>
        <rFont val="Arial"/>
        <family val="2"/>
      </rPr>
      <t xml:space="preserve">Justificacion Trimestral: </t>
    </r>
    <r>
      <rPr>
        <sz val="11"/>
        <color theme="1"/>
        <rFont val="Arial"/>
        <family val="2"/>
      </rPr>
      <t xml:space="preserve">Se cumple al 100.00%, la meta realizada con la meta planeada.
</t>
    </r>
    <r>
      <rPr>
        <b/>
        <sz val="11"/>
        <color theme="1"/>
        <rFont val="Arial"/>
        <family val="2"/>
      </rPr>
      <t/>
    </r>
  </si>
  <si>
    <r>
      <rPr>
        <b/>
        <sz val="11"/>
        <color theme="1"/>
        <rFont val="Arial"/>
        <family val="2"/>
      </rPr>
      <t xml:space="preserve">Justificación  Trimestral: </t>
    </r>
    <r>
      <rPr>
        <sz val="11"/>
        <color theme="1"/>
        <rFont val="Arial"/>
        <family val="2"/>
      </rPr>
      <t>No se logró la meta establecida debido que las Dependencias Gubernamentales no programaron actividades o eventos.</t>
    </r>
  </si>
  <si>
    <r>
      <rPr>
        <b/>
        <sz val="11"/>
        <color theme="1"/>
        <rFont val="Arial"/>
        <family val="2"/>
      </rPr>
      <t>Justificación Trimestral:</t>
    </r>
    <r>
      <rPr>
        <sz val="11"/>
        <color theme="1"/>
        <rFont val="Arial"/>
        <family val="2"/>
      </rPr>
      <t xml:space="preserve"> Se logró y sobrepaso la meta planeada debido a la alta demanda de la ciudadanía e instuciones privadas para la autorización de Obra Pública.</t>
    </r>
  </si>
  <si>
    <r>
      <rPr>
        <b/>
        <sz val="11"/>
        <color theme="1"/>
        <rFont val="Arial"/>
        <family val="2"/>
      </rPr>
      <t>Justificación Trimestral:</t>
    </r>
    <r>
      <rPr>
        <sz val="11"/>
        <color theme="1"/>
        <rFont val="Arial"/>
        <family val="2"/>
      </rPr>
      <t xml:space="preserve"> Se logró un avance del 100.00% en el mantenimiento de las instalaciones de la coordinación administrativa, equipos utilitarios y herramientas, debido a que se gestionaron los tramites necesarios para la expedición de los dictamenes en tiempo y forma por parte de la Dirección de Servicios Generales.</t>
    </r>
  </si>
  <si>
    <r>
      <rPr>
        <b/>
        <sz val="11"/>
        <color theme="1"/>
        <rFont val="Arial"/>
        <family val="2"/>
      </rPr>
      <t>Justificación Trimestral:</t>
    </r>
    <r>
      <rPr>
        <sz val="11"/>
        <color theme="1"/>
        <rFont val="Arial"/>
        <family val="2"/>
      </rPr>
      <t xml:space="preserve"> Se logró un avance  en el cumplimiento positivoen realación a la meta  programada del trimestre en la ejecución de programas, acciones y medidas  para la operación y buen funcionamiento de los servicios públicos.</t>
    </r>
  </si>
  <si>
    <r>
      <rPr>
        <b/>
        <sz val="11"/>
        <color theme="1"/>
        <rFont val="Arial"/>
        <family val="2"/>
      </rPr>
      <t>Justificación Trimestral:</t>
    </r>
    <r>
      <rPr>
        <sz val="11"/>
        <color theme="1"/>
        <rFont val="Arial"/>
        <family val="2"/>
      </rPr>
      <t xml:space="preserve"> Se logró un avance superior a lo programado derivado a la atención oportuna de las solicitudes ciudadanas recepcionadas mediante el programa reporta y aporta.</t>
    </r>
  </si>
  <si>
    <r>
      <rPr>
        <b/>
        <sz val="11"/>
        <color theme="1"/>
        <rFont val="Arial"/>
        <family val="2"/>
      </rPr>
      <t>Justificación Trimestral:</t>
    </r>
    <r>
      <rPr>
        <sz val="11"/>
        <color theme="1"/>
        <rFont val="Arial"/>
        <family val="2"/>
      </rPr>
      <t xml:space="preserve"> Se logró un avance menor a lo establecido en virtud de que no se  Inspeccionaron estblecimientos debido a que el personal se enfoco a apoyo de brigadas.</t>
    </r>
  </si>
  <si>
    <r>
      <rPr>
        <b/>
        <sz val="11"/>
        <color theme="1"/>
        <rFont val="Arial"/>
        <family val="2"/>
      </rPr>
      <t xml:space="preserve">Justificación Trimestral: </t>
    </r>
    <r>
      <rPr>
        <sz val="11"/>
        <color theme="1"/>
        <rFont val="Arial"/>
        <family val="2"/>
      </rPr>
      <t xml:space="preserve">En la Dirección de Alumbrado  público se continuará con el mejoramiento del Sistema de Alumbrado público con la reparación de las luminarias.                                                            Obteniendo en el tercer trimestre  un incremento de  47,49 % de la meta planeada.     </t>
    </r>
  </si>
  <si>
    <r>
      <rPr>
        <b/>
        <sz val="11"/>
        <color theme="1"/>
        <rFont val="Arial"/>
        <family val="2"/>
      </rPr>
      <t>Justificación Trimestral:</t>
    </r>
    <r>
      <rPr>
        <sz val="11"/>
        <color theme="1"/>
        <rFont val="Arial"/>
        <family val="2"/>
      </rPr>
      <t xml:space="preserve"> En la Dirección de Alumbrado  público se continua con la  supervición del sistema del alumbrado público,reducuiendo las fallas presentadas en el mismo. Registrandose en proporción a la meta planeada en el  tercer trimestre un porcentaje del 61.80%.               </t>
    </r>
  </si>
  <si>
    <r>
      <rPr>
        <b/>
        <sz val="11"/>
        <color theme="1"/>
        <rFont val="Arial"/>
        <family val="2"/>
      </rPr>
      <t>Justificación Trimestral:</t>
    </r>
    <r>
      <rPr>
        <sz val="11"/>
        <color theme="1"/>
        <rFont val="Arial"/>
        <family val="2"/>
      </rPr>
      <t xml:space="preserve"> En la Dirección de Alumbrado  público se continua con la  supervición de los reportes  ciudasdanos  del sistema del alumbrado público, presentando un avance del 60,43%  en proporción a la meta planeada en  el tercer trimestre.                                                                                                                                               </t>
    </r>
  </si>
  <si>
    <r>
      <rPr>
        <b/>
        <sz val="11"/>
        <color theme="1"/>
        <rFont val="Arial"/>
        <family val="2"/>
      </rPr>
      <t>Justificación Trimestral:</t>
    </r>
    <r>
      <rPr>
        <sz val="11"/>
        <color theme="1"/>
        <rFont val="Arial"/>
        <family val="2"/>
      </rPr>
      <t xml:space="preserve"> En la Dirección de Alumbrado  público se realiza en censo  del sistema del alumbrado público, cumpliendo con las metas planeadas y presentando un avance del  86.05%  en proporción a la meta planeada del tercer  trimestre.                                                 </t>
    </r>
  </si>
  <si>
    <r>
      <rPr>
        <b/>
        <sz val="11"/>
        <color theme="1"/>
        <rFont val="Arial"/>
        <family val="2"/>
      </rPr>
      <t>Justificación Trimestral:</t>
    </r>
    <r>
      <rPr>
        <sz val="11"/>
        <color theme="1"/>
        <rFont val="Arial"/>
        <family val="2"/>
      </rPr>
      <t xml:space="preserve"> El sistema del alumbrado público se esta modernizando con luminarias led por lo que la rehabilitación y mantenimiento  de luminarias  tipo  reflector, no se logro el avance  en proporción a la meta planeada en el tercer trimestre, presentando un avance del  3,80% ,                                    </t>
    </r>
  </si>
  <si>
    <r>
      <rPr>
        <b/>
        <sz val="11"/>
        <color theme="1"/>
        <rFont val="Arial"/>
        <family val="2"/>
      </rPr>
      <t xml:space="preserve">Justificación Trimestral: </t>
    </r>
    <r>
      <rPr>
        <sz val="11"/>
        <color theme="1"/>
        <rFont val="Arial"/>
        <family val="2"/>
      </rPr>
      <t xml:space="preserve">En la Dirección de Alumbrado  público se continua con la rehabilitación  y mantenimiento de postes del sistema del alumbrado público. Por lo que se logró en relación a  la meta planeada para el tercer  trimestre un  90.00%.    </t>
    </r>
  </si>
  <si>
    <r>
      <rPr>
        <b/>
        <sz val="11"/>
        <color theme="1"/>
        <rFont val="Arial"/>
        <family val="2"/>
      </rPr>
      <t>Justificación Trimestral:</t>
    </r>
    <r>
      <rPr>
        <sz val="11"/>
        <color theme="1"/>
        <rFont val="Arial"/>
        <family val="2"/>
      </rPr>
      <t xml:space="preserve"> En la Dirección de Alumbrado  público se continua con la proyección  de la infraestructura eléctrica, logrando un 100% en relación a  la meta planeada para el  tercer trimestre.                                                                                                                          </t>
    </r>
  </si>
  <si>
    <r>
      <rPr>
        <b/>
        <sz val="11"/>
        <color theme="1"/>
        <rFont val="Arial"/>
        <family val="2"/>
      </rPr>
      <t>Justificación Trimestral:</t>
    </r>
    <r>
      <rPr>
        <sz val="11"/>
        <color theme="1"/>
        <rFont val="Arial"/>
        <family val="2"/>
      </rPr>
      <t xml:space="preserve"> En la Dirección de Alumbrado  público se continua con los trabajos establecidos para la entrega recepción de fraccionamientos en relación al  sistema del alumbrado público. Por lo que se logro un 76,19% más  en relación a  la meta planeada para el segundo trimestre.                  </t>
    </r>
  </si>
  <si>
    <r>
      <rPr>
        <b/>
        <sz val="11"/>
        <color theme="1"/>
        <rFont val="Arial"/>
        <family val="2"/>
      </rPr>
      <t>Justificación Trimestral:</t>
    </r>
    <r>
      <rPr>
        <sz val="11"/>
        <color theme="1"/>
        <rFont val="Arial"/>
        <family val="2"/>
      </rPr>
      <t xml:space="preserve"> La meta alcanzada del 01  de Julio al 30 de Septiembre 2023, fue de un 60.16 % ya que la medición es trimestral, y por condiciones climáticas no se obtuvo el 100% que se esperaba.</t>
    </r>
  </si>
  <si>
    <r>
      <rPr>
        <b/>
        <sz val="11"/>
        <color theme="1"/>
        <rFont val="Arial"/>
        <family val="2"/>
      </rPr>
      <t>Justificación Trimestral:</t>
    </r>
    <r>
      <rPr>
        <sz val="11"/>
        <color theme="1"/>
        <rFont val="Arial"/>
        <family val="2"/>
      </rPr>
      <t xml:space="preserve">  La meta alcanzada del  01  de Julio al 30 de Septiembre 2023, fue de un 451.41 %, este incremento se obtuvo en virtud de que la demanda del servicio de agua potable en las colonias irregulares es mayor derivado al aunmento de poblacion, asi mismo se cuenta con el parque vehicular en optimas condiciones .
</t>
    </r>
  </si>
  <si>
    <r>
      <rPr>
        <b/>
        <sz val="11"/>
        <color theme="1"/>
        <rFont val="Arial"/>
        <family val="2"/>
      </rPr>
      <t>Justificación Trimestral:</t>
    </r>
    <r>
      <rPr>
        <sz val="11"/>
        <color theme="1"/>
        <rFont val="Arial"/>
        <family val="2"/>
      </rPr>
      <t xml:space="preserve">  La meta alcanzada de  01  de Julio al 30 de Septiembre 2023, fue de un 182.88% ya que la medición es trimestral.</t>
    </r>
  </si>
  <si>
    <r>
      <rPr>
        <b/>
        <sz val="11"/>
        <color theme="1"/>
        <rFont val="Arial"/>
        <family val="2"/>
      </rPr>
      <t>Justificación Trimestral:</t>
    </r>
    <r>
      <rPr>
        <sz val="11"/>
        <color theme="1"/>
        <rFont val="Arial"/>
        <family val="2"/>
      </rPr>
      <t xml:space="preserve">  La meta alcanzada de  01  de Julio al 30 de Septiembre 2023, fue de un 0% ya que este trimestre no tuvimos alguna recepcion de obra. </t>
    </r>
  </si>
  <si>
    <r>
      <rPr>
        <b/>
        <sz val="11"/>
        <color theme="1"/>
        <rFont val="Arial"/>
        <family val="2"/>
      </rPr>
      <t>Justificación Trimestral:</t>
    </r>
    <r>
      <rPr>
        <sz val="11"/>
        <color theme="1"/>
        <rFont val="Arial"/>
        <family val="2"/>
      </rPr>
      <t xml:space="preserve"> 01  de Julio al 30 de Septiembre 2023, fue de un 50% debido a que la medicion es trimestral.
</t>
    </r>
  </si>
  <si>
    <r>
      <rPr>
        <b/>
        <sz val="11"/>
        <color theme="1"/>
        <rFont val="Arial"/>
        <family val="2"/>
      </rPr>
      <t>Justificación Trimestral:</t>
    </r>
    <r>
      <rPr>
        <sz val="11"/>
        <color theme="1"/>
        <rFont val="Arial"/>
        <family val="2"/>
      </rPr>
      <t xml:space="preserve"> 01  de Julio al 30 de Septiembre 2023, fue de un 100% .
</t>
    </r>
  </si>
  <si>
    <r>
      <rPr>
        <b/>
        <sz val="11"/>
        <color theme="1"/>
        <rFont val="Arial"/>
        <family val="2"/>
      </rPr>
      <t>Justificación Trimestral:</t>
    </r>
    <r>
      <rPr>
        <sz val="11"/>
        <color theme="1"/>
        <rFont val="Arial"/>
        <family val="2"/>
      </rPr>
      <t xml:space="preserve"> 01  de Julio al 30 de Septiembre 2023, fue de un 50% debido a que la medicion es trimestral. </t>
    </r>
  </si>
  <si>
    <r>
      <rPr>
        <b/>
        <sz val="11"/>
        <color theme="1"/>
        <rFont val="Arial"/>
        <family val="2"/>
      </rPr>
      <t xml:space="preserve">Justificación Trimestral: </t>
    </r>
    <r>
      <rPr>
        <sz val="11"/>
        <color theme="1"/>
        <rFont val="Arial"/>
        <family val="2"/>
      </rPr>
      <t xml:space="preserve">01  de Julio al 30 de Septiembre 2023, fue de un 50%.  
</t>
    </r>
  </si>
  <si>
    <r>
      <rPr>
        <b/>
        <sz val="11"/>
        <color theme="1"/>
        <rFont val="Arial"/>
        <family val="2"/>
      </rPr>
      <t>Justificacion Trimestral:</t>
    </r>
    <r>
      <rPr>
        <sz val="11"/>
        <color theme="1"/>
        <rFont val="Arial"/>
        <family val="2"/>
      </rPr>
      <t xml:space="preserve"> Se logró realizar  672 desazolves de los 680  programados en el tercer trimestre, alcanzando la meta  en semáforo verde con el 98.82% realizado.         </t>
    </r>
  </si>
  <si>
    <r>
      <rPr>
        <b/>
        <sz val="11"/>
        <color theme="1"/>
        <rFont val="Arial"/>
        <family val="2"/>
      </rPr>
      <t>Justificacion Trimestral:</t>
    </r>
    <r>
      <rPr>
        <sz val="11"/>
        <color theme="1"/>
        <rFont val="Arial"/>
        <family val="2"/>
      </rPr>
      <t xml:space="preserve"> Se logró realizar la limpieza de 5,000,000 M2 de playas, de los  5,075,000 M2  programados en el tercer trimestre, alcanzando la meta en semáforo verde con un 98.52% realizado.                                              </t>
    </r>
  </si>
  <si>
    <r>
      <t>Justificacion Trimestral:</t>
    </r>
    <r>
      <rPr>
        <sz val="11"/>
        <color theme="1"/>
        <rFont val="Arial"/>
        <family val="2"/>
      </rPr>
      <t xml:space="preserve"> Se logró realizar 21 restauraciones de los 50 programados en el tercer trimestre, quedando en semáforo critico en un 42.00% de lo planeado, no se cumplió con el objetivo debido a la falta de materiales de construcción que se requieren.   </t>
    </r>
  </si>
  <si>
    <r>
      <t xml:space="preserve">Justificacion Trimestral: </t>
    </r>
    <r>
      <rPr>
        <sz val="11"/>
        <color theme="1"/>
        <rFont val="Arial"/>
        <family val="2"/>
      </rPr>
      <t>Se logró rebasar la menta programada realizando 7,966 limpiezas de pozos pluviales, de los 5,375 programados en el tercer trimestre, alcanzando el 148.20% de lo planeado, se alcanzo  rebasar el 100 % alcanzando el semaforo verde en este tercer trimestre. Debido a la temporada de lluvias lo que genera en recorrido en areas propensas para  la limpieza de rejillas.</t>
    </r>
  </si>
  <si>
    <r>
      <t xml:space="preserve">Justificacion Trimestral: </t>
    </r>
    <r>
      <rPr>
        <sz val="11"/>
        <color theme="1"/>
        <rFont val="Arial"/>
        <family val="2"/>
      </rPr>
      <t xml:space="preserve">Se logró rebasar la meta programada realizando 1,019 ML de la limpieza de interconexión  de los 875 ML programados programados para el tercer trimestre, rebasando con un 116.46%  logrando mantenerse en el semáforo verde  en el tercer trimestre.                            </t>
    </r>
  </si>
  <si>
    <r>
      <t xml:space="preserve">Justificacion Trimestral: </t>
    </r>
    <r>
      <rPr>
        <sz val="11"/>
        <color theme="1"/>
        <rFont val="Arial"/>
        <family val="2"/>
      </rPr>
      <t>Se logró realizar  10 movimientos de recurso, de los 9 programados, rebasando la meta con el 111.11% de lo planeado, manteniéndose en el semáforo verde en el tercer trimestre.</t>
    </r>
  </si>
  <si>
    <r>
      <t>Justificacion Trimestral:</t>
    </r>
    <r>
      <rPr>
        <sz val="11"/>
        <color theme="1"/>
        <rFont val="Arial"/>
        <family val="2"/>
      </rPr>
      <t xml:space="preserve"> Se logró realizar el retiro de 140,998  Kg de basura  de los 150,750 Kg  programados en el tercer trimestre, alcanzando un 93.53% de lo planeado, se alcanzo llegar al semáforo verde en este tercer trimestre.</t>
    </r>
    <r>
      <rPr>
        <b/>
        <sz val="11"/>
        <color theme="1"/>
        <rFont val="Arial"/>
        <family val="2"/>
      </rPr>
      <t xml:space="preserve">                       </t>
    </r>
  </si>
  <si>
    <r>
      <t xml:space="preserve">Justificacion Trimestral: </t>
    </r>
    <r>
      <rPr>
        <sz val="11"/>
        <color theme="1"/>
        <rFont val="Arial"/>
        <family val="2"/>
      </rPr>
      <t xml:space="preserve">Se logró realizar el retiro de  4,551 M3 de sargazo y pasto marino de las playas, de los 4,600 m3 programados en el tercer trimestre alcanzando un 98.93% de lo planeado, se alcanzo llegar al semáforo verde en este tercer  trimestre.   </t>
    </r>
  </si>
  <si>
    <r>
      <t xml:space="preserve">Justificacion Trimestral: </t>
    </r>
    <r>
      <rPr>
        <sz val="11"/>
        <color theme="1"/>
        <rFont val="Arial"/>
        <family val="2"/>
      </rPr>
      <t xml:space="preserve">Se logró  realizar 10 mantenimientos de los 11 programados en el tercer trimestre, alcanzando la meta programada en un 90.91% en el tercer trimestre manteniendose en semaforo verde.    </t>
    </r>
    <r>
      <rPr>
        <b/>
        <sz val="11"/>
        <color theme="1"/>
        <rFont val="Arial"/>
        <family val="2"/>
      </rPr>
      <t xml:space="preserve">                                   </t>
    </r>
  </si>
  <si>
    <r>
      <rPr>
        <b/>
        <sz val="11"/>
        <color indexed="8"/>
        <rFont val="Arial"/>
        <family val="2"/>
      </rPr>
      <t>Justificación Trimestral:</t>
    </r>
    <r>
      <rPr>
        <sz val="11"/>
        <color indexed="8"/>
        <rFont val="Arial"/>
        <family val="2"/>
      </rPr>
      <t xml:space="preserve"> Debido a la falta de adquisicion de material de pintura durante este trimestre, se realizo un avance del  30.00%  del mantenimiento programado para esta actividad, el cual fue realizado mediante material donado.
</t>
    </r>
    <r>
      <rPr>
        <b/>
        <sz val="11"/>
        <color indexed="8"/>
        <rFont val="Arial"/>
        <family val="2"/>
      </rPr>
      <t/>
    </r>
  </si>
  <si>
    <r>
      <rPr>
        <b/>
        <sz val="11"/>
        <color indexed="8"/>
        <rFont val="Arial"/>
        <family val="2"/>
      </rPr>
      <t>Justificación Trimestra</t>
    </r>
    <r>
      <rPr>
        <sz val="11"/>
        <color indexed="8"/>
        <rFont val="Arial"/>
        <family val="2"/>
      </rPr>
      <t xml:space="preserve">l: Se logro un avance del 107.43% del programado para esta actividad , donde es atendido de forma continua solicitudes de ciudadanos mediante el programa de "REPORTA Y APORTA" , SUGEI y las areas calendarizadas por la dirección. 
</t>
    </r>
  </si>
  <si>
    <r>
      <rPr>
        <b/>
        <sz val="11"/>
        <color indexed="8"/>
        <rFont val="Arial"/>
        <family val="2"/>
      </rPr>
      <t xml:space="preserve">Justificación Trimestral: </t>
    </r>
    <r>
      <rPr>
        <sz val="11"/>
        <color indexed="8"/>
        <rFont val="Arial"/>
        <family val="2"/>
      </rPr>
      <t xml:space="preserve">Se realizo el 150 % del mantenimiento de esta actividad durante estre trimestre, debido que se conto con material de pintura donado para la realizar dichos trabajos, se supero en un 50% la meta debido a que se realizo el mantenimiento de la Fuente FAntasia Caribeña despues de la marcha realizada el dia 28 de septiembre de 2023.
</t>
    </r>
    <r>
      <rPr>
        <b/>
        <sz val="11"/>
        <color indexed="8"/>
        <rFont val="Arial"/>
        <family val="2"/>
      </rPr>
      <t/>
    </r>
  </si>
  <si>
    <r>
      <rPr>
        <b/>
        <sz val="11"/>
        <color indexed="8"/>
        <rFont val="Arial"/>
        <family val="2"/>
      </rPr>
      <t xml:space="preserve">Justificación Trimestral: </t>
    </r>
    <r>
      <rPr>
        <sz val="11"/>
        <color indexed="8"/>
        <rFont val="Arial"/>
        <family val="2"/>
      </rPr>
      <t>Se logro una meta del  116.79% para este trimestre, rebasando la meta programada debido a las solicitudes realizadas mediante el programa " REPORTA Y APORTA", SUGEI y a los eventos de Presidencia, las cuales son atendidas  para la restauración de juegos infantiles y aparatos de ejercicio.</t>
    </r>
  </si>
  <si>
    <r>
      <rPr>
        <b/>
        <sz val="11"/>
        <color indexed="8"/>
        <rFont val="Arial"/>
        <family val="2"/>
      </rPr>
      <t>Justificación Trimestral:</t>
    </r>
    <r>
      <rPr>
        <sz val="11"/>
        <color indexed="8"/>
        <rFont val="Arial"/>
        <family val="2"/>
      </rPr>
      <t xml:space="preserve"> Se logro una meta del 93.75 % esto debido a la donación de refacciones hechas a la dirección para realizar el mantenimiento de maquinaria menor como lo son desbrozadoras, motosierras, podadoras, etc.
</t>
    </r>
  </si>
  <si>
    <r>
      <rPr>
        <b/>
        <sz val="11"/>
        <color theme="1"/>
        <rFont val="Arial"/>
        <family val="2"/>
      </rPr>
      <t>Justificacion Trimestral</t>
    </r>
    <r>
      <rPr>
        <sz val="11"/>
        <color theme="1"/>
        <rFont val="Arial"/>
        <family val="2"/>
      </rPr>
      <t xml:space="preserve">: La meta alcanzada del 01 de Julio al 30 de Septiembre 2023, Se logro un avance del 256% partiendo de la meta planeada, el cual es mayor a lo planeado ya que los reportes de la ciudadania estan en aumento debido a los cambios climatologicos y al incremento de espacios publicos y obras.                   </t>
    </r>
  </si>
  <si>
    <r>
      <rPr>
        <b/>
        <sz val="11"/>
        <color theme="1"/>
        <rFont val="Arial"/>
        <family val="2"/>
      </rPr>
      <t>Justificacion Trimestral:</t>
    </r>
    <r>
      <rPr>
        <sz val="11"/>
        <color theme="1"/>
        <rFont val="Arial"/>
        <family val="2"/>
      </rPr>
      <t xml:space="preserve"> La meta alcanzada del 01 de Julio al 30 de Septiembre 2023, Se logro un avance del 55% partiendo de la meta planeada. el cual se encuentra en el rango de acuerdo alo planeado.</t>
    </r>
  </si>
  <si>
    <r>
      <rPr>
        <b/>
        <sz val="11"/>
        <color theme="1"/>
        <rFont val="Arial"/>
        <family val="2"/>
      </rPr>
      <t>Justificacion  Trimestral:</t>
    </r>
    <r>
      <rPr>
        <sz val="11"/>
        <color theme="1"/>
        <rFont val="Arial"/>
        <family val="2"/>
      </rPr>
      <t xml:space="preserve"> La meta alcanzada del 01 de Julio al 30 de Septiembre 2023, Se logro un avance del 58.68% partiendo de la meta planeada, es una cifra aceptable de acuerdo a lo planeado, ya que debido al Covid 19 el personal es muy vulnerable.</t>
    </r>
  </si>
  <si>
    <r>
      <rPr>
        <b/>
        <sz val="11"/>
        <color theme="1"/>
        <rFont val="Arial"/>
        <family val="2"/>
      </rPr>
      <t>Justificacion Trimestral</t>
    </r>
    <r>
      <rPr>
        <sz val="11"/>
        <color theme="1"/>
        <rFont val="Arial"/>
        <family val="2"/>
      </rPr>
      <t xml:space="preserve">: La meta alcanzada del 01 de Julio al 30 de Septiembre 2023, Se logro un avance del 105.06% partiendo de la meta planeada. se mantiene un procentaje casi del 100% de lo planeado ya que se trata de atender todos los reportes de la ciudadania.   </t>
    </r>
  </si>
  <si>
    <r>
      <rPr>
        <b/>
        <sz val="11"/>
        <color theme="1"/>
        <rFont val="Arial"/>
        <family val="2"/>
      </rPr>
      <t>Justificacion Trimestral</t>
    </r>
    <r>
      <rPr>
        <sz val="11"/>
        <color theme="1"/>
        <rFont val="Arial"/>
        <family val="2"/>
      </rPr>
      <t xml:space="preserve">: La meta alcanzada del 01 de Julio al 30 de Septiembre 2023, Se logro un avance del 130.86% partiendo de la meta planeada. debido a la alza de los reportes de la ciudadania y se prioriza dichos reportes para disminuir la delincuencia en zonas inseguras y minimizar zonas de alto riesgo para la salud de mujeres y niños. Al igual a los programas de descacharrizacion que promada la Presidencia Municipal.      </t>
    </r>
  </si>
  <si>
    <r>
      <rPr>
        <b/>
        <sz val="11"/>
        <color theme="1"/>
        <rFont val="Arial"/>
        <family val="2"/>
      </rPr>
      <t>Justificacion Trimestral</t>
    </r>
    <r>
      <rPr>
        <sz val="11"/>
        <color theme="1"/>
        <rFont val="Arial"/>
        <family val="2"/>
      </rPr>
      <t xml:space="preserve">: La meta alcanzada del 01 de Julio al 30 de Septiembre 2023, Se logro un avance del 60.44% partiendo de la meta planeada.debido ala alza de reportes por parte de la ciudadania , se priorizan de acuerdo alos riesgos sanitarios , violencia hacia las muejres y niños por zonas inseguras. </t>
    </r>
  </si>
  <si>
    <r>
      <rPr>
        <b/>
        <sz val="11"/>
        <color theme="1"/>
        <rFont val="Arial"/>
        <family val="2"/>
      </rPr>
      <t>Justificacion Trimestral</t>
    </r>
    <r>
      <rPr>
        <sz val="11"/>
        <color theme="1"/>
        <rFont val="Arial"/>
        <family val="2"/>
      </rPr>
      <t xml:space="preserve">:  La meta alcanzada del 01 de Julio al 30 de Septiembre 2023, Se logro un avance del 38.96% partiendo de la meta planeada. Debido ala contingencia de playas con el tema de sargazos, se utilizan las maquinarias para recoleccion de las mismas.       </t>
    </r>
  </si>
  <si>
    <r>
      <rPr>
        <b/>
        <sz val="11"/>
        <color theme="1"/>
        <rFont val="Arial"/>
        <family val="2"/>
      </rPr>
      <t>Justificacion Trimestral</t>
    </r>
    <r>
      <rPr>
        <sz val="11"/>
        <color theme="1"/>
        <rFont val="Arial"/>
        <family val="2"/>
      </rPr>
      <t xml:space="preserve">: La meta alcanzada del 01 de Julio al 30 de Septiembre 2023, Se logro un avance del 83.33% partiendo de la meta planeada. debido ala demanda de la operatividad se han solicitado constantemente mantenimiento vehicular. </t>
    </r>
  </si>
  <si>
    <r>
      <rPr>
        <b/>
        <sz val="11"/>
        <color theme="1"/>
        <rFont val="Arial"/>
        <family val="2"/>
      </rPr>
      <t>Justificacion Trimestral</t>
    </r>
    <r>
      <rPr>
        <sz val="11"/>
        <color theme="1"/>
        <rFont val="Arial"/>
        <family val="2"/>
      </rPr>
      <t xml:space="preserve">: La meta alcanzada del 01 de Julio al 30 de Septiembre 2023, Se logro un avance del 75.00% partiendo de la meta planeada.debido ala demanda de la operatividad se han solicitado constantemente mantenimiento del maquinaria pesada.    </t>
    </r>
  </si>
  <si>
    <r>
      <rPr>
        <b/>
        <sz val="11"/>
        <color theme="1"/>
        <rFont val="Arial"/>
        <family val="2"/>
      </rPr>
      <t>Justificacion Trimestral</t>
    </r>
    <r>
      <rPr>
        <sz val="11"/>
        <color theme="1"/>
        <rFont val="Arial"/>
        <family val="2"/>
      </rPr>
      <t xml:space="preserve">: La meta alcanzada del 01 de Julio al 30 de Septiembre 2023, Se logro un avance del 93.75% partiendo de la meta planeada.debido ala demanda de reportes y la operatividad de la direccion se han solicitado constantemente el mantenimiento de la maquinaria menor.      </t>
    </r>
  </si>
  <si>
    <r>
      <rPr>
        <b/>
        <sz val="11"/>
        <color theme="1"/>
        <rFont val="Arial"/>
        <family val="2"/>
      </rPr>
      <t>Justificacion Trimestral:</t>
    </r>
    <r>
      <rPr>
        <sz val="11"/>
        <color theme="1"/>
        <rFont val="Arial"/>
        <family val="2"/>
      </rPr>
      <t xml:space="preserve"> La meta alcanzada del 01 Julio al 30 de Septiembre 2023, fue de un 80.71%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</si>
  <si>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1 Julio al 30 de Septiembre 2023, fue de un 106.67% ya que la medición es trimestral, se logro mas del 100% ya que la poblacion a participado mas en encuestas para saber la opinion sobre el servicio de recoleccion de residuos solidos que se realiza en el municipio.</t>
    </r>
  </si>
  <si>
    <r>
      <rPr>
        <b/>
        <sz val="11"/>
        <color theme="1"/>
        <rFont val="Arial"/>
        <family val="2"/>
      </rPr>
      <t>Justificacion Trimestral:</t>
    </r>
    <r>
      <rPr>
        <sz val="11"/>
        <color theme="1"/>
        <rFont val="Arial"/>
        <family val="2"/>
      </rPr>
      <t xml:space="preserve"> La meta alcanzada del 1 Julio al 30 de Septiembre 2023, fue de un 107.10%  ya que la medición es trimestral, y llego  a mas del 100%  ya que los recorridos de rutas han aunmentado.</t>
    </r>
  </si>
  <si>
    <r>
      <rPr>
        <b/>
        <sz val="11"/>
        <color theme="1"/>
        <rFont val="Arial"/>
        <family val="2"/>
      </rPr>
      <t>Justificacion Trimestral:</t>
    </r>
    <r>
      <rPr>
        <sz val="11"/>
        <color theme="1"/>
        <rFont val="Arial"/>
        <family val="2"/>
      </rPr>
      <t xml:space="preserve"> La meta alcanzada del 01 Julio al 30 de Septiembre 2023, fue de un 81.98% ya que la medición es trimestral, y no se llego al 100%  ya que por cuestiones de contingencia ambiental no se podia entrar a pesar los residuos.</t>
    </r>
  </si>
  <si>
    <r>
      <rPr>
        <b/>
        <sz val="11"/>
        <color theme="1"/>
        <rFont val="Arial"/>
        <family val="2"/>
      </rPr>
      <t>Justificacion Trimestral:</t>
    </r>
    <r>
      <rPr>
        <sz val="11"/>
        <color theme="1"/>
        <rFont val="Arial"/>
        <family val="2"/>
      </rPr>
      <t xml:space="preserve">  La meta alcanzada del 01 Julio al 30 de Septiembre 2023, fue de un 61.76% ya que la medición es trimestral, y no se logro el  100% ya que al crecer la ciudad la cantidad de clandestinos aumenta, haciendo que su erradicacion sea un poco mas tardada.</t>
    </r>
  </si>
  <si>
    <r>
      <rPr>
        <b/>
        <sz val="11"/>
        <color theme="1"/>
        <rFont val="Arial"/>
        <family val="2"/>
      </rPr>
      <t xml:space="preserve">Justificacion Trimestral: </t>
    </r>
    <r>
      <rPr>
        <sz val="11"/>
        <color theme="1"/>
        <rFont val="Arial"/>
        <family val="2"/>
      </rPr>
      <t>La meta alcanzada del 01 Julio al 30 de Septiembre 2023, fue de un 50% ya que la medición es trimestral, no se logro el 100% ya que por cuestiones de cambio climatico fallo una camioneta.</t>
    </r>
  </si>
  <si>
    <r>
      <rPr>
        <b/>
        <sz val="11"/>
        <color theme="1"/>
        <rFont val="Arial"/>
        <family val="2"/>
      </rPr>
      <t>Justificacion Trimestral:</t>
    </r>
    <r>
      <rPr>
        <sz val="11"/>
        <color theme="1"/>
        <rFont val="Arial"/>
        <family val="2"/>
      </rPr>
      <t xml:space="preserve"> La meta alcanzada del 1 Julio al 30 de Septiembre 2023, fue de un 95.27 % ya que la medición es trimestral, se alcanzo la meta derivado a se realizo el mantenimiento preventivo y  se esta realizando el trabajo operativo de manera normal en la diferentes direcciones.</t>
    </r>
  </si>
  <si>
    <r>
      <rPr>
        <b/>
        <sz val="11"/>
        <color theme="1"/>
        <rFont val="Arial"/>
        <family val="2"/>
      </rPr>
      <t>Justificacion Trimestral:</t>
    </r>
    <r>
      <rPr>
        <sz val="11"/>
        <color theme="1"/>
        <rFont val="Arial"/>
        <family val="2"/>
      </rPr>
      <t xml:space="preserve"> La meta alcanzada del 1 Julio al 30 de Septiembre 2023, fue de un 79.39% ya que la medición es trimestral,no se cumplio la meta derivado a que por falta de presupuesto no se realizo el mantenimiento preventivo direcciones.</t>
    </r>
  </si>
  <si>
    <r>
      <rPr>
        <b/>
        <sz val="11"/>
        <color theme="1"/>
        <rFont val="Arial"/>
        <family val="2"/>
      </rPr>
      <t>Justificacion Trimestral:</t>
    </r>
    <r>
      <rPr>
        <sz val="11"/>
        <color theme="1"/>
        <rFont val="Arial"/>
        <family val="2"/>
      </rPr>
      <t xml:space="preserve"> La meta alcanzada del 1 Julio al 30 de Septiembre 2023, fue de  un 33.84% ya que la medición es trimestral, no se llego a la meta programada derivado a que las direcciones no estan contando con presupuesto por lo cual no solicitan dictamenes para las reparaciones correspondientes.</t>
    </r>
  </si>
  <si>
    <r>
      <rPr>
        <b/>
        <sz val="11"/>
        <color theme="1"/>
        <rFont val="Arial"/>
        <family val="2"/>
      </rPr>
      <t>Justificacion Trimestral:</t>
    </r>
    <r>
      <rPr>
        <sz val="11"/>
        <color theme="1"/>
        <rFont val="Arial"/>
        <family val="2"/>
      </rPr>
      <t xml:space="preserve"> La meta alcanzada del 1 Julio al 30 de Septiembre de 2023, fue de un 24.24% ya que la medición es trimestral, no se cumplio la meta a que no se han realizado las requisiciones correspondientes para poder dar el mantenimiento a instalaciones.</t>
    </r>
  </si>
  <si>
    <r>
      <rPr>
        <b/>
        <sz val="11"/>
        <color theme="1"/>
        <rFont val="Arial"/>
        <family val="2"/>
      </rPr>
      <t>Justificacion Trimestral:</t>
    </r>
    <r>
      <rPr>
        <sz val="11"/>
        <color theme="1"/>
        <rFont val="Arial"/>
        <family val="2"/>
      </rPr>
      <t>Se supera al 121.74% la meta debido a que en la programacion de la obra pública se refleja en los ultimos trimestres.</t>
    </r>
  </si>
  <si>
    <r>
      <rPr>
        <b/>
        <sz val="11"/>
        <color theme="1"/>
        <rFont val="Arial"/>
        <family val="2"/>
      </rPr>
      <t xml:space="preserve">Justificacion Trimestral: </t>
    </r>
    <r>
      <rPr>
        <sz val="11"/>
        <color theme="1"/>
        <rFont val="Arial"/>
        <family val="2"/>
      </rPr>
      <t>Se cumple al 71.43% de la meta debido a que en la programacion de la obra pública se refleja en los ultimos trimestres.</t>
    </r>
  </si>
  <si>
    <r>
      <rPr>
        <b/>
        <sz val="11"/>
        <color theme="1"/>
        <rFont val="Arial"/>
        <family val="2"/>
      </rPr>
      <t>Justificacion Trimestral:</t>
    </r>
    <r>
      <rPr>
        <sz val="11"/>
        <color theme="1"/>
        <rFont val="Arial"/>
        <family val="2"/>
      </rPr>
      <t xml:space="preserve"> Se supera al 280.00% de la meta debido a que en la programacion de la obra pública se planeo realizar más obra de rubro de servicios básicos.
</t>
    </r>
    <r>
      <rPr>
        <b/>
        <sz val="11"/>
        <color theme="1"/>
        <rFont val="Arial"/>
        <family val="2"/>
      </rPr>
      <t/>
    </r>
  </si>
  <si>
    <r>
      <rPr>
        <b/>
        <sz val="11"/>
        <color theme="1"/>
        <rFont val="Arial"/>
        <family val="2"/>
      </rPr>
      <t xml:space="preserve">Justificacion Trimestral: </t>
    </r>
    <r>
      <rPr>
        <sz val="11"/>
        <color theme="1"/>
        <rFont val="Arial"/>
        <family val="2"/>
      </rPr>
      <t>Se cumple al 100.00% la meta trimestral.</t>
    </r>
  </si>
  <si>
    <r>
      <rPr>
        <b/>
        <sz val="11"/>
        <color theme="1"/>
        <rFont val="Arial"/>
        <family val="2"/>
      </rPr>
      <t>Justificacion Trimestral:</t>
    </r>
    <r>
      <rPr>
        <sz val="11"/>
        <color theme="1"/>
        <rFont val="Arial"/>
        <family val="2"/>
      </rPr>
      <t xml:space="preserve">Se cumple al 100.00% la meta trimestral.
</t>
    </r>
    <r>
      <rPr>
        <b/>
        <sz val="11"/>
        <color theme="1"/>
        <rFont val="Arial"/>
        <family val="2"/>
      </rPr>
      <t/>
    </r>
  </si>
  <si>
    <r>
      <rPr>
        <b/>
        <sz val="11"/>
        <color theme="1"/>
        <rFont val="Arial"/>
        <family val="2"/>
      </rPr>
      <t xml:space="preserve">Justificacion Trimestral: </t>
    </r>
    <r>
      <rPr>
        <sz val="11"/>
        <color theme="1"/>
        <rFont val="Arial"/>
        <family val="2"/>
      </rPr>
      <t xml:space="preserve">Se supera la meta al 183.33% de la meta planeada. Se observa que se hicieron más expedientes de los 36 programado. </t>
    </r>
  </si>
  <si>
    <r>
      <rPr>
        <b/>
        <sz val="11"/>
        <color theme="1"/>
        <rFont val="Arial"/>
        <family val="2"/>
      </rPr>
      <t xml:space="preserve">Justificacion Trimestral: </t>
    </r>
    <r>
      <rPr>
        <sz val="11"/>
        <color theme="1"/>
        <rFont val="Arial"/>
        <family val="2"/>
      </rPr>
      <t xml:space="preserve">Se observa un 3.57% en el cumplimiento de la meta, debido a que se espera resolutivo de autoridades Estatales.
</t>
    </r>
    <r>
      <rPr>
        <b/>
        <sz val="11"/>
        <color theme="1"/>
        <rFont val="Arial"/>
        <family val="2"/>
      </rPr>
      <t/>
    </r>
  </si>
  <si>
    <r>
      <rPr>
        <b/>
        <sz val="11"/>
        <color theme="1"/>
        <rFont val="Arial"/>
        <family val="2"/>
      </rPr>
      <t xml:space="preserve">Justificacion Trimestral: </t>
    </r>
    <r>
      <rPr>
        <sz val="11"/>
        <color theme="1"/>
        <rFont val="Arial"/>
        <family val="2"/>
      </rPr>
      <t>Se supera la meta ND de la meta planeada debido a los tipos de proyectos que se realizaron; se tuvieron que realizar 17 gestion adicionales no planeadas para este trimestre.</t>
    </r>
  </si>
  <si>
    <r>
      <rPr>
        <b/>
        <sz val="11"/>
        <color theme="1"/>
        <rFont val="Arial"/>
        <family val="2"/>
      </rPr>
      <t xml:space="preserve">Justificacion Trimestral: </t>
    </r>
    <r>
      <rPr>
        <sz val="11"/>
        <color theme="1"/>
        <rFont val="Arial"/>
        <family val="2"/>
      </rPr>
      <t>Se supera la meta al 191.67% de la meta realizada con la meta planeada. .</t>
    </r>
  </si>
  <si>
    <r>
      <rPr>
        <b/>
        <sz val="11"/>
        <color theme="1"/>
        <rFont val="Arial"/>
        <family val="2"/>
      </rPr>
      <t xml:space="preserve">Justificacion Trimestral: </t>
    </r>
    <r>
      <rPr>
        <sz val="11"/>
        <color theme="1"/>
        <rFont val="Arial"/>
        <family val="2"/>
      </rPr>
      <t>Se supera la meta al 133.33% de la meta planeada, debido a que en el trimestre se contrataron mas obras de lo planeado.</t>
    </r>
  </si>
  <si>
    <r>
      <rPr>
        <b/>
        <sz val="11"/>
        <color theme="1"/>
        <rFont val="Arial"/>
        <family val="2"/>
      </rPr>
      <t xml:space="preserve">Justificacion Trimestral: </t>
    </r>
    <r>
      <rPr>
        <sz val="11"/>
        <color theme="1"/>
        <rFont val="Arial"/>
        <family val="2"/>
      </rPr>
      <t xml:space="preserve">Se reporta un avance del 45.45% de las actividades realizada con las planeadas, debido a nuevos procedimientos para la adjudicación de obra.
</t>
    </r>
    <r>
      <rPr>
        <b/>
        <sz val="11"/>
        <color theme="1"/>
        <rFont val="Arial"/>
        <family val="2"/>
      </rPr>
      <t/>
    </r>
  </si>
  <si>
    <r>
      <rPr>
        <b/>
        <sz val="11"/>
        <color theme="1"/>
        <rFont val="Arial"/>
        <family val="2"/>
      </rPr>
      <t xml:space="preserve">Justificacion Trimestral: </t>
    </r>
    <r>
      <rPr>
        <sz val="11"/>
        <color theme="1"/>
        <rFont val="Arial"/>
        <family val="2"/>
      </rPr>
      <t xml:space="preserve">Se supera al 121.74% la meta debido a que en la programacion de la obra pública se refleja en los ultimos trimestres.
</t>
    </r>
  </si>
  <si>
    <r>
      <rPr>
        <b/>
        <sz val="11"/>
        <color theme="1"/>
        <rFont val="Arial"/>
        <family val="2"/>
      </rPr>
      <t xml:space="preserve">Justificacion Trimestral: </t>
    </r>
    <r>
      <rPr>
        <sz val="11"/>
        <color theme="1"/>
        <rFont val="Arial"/>
        <family val="2"/>
      </rPr>
      <t xml:space="preserve">Se observa un avance del 67.39% de la meta trimestral, debido a que el comportamiento de la obra pública se manifiesta en el cuarto trimestre del ejercicio.
</t>
    </r>
    <r>
      <rPr>
        <b/>
        <sz val="11"/>
        <color theme="1"/>
        <rFont val="Arial"/>
        <family val="2"/>
      </rPr>
      <t/>
    </r>
  </si>
  <si>
    <r>
      <rPr>
        <b/>
        <sz val="11"/>
        <color theme="1"/>
        <rFont val="Arial"/>
        <family val="2"/>
      </rPr>
      <t xml:space="preserve">Justificacion Trimestral: </t>
    </r>
    <r>
      <rPr>
        <sz val="11"/>
        <color theme="1"/>
        <rFont val="Arial"/>
        <family val="2"/>
      </rPr>
      <t>Se cumple al 86.96% de la meta trimestral, por lo que nos encontramos dentro del rango permitido.</t>
    </r>
  </si>
  <si>
    <r>
      <rPr>
        <b/>
        <sz val="11"/>
        <color theme="1"/>
        <rFont val="Arial"/>
        <family val="2"/>
      </rPr>
      <t xml:space="preserve">Justificacion Trimestral: </t>
    </r>
    <r>
      <rPr>
        <sz val="11"/>
        <color theme="1"/>
        <rFont val="Arial"/>
        <family val="2"/>
      </rPr>
      <t>Se observa un avance del 43.18% de la meta trimestral, debido a que el comportamiento de la obra pública se manifiesta en el cuarto trimestre del ejercicio.</t>
    </r>
  </si>
  <si>
    <t>922.728.51</t>
  </si>
  <si>
    <r>
      <rPr>
        <b/>
        <sz val="11"/>
        <color theme="1"/>
        <rFont val="Arial"/>
        <family val="2"/>
      </rPr>
      <t>Justificación Trimestral:</t>
    </r>
    <r>
      <rPr>
        <sz val="11"/>
        <color theme="1"/>
        <rFont val="Arial"/>
        <family val="2"/>
      </rPr>
      <t xml:space="preserve"> Durante el tercer trimestre se atendio solamente un expediente, derivado a que existen expedientes en revisión por parte de de  las dependencias correspondientes.</t>
    </r>
  </si>
  <si>
    <r>
      <rPr>
        <b/>
        <sz val="11"/>
        <color theme="1"/>
        <rFont val="Arial"/>
        <family val="2"/>
      </rPr>
      <t>Justificación Trimestral:</t>
    </r>
    <r>
      <rPr>
        <sz val="11"/>
        <color theme="1"/>
        <rFont val="Arial"/>
        <family val="2"/>
      </rPr>
      <t xml:space="preserve"> Se supero la meta programada, derivado a que las Obras Públicas se programaron  en el tercer.</t>
    </r>
  </si>
  <si>
    <r>
      <rPr>
        <b/>
        <sz val="11"/>
        <color theme="1"/>
        <rFont val="Arial"/>
        <family val="2"/>
      </rPr>
      <t>Justificación Trimestral:</t>
    </r>
    <r>
      <rPr>
        <sz val="11"/>
        <color theme="1"/>
        <rFont val="Arial"/>
        <family val="2"/>
      </rPr>
      <t xml:space="preserve"> Durante este tercer trimestre se cumplio con la meta programada derivado a que se llevarón acabo programas y brigadas emergentes.</t>
    </r>
  </si>
  <si>
    <r>
      <rPr>
        <b/>
        <sz val="11"/>
        <color theme="1"/>
        <rFont val="Arial"/>
        <family val="2"/>
      </rPr>
      <t>Justificación Trimestra:</t>
    </r>
    <r>
      <rPr>
        <sz val="11"/>
        <color theme="1"/>
        <rFont val="Arial"/>
        <family val="2"/>
      </rPr>
      <t xml:space="preserve"> Derivado a los cambios climatologicos y la programación de realización de Obras Públicas, se cumplio con 23.53% de los recorridos durante este tercer trimestre.</t>
    </r>
  </si>
  <si>
    <r>
      <rPr>
        <b/>
        <sz val="11"/>
        <color theme="1"/>
        <rFont val="Arial"/>
        <family val="2"/>
      </rPr>
      <t>Justificación Trimestral:</t>
    </r>
    <r>
      <rPr>
        <sz val="11"/>
        <color theme="1"/>
        <rFont val="Arial"/>
        <family val="2"/>
      </rPr>
      <t xml:space="preserve"> Se logró durante este tercer trimestre el avance planeado debido a que se aplicaron las estrategias presupuestarias en tiempo y forma ente las dependencias correspondientes.</t>
    </r>
  </si>
  <si>
    <r>
      <rPr>
        <b/>
        <sz val="11"/>
        <color theme="1"/>
        <rFont val="Arial"/>
        <family val="2"/>
      </rPr>
      <t>Justificación Trimestral:</t>
    </r>
    <r>
      <rPr>
        <sz val="11"/>
        <color theme="1"/>
        <rFont val="Arial"/>
        <family val="2"/>
      </rPr>
      <t xml:space="preserve"> Derivado a que las Obras Públicas se encuentran en ejecución, se logró el avance del 25% en lo planeado durante este tercer trimestre.</t>
    </r>
  </si>
  <si>
    <r>
      <rPr>
        <b/>
        <sz val="11"/>
        <color theme="1"/>
        <rFont val="Arial"/>
        <family val="2"/>
      </rPr>
      <t>Justificación Trimestral:</t>
    </r>
    <r>
      <rPr>
        <sz val="11"/>
        <color theme="1"/>
        <rFont val="Arial"/>
        <family val="2"/>
      </rPr>
      <t xml:space="preserve"> Se  logró el avance 24.80%  de lo planeado en virtud de que las solicitudes y reportes ciudadanos son antendedidos en el programade "Cancun Nos Une".</t>
    </r>
  </si>
  <si>
    <r>
      <rPr>
        <b/>
        <sz val="11"/>
        <color theme="1"/>
        <rFont val="Arial"/>
        <family val="2"/>
      </rPr>
      <t>Justificación Trimestral:</t>
    </r>
    <r>
      <rPr>
        <sz val="11"/>
        <color theme="1"/>
        <rFont val="Arial"/>
        <family val="2"/>
      </rPr>
      <t xml:space="preserve"> Se  logró el avance del 24.80%  de lo planeado en virtud de que las solicitudes y reportes ciudadanos son antendedidos en el programade "Cancun Nos Une".</t>
    </r>
  </si>
  <si>
    <r>
      <rPr>
        <b/>
        <sz val="11"/>
        <color theme="1"/>
        <rFont val="Arial"/>
        <family val="2"/>
      </rPr>
      <t xml:space="preserve">Justificación Trimestral: </t>
    </r>
    <r>
      <rPr>
        <sz val="11"/>
        <color theme="1"/>
        <rFont val="Arial"/>
        <family val="2"/>
      </rPr>
      <t>e supero la meta planeada en virtud de la operatividad del personal de la Coordinación de Difusión, en la cual se dan a conocer a la ciudadanía las actividades que se llevan a cabo  y la  participación de la Secretaría en programas como "Cancún Nos Une".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</si>
</sst>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b/>
      <sz val="11"/>
      <color indexed="8"/>
      <name val="Arial"/>
      <family val="2"/>
    </font>
    <font>
      <b/>
      <sz val="11"/>
      <color theme="1"/>
      <name val="Arial Nova Cond"/>
      <family val="2"/>
    </font>
    <font>
      <sz val="11"/>
      <color theme="1"/>
      <name val="Arial Nova Cond"/>
      <family val="2"/>
    </font>
    <font>
      <b/>
      <sz val="14"/>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03">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top style="thin">
        <color indexed="64"/>
      </top>
      <bottom style="dash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rgb="FF000000"/>
      </left>
      <right style="thin">
        <color rgb="FF000000"/>
      </right>
      <top/>
      <bottom style="thin">
        <color indexed="64"/>
      </bottom>
      <diagonal/>
    </border>
    <border>
      <left style="medium">
        <color indexed="64"/>
      </left>
      <right style="thin">
        <color rgb="FF000000"/>
      </right>
      <top/>
      <bottom style="thin">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thin">
        <color indexed="64"/>
      </left>
      <right style="medium">
        <color indexed="64"/>
      </right>
      <top style="thin">
        <color indexed="64"/>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style="dotted">
        <color indexed="64"/>
      </right>
      <top style="dashed">
        <color theme="1"/>
      </top>
      <bottom style="dashed">
        <color theme="1"/>
      </bottom>
      <diagonal/>
    </border>
    <border>
      <left style="medium">
        <color indexed="64"/>
      </left>
      <right/>
      <top/>
      <bottom style="dotted">
        <color indexed="64"/>
      </bottom>
      <diagonal/>
    </border>
    <border>
      <left style="dashed">
        <color theme="1"/>
      </left>
      <right style="medium">
        <color indexed="64"/>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dashed">
        <color theme="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dotted">
        <color indexed="64"/>
      </bottom>
      <diagonal/>
    </border>
    <border>
      <left/>
      <right style="dashed">
        <color theme="1"/>
      </right>
      <top style="dashed">
        <color theme="1"/>
      </top>
      <bottom/>
      <diagonal/>
    </border>
    <border>
      <left/>
      <right style="dashed">
        <color theme="1"/>
      </right>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thin">
        <color indexed="64"/>
      </top>
      <bottom style="dashed">
        <color theme="1"/>
      </bottom>
      <diagonal/>
    </border>
    <border>
      <left style="medium">
        <color indexed="64"/>
      </left>
      <right style="medium">
        <color indexed="64"/>
      </right>
      <top style="thin">
        <color indexed="64"/>
      </top>
      <bottom style="medium">
        <color indexed="64"/>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thin">
        <color indexed="64"/>
      </left>
      <right style="medium">
        <color indexed="64"/>
      </right>
      <top/>
      <bottom style="medium">
        <color indexed="64"/>
      </bottom>
      <diagonal/>
    </border>
    <border>
      <left style="dashed">
        <color theme="1"/>
      </left>
      <right/>
      <top/>
      <bottom style="dashed">
        <color theme="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21">
    <xf numFmtId="0" fontId="0" fillId="0" borderId="0" xfId="0"/>
    <xf numFmtId="0" fontId="1" fillId="2"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4" fillId="7" borderId="2" xfId="0" applyFont="1" applyFill="1" applyBorder="1" applyAlignment="1">
      <alignment horizontal="left" vertical="center" wrapText="1"/>
    </xf>
    <xf numFmtId="0" fontId="3" fillId="3" borderId="2" xfId="0" applyFont="1" applyFill="1" applyBorder="1" applyAlignment="1">
      <alignment horizontal="justify" vertical="center" wrapText="1"/>
    </xf>
    <xf numFmtId="0" fontId="1" fillId="3"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3" borderId="20"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4" fillId="3" borderId="25"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2" fillId="3" borderId="19" xfId="0" applyFont="1" applyFill="1" applyBorder="1" applyAlignment="1">
      <alignment horizontal="center" vertical="center" wrapText="1"/>
    </xf>
    <xf numFmtId="1" fontId="7" fillId="3" borderId="21" xfId="1" applyNumberFormat="1" applyFont="1" applyFill="1" applyBorder="1" applyAlignment="1">
      <alignment horizontal="center" vertical="center" wrapText="1"/>
    </xf>
    <xf numFmtId="1" fontId="3" fillId="7" borderId="22" xfId="1" applyNumberFormat="1" applyFont="1" applyFill="1" applyBorder="1" applyAlignment="1">
      <alignment horizontal="center" vertical="center" wrapText="1"/>
    </xf>
    <xf numFmtId="1" fontId="3" fillId="3" borderId="23" xfId="1" applyNumberFormat="1" applyFont="1" applyFill="1" applyBorder="1" applyAlignment="1">
      <alignment horizontal="center" vertical="center" wrapText="1"/>
    </xf>
    <xf numFmtId="0" fontId="3" fillId="3" borderId="18" xfId="0" applyFont="1" applyFill="1" applyBorder="1" applyAlignment="1">
      <alignment horizontal="justify" vertical="center" wrapText="1"/>
    </xf>
    <xf numFmtId="2" fontId="6" fillId="6" borderId="16" xfId="0" applyNumberFormat="1" applyFont="1" applyFill="1" applyBorder="1" applyAlignment="1">
      <alignment vertical="center" wrapText="1"/>
    </xf>
    <xf numFmtId="2" fontId="6" fillId="6" borderId="17" xfId="0" applyNumberFormat="1" applyFont="1" applyFill="1" applyBorder="1" applyAlignment="1">
      <alignment vertical="center" wrapText="1"/>
    </xf>
    <xf numFmtId="0" fontId="4" fillId="3" borderId="28" xfId="0"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3" fillId="7" borderId="31" xfId="0" applyFont="1" applyFill="1" applyBorder="1" applyAlignment="1">
      <alignment horizontal="justify" vertical="center" wrapText="1"/>
    </xf>
    <xf numFmtId="3" fontId="3" fillId="2" borderId="37"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10" fontId="0" fillId="4" borderId="39" xfId="0" applyNumberFormat="1" applyFill="1" applyBorder="1" applyAlignment="1">
      <alignment horizontal="center" vertical="center" wrapText="1"/>
    </xf>
    <xf numFmtId="10" fontId="0" fillId="4" borderId="40" xfId="0" applyNumberForma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25" xfId="0" applyNumberFormat="1" applyFont="1" applyFill="1" applyBorder="1" applyAlignment="1">
      <alignment horizontal="center" vertical="center" wrapText="1"/>
    </xf>
    <xf numFmtId="3" fontId="3" fillId="2" borderId="26" xfId="0" applyNumberFormat="1" applyFont="1" applyFill="1" applyBorder="1" applyAlignment="1">
      <alignment horizontal="center" vertical="center" wrapText="1"/>
    </xf>
    <xf numFmtId="3" fontId="3" fillId="2" borderId="43" xfId="0" applyNumberFormat="1" applyFont="1" applyFill="1" applyBorder="1" applyAlignment="1">
      <alignment horizontal="center" vertical="center" wrapText="1"/>
    </xf>
    <xf numFmtId="44" fontId="3" fillId="2" borderId="46" xfId="2" applyFont="1" applyFill="1" applyBorder="1" applyAlignment="1">
      <alignment horizontal="center" vertical="center" wrapText="1"/>
    </xf>
    <xf numFmtId="44" fontId="3" fillId="2" borderId="47" xfId="2" applyFont="1" applyFill="1" applyBorder="1" applyAlignment="1">
      <alignment horizontal="center" vertical="center" wrapText="1"/>
    </xf>
    <xf numFmtId="44" fontId="3" fillId="2" borderId="48" xfId="2" applyFont="1" applyFill="1" applyBorder="1" applyAlignment="1">
      <alignment horizontal="center" vertical="center" wrapText="1"/>
    </xf>
    <xf numFmtId="44" fontId="3" fillId="2" borderId="49" xfId="2" applyFont="1" applyFill="1" applyBorder="1" applyAlignment="1">
      <alignment horizontal="center" vertical="center" wrapText="1"/>
    </xf>
    <xf numFmtId="44" fontId="3" fillId="2" borderId="50" xfId="2"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51"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41" xfId="0" applyNumberFormat="1" applyFill="1" applyBorder="1" applyAlignment="1">
      <alignment horizontal="center" vertical="center" wrapText="1"/>
    </xf>
    <xf numFmtId="3" fontId="3" fillId="8" borderId="37"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38" xfId="0" applyNumberFormat="1" applyFont="1" applyFill="1" applyBorder="1" applyAlignment="1">
      <alignment horizontal="center" vertical="center" wrapText="1"/>
    </xf>
    <xf numFmtId="10" fontId="0" fillId="4" borderId="54" xfId="0" applyNumberFormat="1" applyFill="1" applyBorder="1" applyAlignment="1">
      <alignment horizontal="center" vertical="center" wrapText="1"/>
    </xf>
    <xf numFmtId="10" fontId="0" fillId="11" borderId="54" xfId="0" applyNumberFormat="1" applyFill="1" applyBorder="1" applyAlignment="1">
      <alignment horizontal="center" vertical="center" wrapText="1"/>
    </xf>
    <xf numFmtId="10" fontId="0" fillId="11" borderId="41" xfId="0" applyNumberFormat="1" applyFill="1" applyBorder="1" applyAlignment="1">
      <alignment horizontal="center" vertical="center" wrapText="1"/>
    </xf>
    <xf numFmtId="10" fontId="0" fillId="11" borderId="39" xfId="0" applyNumberFormat="1" applyFill="1" applyBorder="1" applyAlignment="1">
      <alignment horizontal="center" vertical="center" wrapText="1"/>
    </xf>
    <xf numFmtId="0" fontId="5" fillId="8" borderId="55" xfId="0" applyFont="1" applyFill="1" applyBorder="1" applyAlignment="1">
      <alignment horizontal="center" vertical="center" wrapText="1"/>
    </xf>
    <xf numFmtId="0" fontId="3" fillId="9" borderId="32" xfId="0" applyFont="1" applyFill="1" applyBorder="1" applyAlignment="1">
      <alignment horizontal="justify" vertical="center" wrapText="1"/>
    </xf>
    <xf numFmtId="0" fontId="4" fillId="3" borderId="58" xfId="0" applyFont="1" applyFill="1" applyBorder="1" applyAlignment="1">
      <alignment horizontal="justify" vertical="center" wrapText="1"/>
    </xf>
    <xf numFmtId="0" fontId="3" fillId="3" borderId="58" xfId="0" applyFont="1" applyFill="1" applyBorder="1" applyAlignment="1">
      <alignment horizontal="justify" vertical="center" wrapText="1"/>
    </xf>
    <xf numFmtId="0" fontId="3" fillId="3" borderId="60" xfId="0" applyFont="1" applyFill="1" applyBorder="1" applyAlignment="1">
      <alignment horizontal="left" vertical="center" wrapText="1"/>
    </xf>
    <xf numFmtId="3" fontId="3" fillId="2" borderId="61" xfId="0" applyNumberFormat="1"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3" fontId="3" fillId="2" borderId="62"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4" fillId="7" borderId="12" xfId="0" applyFont="1" applyFill="1" applyBorder="1" applyAlignment="1">
      <alignment horizontal="left" vertical="center" wrapText="1"/>
    </xf>
    <xf numFmtId="0" fontId="4" fillId="3" borderId="64" xfId="0" applyFont="1" applyFill="1" applyBorder="1" applyAlignment="1">
      <alignment horizontal="center" vertical="center" wrapText="1"/>
    </xf>
    <xf numFmtId="0" fontId="4" fillId="3" borderId="20"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4" fillId="3"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0" fontId="3" fillId="7" borderId="2" xfId="0" applyFont="1" applyFill="1" applyBorder="1" applyAlignment="1">
      <alignment horizontal="left" vertical="center" wrapText="1"/>
    </xf>
    <xf numFmtId="0" fontId="3" fillId="3" borderId="63" xfId="0" applyFont="1" applyFill="1" applyBorder="1" applyAlignment="1">
      <alignment horizontal="justify" vertical="center" wrapText="1"/>
    </xf>
    <xf numFmtId="0" fontId="4" fillId="3" borderId="65" xfId="0" applyFont="1" applyFill="1" applyBorder="1" applyAlignment="1">
      <alignment horizontal="center" vertical="center" wrapText="1"/>
    </xf>
    <xf numFmtId="164" fontId="4" fillId="3" borderId="32" xfId="0" applyNumberFormat="1" applyFont="1" applyFill="1" applyBorder="1" applyAlignment="1">
      <alignment horizontal="center" vertical="center" wrapText="1"/>
    </xf>
    <xf numFmtId="44" fontId="3" fillId="2" borderId="57" xfId="2" applyFont="1" applyFill="1" applyBorder="1" applyAlignment="1">
      <alignment horizontal="center" vertical="center" wrapText="1"/>
    </xf>
    <xf numFmtId="44" fontId="3" fillId="2" borderId="59" xfId="2" applyFont="1" applyFill="1" applyBorder="1" applyAlignment="1">
      <alignment horizontal="center" vertical="center" wrapText="1"/>
    </xf>
    <xf numFmtId="44" fontId="3" fillId="2" borderId="66"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68" xfId="2"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0" fontId="3" fillId="7" borderId="12" xfId="0" applyFont="1" applyFill="1" applyBorder="1" applyAlignment="1">
      <alignment horizontal="left" vertical="center" wrapText="1"/>
    </xf>
    <xf numFmtId="0" fontId="4" fillId="3" borderId="3" xfId="0" applyFont="1" applyFill="1" applyBorder="1" applyAlignment="1">
      <alignment horizontal="justify" vertical="center" wrapText="1"/>
    </xf>
    <xf numFmtId="0" fontId="3" fillId="7" borderId="27" xfId="0" applyFont="1" applyFill="1" applyBorder="1" applyAlignment="1">
      <alignment horizontal="justify" vertical="center" wrapText="1"/>
    </xf>
    <xf numFmtId="3" fontId="3" fillId="2" borderId="73"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3" borderId="60" xfId="0" applyFont="1" applyFill="1" applyBorder="1" applyAlignment="1">
      <alignment horizontal="left" vertical="center" wrapText="1"/>
    </xf>
    <xf numFmtId="3" fontId="3" fillId="2" borderId="74" xfId="0" applyNumberFormat="1" applyFont="1" applyFill="1" applyBorder="1" applyAlignment="1">
      <alignment horizontal="center" vertical="center" wrapText="1"/>
    </xf>
    <xf numFmtId="0" fontId="17" fillId="7" borderId="12"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4" fillId="7" borderId="12" xfId="0" applyFont="1" applyFill="1" applyBorder="1" applyAlignment="1">
      <alignment horizontal="justify" vertical="center" wrapText="1"/>
    </xf>
    <xf numFmtId="10" fontId="13" fillId="12" borderId="69" xfId="0" applyNumberFormat="1" applyFont="1" applyFill="1" applyBorder="1" applyAlignment="1">
      <alignment horizontal="center" vertical="center"/>
    </xf>
    <xf numFmtId="0" fontId="4" fillId="3" borderId="24" xfId="0" applyFont="1" applyFill="1" applyBorder="1" applyAlignment="1">
      <alignment horizontal="center" vertical="center" wrapText="1"/>
    </xf>
    <xf numFmtId="0" fontId="17" fillId="3" borderId="80" xfId="0" applyFont="1" applyFill="1" applyBorder="1" applyAlignment="1">
      <alignment horizontal="left" vertical="center" wrapText="1"/>
    </xf>
    <xf numFmtId="10" fontId="0" fillId="11" borderId="81" xfId="0" applyNumberFormat="1" applyFill="1" applyBorder="1" applyAlignment="1">
      <alignment horizontal="center" vertical="center" wrapText="1"/>
    </xf>
    <xf numFmtId="0" fontId="3" fillId="3" borderId="33" xfId="0" applyFont="1" applyFill="1" applyBorder="1" applyAlignment="1">
      <alignment horizontal="justify" vertical="center" wrapText="1"/>
    </xf>
    <xf numFmtId="0" fontId="4" fillId="3" borderId="27" xfId="0" applyFont="1" applyFill="1" applyBorder="1" applyAlignment="1">
      <alignment horizontal="justify" vertical="center" wrapText="1"/>
    </xf>
    <xf numFmtId="0" fontId="3" fillId="3" borderId="27" xfId="0" applyFont="1" applyFill="1" applyBorder="1" applyAlignment="1">
      <alignment horizontal="justify" vertical="center" wrapText="1"/>
    </xf>
    <xf numFmtId="0" fontId="3" fillId="0" borderId="32" xfId="0" applyFont="1" applyBorder="1" applyAlignment="1">
      <alignment horizontal="justify" vertical="center" wrapText="1"/>
    </xf>
    <xf numFmtId="0" fontId="3" fillId="6" borderId="27" xfId="0" applyFont="1" applyFill="1" applyBorder="1" applyAlignment="1">
      <alignment horizontal="justify" vertical="center" wrapText="1"/>
    </xf>
    <xf numFmtId="2" fontId="6" fillId="6" borderId="83" xfId="0" applyNumberFormat="1" applyFont="1" applyFill="1" applyBorder="1" applyAlignment="1">
      <alignment vertical="center" wrapText="1"/>
    </xf>
    <xf numFmtId="0" fontId="19" fillId="13" borderId="29"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4" fillId="3" borderId="12" xfId="0" applyFont="1" applyFill="1" applyBorder="1" applyAlignment="1">
      <alignment horizontal="left" vertical="center" wrapText="1"/>
    </xf>
    <xf numFmtId="1" fontId="7" fillId="3" borderId="84" xfId="1" applyNumberFormat="1" applyFont="1" applyFill="1" applyBorder="1" applyAlignment="1">
      <alignment horizontal="center" vertical="center" wrapText="1"/>
    </xf>
    <xf numFmtId="3" fontId="3" fillId="8" borderId="73"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3" fontId="3" fillId="2" borderId="86" xfId="0" applyNumberFormat="1" applyFont="1" applyFill="1" applyBorder="1" applyAlignment="1">
      <alignment horizontal="center" vertical="center" wrapText="1"/>
    </xf>
    <xf numFmtId="3" fontId="3" fillId="2" borderId="87" xfId="0" applyNumberFormat="1" applyFont="1" applyFill="1" applyBorder="1" applyAlignment="1">
      <alignment horizontal="center" vertical="center" wrapText="1"/>
    </xf>
    <xf numFmtId="0" fontId="5" fillId="8" borderId="88" xfId="0" applyFont="1" applyFill="1" applyBorder="1" applyAlignment="1">
      <alignment horizontal="center" vertical="center" wrapText="1"/>
    </xf>
    <xf numFmtId="3" fontId="5" fillId="6" borderId="89" xfId="0" applyNumberFormat="1" applyFont="1" applyFill="1" applyBorder="1" applyAlignment="1">
      <alignment horizontal="center" vertical="center" wrapText="1"/>
    </xf>
    <xf numFmtId="0" fontId="4" fillId="7" borderId="89"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1" fillId="3" borderId="91" xfId="0" applyFont="1" applyFill="1" applyBorder="1" applyAlignment="1">
      <alignment horizontal="center" vertical="center" wrapText="1"/>
    </xf>
    <xf numFmtId="0" fontId="17" fillId="7" borderId="89" xfId="0" applyFont="1" applyFill="1" applyBorder="1" applyAlignment="1">
      <alignment horizontal="center" vertical="center" wrapText="1"/>
    </xf>
    <xf numFmtId="0" fontId="17" fillId="3" borderId="91" xfId="0" applyFont="1" applyFill="1" applyBorder="1" applyAlignment="1">
      <alignment horizontal="center" vertical="center" wrapText="1"/>
    </xf>
    <xf numFmtId="0" fontId="17" fillId="3" borderId="92"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1" xfId="0"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2" fontId="5" fillId="6" borderId="14" xfId="0" applyNumberFormat="1" applyFont="1" applyFill="1" applyBorder="1" applyAlignment="1">
      <alignment horizontal="center" vertical="center" wrapText="1"/>
    </xf>
    <xf numFmtId="3" fontId="4" fillId="3" borderId="89" xfId="0" applyNumberFormat="1" applyFont="1" applyFill="1" applyBorder="1" applyAlignment="1">
      <alignment horizontal="center" vertical="center" wrapText="1"/>
    </xf>
    <xf numFmtId="3" fontId="4" fillId="3" borderId="90" xfId="0" applyNumberFormat="1" applyFont="1" applyFill="1" applyBorder="1" applyAlignment="1">
      <alignment horizontal="center" vertical="center" wrapText="1"/>
    </xf>
    <xf numFmtId="3" fontId="17" fillId="7" borderId="89"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44" fontId="3" fillId="2" borderId="93" xfId="2" applyFont="1" applyFill="1" applyBorder="1" applyAlignment="1">
      <alignment horizontal="center" vertical="center" wrapText="1"/>
    </xf>
    <xf numFmtId="44" fontId="3" fillId="2" borderId="94" xfId="2" applyFont="1" applyFill="1" applyBorder="1" applyAlignment="1">
      <alignment horizontal="center" vertical="center" wrapText="1"/>
    </xf>
    <xf numFmtId="44" fontId="3" fillId="2" borderId="95" xfId="2" applyFont="1" applyFill="1" applyBorder="1" applyAlignment="1">
      <alignment horizontal="center" vertical="center" wrapText="1"/>
    </xf>
    <xf numFmtId="3" fontId="3" fillId="2" borderId="96" xfId="0" applyNumberFormat="1" applyFont="1" applyFill="1" applyBorder="1" applyAlignment="1">
      <alignment horizontal="center" vertical="center" wrapText="1"/>
    </xf>
    <xf numFmtId="0" fontId="3" fillId="0" borderId="14" xfId="0" applyFont="1" applyBorder="1" applyAlignment="1">
      <alignment horizontal="justify" vertical="center" wrapText="1"/>
    </xf>
    <xf numFmtId="0" fontId="3" fillId="3" borderId="59" xfId="0" applyFont="1" applyFill="1" applyBorder="1" applyAlignment="1">
      <alignment horizontal="justify" vertical="center" wrapText="1"/>
    </xf>
    <xf numFmtId="0" fontId="3" fillId="3" borderId="59" xfId="0" applyFont="1" applyFill="1" applyBorder="1" applyAlignment="1">
      <alignment horizontal="center" vertical="center" wrapText="1"/>
    </xf>
    <xf numFmtId="0" fontId="3" fillId="3" borderId="97" xfId="0" applyFont="1" applyFill="1" applyBorder="1" applyAlignment="1">
      <alignment horizontal="left" vertical="center" wrapText="1"/>
    </xf>
    <xf numFmtId="3" fontId="3" fillId="3" borderId="2" xfId="0" applyNumberFormat="1" applyFont="1" applyFill="1" applyBorder="1" applyAlignment="1">
      <alignment horizontal="center" vertical="center" wrapText="1"/>
    </xf>
    <xf numFmtId="0" fontId="15" fillId="7" borderId="27" xfId="0" applyFont="1" applyFill="1" applyBorder="1" applyAlignment="1">
      <alignment horizontal="justify" vertical="center" wrapText="1"/>
    </xf>
    <xf numFmtId="0" fontId="15" fillId="3" borderId="63" xfId="0" applyFont="1" applyFill="1" applyBorder="1" applyAlignment="1">
      <alignment horizontal="justify" vertical="center" wrapText="1"/>
    </xf>
    <xf numFmtId="10" fontId="0" fillId="11" borderId="98" xfId="0" applyNumberFormat="1" applyFill="1" applyBorder="1" applyAlignment="1">
      <alignment horizontal="center" vertical="center" wrapText="1"/>
    </xf>
    <xf numFmtId="10" fontId="0" fillId="4" borderId="98" xfId="0" applyNumberFormat="1" applyFill="1" applyBorder="1" applyAlignment="1">
      <alignment horizontal="center" vertical="center" wrapText="1"/>
    </xf>
    <xf numFmtId="10" fontId="0" fillId="4" borderId="99" xfId="0" applyNumberFormat="1" applyFill="1" applyBorder="1" applyAlignment="1">
      <alignment horizontal="center" vertical="center" wrapText="1"/>
    </xf>
    <xf numFmtId="10" fontId="0" fillId="11" borderId="99" xfId="0" applyNumberFormat="1" applyFill="1" applyBorder="1" applyAlignment="1">
      <alignment horizontal="center" vertical="center" wrapText="1"/>
    </xf>
    <xf numFmtId="10" fontId="0" fillId="11" borderId="100" xfId="0" applyNumberFormat="1" applyFill="1" applyBorder="1" applyAlignment="1">
      <alignment horizontal="center" vertical="center" wrapText="1"/>
    </xf>
    <xf numFmtId="10" fontId="0" fillId="4" borderId="44" xfId="0" applyNumberFormat="1" applyFill="1" applyBorder="1" applyAlignment="1">
      <alignment horizontal="center" vertical="center" wrapText="1"/>
    </xf>
    <xf numFmtId="10" fontId="0" fillId="4" borderId="81" xfId="0" applyNumberFormat="1" applyFill="1" applyBorder="1" applyAlignment="1">
      <alignment horizontal="center" vertical="center" wrapText="1"/>
    </xf>
    <xf numFmtId="3" fontId="4" fillId="7" borderId="89" xfId="0" applyNumberFormat="1" applyFont="1" applyFill="1" applyBorder="1" applyAlignment="1">
      <alignment horizontal="center" vertical="center" wrapText="1"/>
    </xf>
    <xf numFmtId="10" fontId="0" fillId="11" borderId="101" xfId="0" applyNumberFormat="1" applyFill="1" applyBorder="1" applyAlignment="1">
      <alignment horizontal="center" vertical="center" wrapText="1"/>
    </xf>
    <xf numFmtId="10" fontId="0" fillId="4" borderId="101" xfId="0" applyNumberFormat="1" applyFill="1" applyBorder="1" applyAlignment="1">
      <alignment horizontal="center" vertical="center" wrapText="1"/>
    </xf>
    <xf numFmtId="10" fontId="0" fillId="4" borderId="45" xfId="0" applyNumberFormat="1" applyFill="1" applyBorder="1" applyAlignment="1">
      <alignment horizontal="center" vertical="center" wrapText="1"/>
    </xf>
    <xf numFmtId="10" fontId="0" fillId="4" borderId="102" xfId="0" applyNumberFormat="1" applyFill="1" applyBorder="1" applyAlignment="1">
      <alignment horizontal="center" vertical="center" wrapText="1"/>
    </xf>
    <xf numFmtId="0" fontId="9" fillId="0" borderId="36" xfId="0" applyFont="1" applyBorder="1" applyAlignment="1">
      <alignment horizontal="center" vertical="top" wrapText="1"/>
    </xf>
    <xf numFmtId="0" fontId="9" fillId="0" borderId="36" xfId="0" applyFont="1" applyBorder="1" applyAlignment="1">
      <alignment horizontal="center" vertical="top"/>
    </xf>
    <xf numFmtId="0" fontId="9" fillId="0" borderId="36" xfId="0" applyFont="1" applyBorder="1" applyAlignment="1">
      <alignment horizontal="center" vertical="center" wrapText="1"/>
    </xf>
    <xf numFmtId="0" fontId="9" fillId="0" borderId="36" xfId="0" applyFont="1" applyBorder="1" applyAlignment="1">
      <alignment horizontal="center" vertical="center"/>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58" xfId="0" applyFont="1" applyFill="1" applyBorder="1" applyAlignment="1">
      <alignment horizontal="justify" vertical="center" wrapText="1"/>
    </xf>
    <xf numFmtId="0" fontId="4" fillId="3" borderId="59" xfId="0" applyFont="1" applyFill="1" applyBorder="1" applyAlignment="1">
      <alignment horizontal="justify" vertical="center" wrapText="1"/>
    </xf>
    <xf numFmtId="0" fontId="5" fillId="8" borderId="52"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10" fillId="5" borderId="77"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5" fillId="6" borderId="58" xfId="0" applyFont="1" applyFill="1" applyBorder="1" applyAlignment="1">
      <alignment horizontal="justify" vertical="center" wrapText="1"/>
    </xf>
    <xf numFmtId="0" fontId="5" fillId="6" borderId="59" xfId="0" applyFont="1" applyFill="1" applyBorder="1" applyAlignment="1">
      <alignment horizontal="justify" vertical="center" wrapText="1"/>
    </xf>
    <xf numFmtId="0" fontId="3" fillId="3" borderId="58" xfId="0" applyFont="1" applyFill="1" applyBorder="1" applyAlignment="1">
      <alignment horizontal="justify" vertical="center" wrapText="1"/>
    </xf>
    <xf numFmtId="0" fontId="3" fillId="3" borderId="59" xfId="0" applyFont="1" applyFill="1" applyBorder="1" applyAlignment="1">
      <alignment horizontal="justify" vertical="center" wrapText="1"/>
    </xf>
    <xf numFmtId="0" fontId="4" fillId="7" borderId="56"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58" xfId="0" applyFont="1" applyFill="1" applyBorder="1" applyAlignment="1">
      <alignment horizontal="justify" vertical="center" wrapText="1"/>
    </xf>
    <xf numFmtId="0" fontId="4" fillId="7" borderId="59" xfId="0" applyFont="1" applyFill="1" applyBorder="1" applyAlignment="1">
      <alignment horizontal="justify" vertical="center" wrapText="1"/>
    </xf>
    <xf numFmtId="0" fontId="4" fillId="3" borderId="71" xfId="0" applyFont="1" applyFill="1" applyBorder="1" applyAlignment="1">
      <alignment horizontal="center" vertical="center" wrapText="1"/>
    </xf>
    <xf numFmtId="0" fontId="4" fillId="3" borderId="72" xfId="0" applyFont="1" applyFill="1" applyBorder="1" applyAlignment="1">
      <alignment horizontal="justify"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2" fontId="10" fillId="6" borderId="9"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2" fontId="10" fillId="6" borderId="11" xfId="0" applyNumberFormat="1"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0" fillId="5" borderId="76" xfId="0" applyFont="1" applyFill="1" applyBorder="1" applyAlignment="1">
      <alignment horizontal="center" vertical="center" wrapText="1"/>
    </xf>
    <xf numFmtId="0" fontId="10" fillId="5" borderId="35" xfId="0" applyFont="1" applyFill="1" applyBorder="1" applyAlignment="1">
      <alignment horizontal="center" vertical="center" wrapText="1"/>
    </xf>
    <xf numFmtId="2" fontId="6" fillId="6" borderId="13"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75" xfId="0" applyNumberFormat="1" applyFont="1" applyFill="1" applyBorder="1" applyAlignment="1">
      <alignment horizontal="center" vertical="center" wrapText="1"/>
    </xf>
    <xf numFmtId="2" fontId="6" fillId="6" borderId="30"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2" fontId="6" fillId="6" borderId="82" xfId="0" applyNumberFormat="1" applyFont="1" applyFill="1" applyBorder="1" applyAlignment="1">
      <alignment horizontal="center" vertical="center" wrapText="1"/>
    </xf>
    <xf numFmtId="0" fontId="10" fillId="5" borderId="78" xfId="0" applyFont="1" applyFill="1" applyBorder="1" applyAlignment="1">
      <alignment horizontal="center" vertical="center" wrapText="1"/>
    </xf>
    <xf numFmtId="0" fontId="10" fillId="5" borderId="7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4" fillId="7" borderId="14"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49">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206088</xdr:colOff>
      <xdr:row>3</xdr:row>
      <xdr:rowOff>128932</xdr:rowOff>
    </xdr:from>
    <xdr:to>
      <xdr:col>2</xdr:col>
      <xdr:colOff>2098369</xdr:colOff>
      <xdr:row>6</xdr:row>
      <xdr:rowOff>187324</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088" y="719482"/>
          <a:ext cx="3187681" cy="2001492"/>
        </a:xfrm>
        <a:prstGeom prst="rect">
          <a:avLst/>
        </a:prstGeom>
      </xdr:spPr>
    </xdr:pic>
    <xdr:clientData/>
  </xdr:twoCellAnchor>
  <xdr:twoCellAnchor editAs="oneCell">
    <xdr:from>
      <xdr:col>2</xdr:col>
      <xdr:colOff>2362201</xdr:colOff>
      <xdr:row>3</xdr:row>
      <xdr:rowOff>99492</xdr:rowOff>
    </xdr:from>
    <xdr:to>
      <xdr:col>3</xdr:col>
      <xdr:colOff>1977457</xdr:colOff>
      <xdr:row>6</xdr:row>
      <xdr:rowOff>195823</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9601" y="690042"/>
          <a:ext cx="2015556" cy="2039431"/>
        </a:xfrm>
        <a:prstGeom prst="rect">
          <a:avLst/>
        </a:prstGeom>
      </xdr:spPr>
    </xdr:pic>
    <xdr:clientData/>
  </xdr:twoCellAnchor>
  <xdr:twoCellAnchor>
    <xdr:from>
      <xdr:col>20</xdr:col>
      <xdr:colOff>1123950</xdr:colOff>
      <xdr:row>3</xdr:row>
      <xdr:rowOff>285750</xdr:rowOff>
    </xdr:from>
    <xdr:to>
      <xdr:col>23</xdr:col>
      <xdr:colOff>468086</xdr:colOff>
      <xdr:row>5</xdr:row>
      <xdr:rowOff>742950</xdr:rowOff>
    </xdr:to>
    <xdr:grpSp>
      <xdr:nvGrpSpPr>
        <xdr:cNvPr id="2" name="Grupo 1">
          <a:extLst>
            <a:ext uri="{FF2B5EF4-FFF2-40B4-BE49-F238E27FC236}">
              <a16:creationId xmlns:a16="http://schemas.microsoft.com/office/drawing/2014/main" id="{6108B623-F551-4FC0-8F85-FF547C655BEA}"/>
            </a:ext>
          </a:extLst>
        </xdr:cNvPr>
        <xdr:cNvGrpSpPr/>
      </xdr:nvGrpSpPr>
      <xdr:grpSpPr>
        <a:xfrm>
          <a:off x="28678414" y="870857"/>
          <a:ext cx="5889172" cy="1641022"/>
          <a:chOff x="849770" y="262723"/>
          <a:chExt cx="3552811" cy="1623224"/>
        </a:xfrm>
      </xdr:grpSpPr>
      <xdr:pic>
        <xdr:nvPicPr>
          <xdr:cNvPr id="6" name="Imagen 5">
            <a:extLst>
              <a:ext uri="{FF2B5EF4-FFF2-40B4-BE49-F238E27FC236}">
                <a16:creationId xmlns:a16="http://schemas.microsoft.com/office/drawing/2014/main" id="{43DB05D8-4F2D-D6AC-80D6-6D5E329F72E9}"/>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49770" y="262723"/>
            <a:ext cx="1121665" cy="1623224"/>
          </a:xfrm>
          <a:prstGeom prst="rect">
            <a:avLst/>
          </a:prstGeom>
        </xdr:spPr>
      </xdr:pic>
      <xdr:cxnSp macro="">
        <xdr:nvCxnSpPr>
          <xdr:cNvPr id="7" name="Conector recto 6">
            <a:extLst>
              <a:ext uri="{FF2B5EF4-FFF2-40B4-BE49-F238E27FC236}">
                <a16:creationId xmlns:a16="http://schemas.microsoft.com/office/drawing/2014/main" id="{97C24225-507C-BDED-8624-A2AF80926AE5}"/>
              </a:ext>
            </a:extLst>
          </xdr:cNvPr>
          <xdr:cNvCxnSpPr>
            <a:cxnSpLocks/>
          </xdr:cNvCxnSpPr>
        </xdr:nvCxnSpPr>
        <xdr:spPr>
          <a:xfrm>
            <a:off x="1971435" y="449238"/>
            <a:ext cx="0" cy="1278153"/>
          </a:xfrm>
          <a:prstGeom prst="line">
            <a:avLst/>
          </a:prstGeom>
          <a:noFill/>
          <a:ln w="9525" cap="flat" cmpd="sng" algn="ctr">
            <a:solidFill>
              <a:srgbClr val="969696"/>
            </a:solidFill>
            <a:prstDash val="solid"/>
            <a:miter lim="800000"/>
          </a:ln>
          <a:effectLst/>
        </xdr:spPr>
      </xdr:cxnSp>
      <xdr:sp macro="" textlink="">
        <xdr:nvSpPr>
          <xdr:cNvPr id="8" name="CuadroTexto 9">
            <a:extLst>
              <a:ext uri="{FF2B5EF4-FFF2-40B4-BE49-F238E27FC236}">
                <a16:creationId xmlns:a16="http://schemas.microsoft.com/office/drawing/2014/main" id="{927BAEA6-584B-3232-B24A-E3526AE7AA51}"/>
              </a:ext>
            </a:extLst>
          </xdr:cNvPr>
          <xdr:cNvSpPr txBox="1"/>
        </xdr:nvSpPr>
        <xdr:spPr>
          <a:xfrm>
            <a:off x="1971435" y="384600"/>
            <a:ext cx="2431146" cy="1342791"/>
          </a:xfrm>
          <a:prstGeom prst="rect">
            <a:avLst/>
          </a:prstGeom>
          <a:noFill/>
        </xdr:spPr>
        <xdr:txBody>
          <a:bodyPr wrap="square" rtlCol="0">
            <a:noAutofit/>
          </a:bodyPr>
          <a:lstStyle/>
          <a:p>
            <a:r>
              <a:rPr lang="es-MX" sz="2800" kern="1200">
                <a:solidFill>
                  <a:srgbClr val="000000"/>
                </a:solidFill>
                <a:effectLst/>
                <a:latin typeface="Calibri" panose="020F0502020204030204" pitchFamily="34" charset="0"/>
                <a:ea typeface="Times New Roman" panose="02020603050405020304" pitchFamily="18" charset="0"/>
              </a:rPr>
              <a:t>SECRETARÍA MUNICIPAL </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DE OBRAS PÚBLICAS Y</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SERVICIOS </a:t>
            </a:r>
            <a:endParaRPr lang="es-MX" sz="1100">
              <a:effectLst/>
              <a:latin typeface="Times New Roman" panose="02020603050405020304" pitchFamily="18" charset="0"/>
              <a:ea typeface="Times New Roman" panose="02020603050405020304" pitchFamily="18"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131"/>
  <sheetViews>
    <sheetView tabSelected="1" view="pageBreakPreview" topLeftCell="K27" zoomScale="70" zoomScaleNormal="80" zoomScaleSheetLayoutView="70" zoomScalePageLayoutView="30" workbookViewId="0">
      <selection activeCell="V28" sqref="V28"/>
    </sheetView>
  </sheetViews>
  <sheetFormatPr baseColWidth="10" defaultColWidth="11.42578125" defaultRowHeight="15" x14ac:dyDescent="0.25"/>
  <cols>
    <col min="2" max="2" width="19.28515625" customWidth="1"/>
    <col min="3" max="3" width="35.85546875" customWidth="1"/>
    <col min="4" max="6" width="31.42578125" customWidth="1"/>
    <col min="7" max="7" width="21.140625" customWidth="1"/>
    <col min="8" max="8" width="17.5703125" customWidth="1"/>
    <col min="9" max="9" width="17.85546875" customWidth="1"/>
    <col min="10" max="10" width="20" customWidth="1"/>
    <col min="11" max="15" width="16.85546875" customWidth="1"/>
    <col min="16" max="22" width="18.140625" customWidth="1"/>
    <col min="23" max="23" width="61.85546875" customWidth="1"/>
  </cols>
  <sheetData>
    <row r="3" spans="2:23" ht="15.75" thickBot="1" x14ac:dyDescent="0.3"/>
    <row r="4" spans="2:23" ht="63" customHeight="1" x14ac:dyDescent="0.25">
      <c r="E4" s="200" t="s">
        <v>20</v>
      </c>
      <c r="F4" s="201"/>
      <c r="G4" s="201"/>
      <c r="H4" s="201"/>
      <c r="I4" s="201"/>
      <c r="J4" s="201"/>
      <c r="K4" s="201"/>
      <c r="L4" s="201"/>
      <c r="M4" s="201"/>
      <c r="N4" s="201"/>
      <c r="O4" s="201"/>
      <c r="P4" s="201"/>
      <c r="Q4" s="201"/>
      <c r="R4" s="201"/>
      <c r="S4" s="202"/>
    </row>
    <row r="5" spans="2:23" ht="30" customHeight="1" x14ac:dyDescent="0.25">
      <c r="E5" s="203" t="s">
        <v>0</v>
      </c>
      <c r="F5" s="204"/>
      <c r="G5" s="204"/>
      <c r="H5" s="204"/>
      <c r="I5" s="204"/>
      <c r="J5" s="204"/>
      <c r="K5" s="204"/>
      <c r="L5" s="204"/>
      <c r="M5" s="204"/>
      <c r="N5" s="204"/>
      <c r="O5" s="204"/>
      <c r="P5" s="204"/>
      <c r="Q5" s="204"/>
      <c r="R5" s="204"/>
      <c r="S5" s="205"/>
    </row>
    <row r="6" spans="2:23" ht="60" customHeight="1" x14ac:dyDescent="0.25">
      <c r="E6" s="203" t="s">
        <v>331</v>
      </c>
      <c r="F6" s="204"/>
      <c r="G6" s="204"/>
      <c r="H6" s="204"/>
      <c r="I6" s="204"/>
      <c r="J6" s="204"/>
      <c r="K6" s="204"/>
      <c r="L6" s="204"/>
      <c r="M6" s="204"/>
      <c r="N6" s="204"/>
      <c r="O6" s="204"/>
      <c r="P6" s="204"/>
      <c r="Q6" s="204"/>
      <c r="R6" s="204"/>
      <c r="S6" s="205"/>
    </row>
    <row r="7" spans="2:23" ht="26.25" customHeight="1" x14ac:dyDescent="0.25">
      <c r="E7" s="203" t="s">
        <v>71</v>
      </c>
      <c r="F7" s="204"/>
      <c r="G7" s="204"/>
      <c r="H7" s="204"/>
      <c r="I7" s="204"/>
      <c r="J7" s="204"/>
      <c r="K7" s="204"/>
      <c r="L7" s="204"/>
      <c r="M7" s="204"/>
      <c r="N7" s="204"/>
      <c r="O7" s="204"/>
      <c r="P7" s="204"/>
      <c r="Q7" s="204"/>
      <c r="R7" s="204"/>
      <c r="S7" s="205"/>
    </row>
    <row r="8" spans="2:23" ht="15.75" customHeight="1" thickBot="1" x14ac:dyDescent="0.3">
      <c r="E8" s="23"/>
      <c r="F8" s="24"/>
      <c r="G8" s="24"/>
      <c r="H8" s="24"/>
      <c r="I8" s="24"/>
      <c r="J8" s="24"/>
      <c r="K8" s="24"/>
      <c r="L8" s="24"/>
      <c r="M8" s="24"/>
      <c r="N8" s="24"/>
      <c r="O8" s="24"/>
      <c r="P8" s="24"/>
      <c r="Q8" s="24"/>
      <c r="R8" s="24"/>
      <c r="S8" s="113"/>
    </row>
    <row r="11" spans="2:23" ht="9" customHeight="1" thickBot="1" x14ac:dyDescent="0.3"/>
    <row r="12" spans="2:23" ht="26.25" customHeight="1" thickBot="1" x14ac:dyDescent="0.3">
      <c r="G12" s="193" t="s">
        <v>31</v>
      </c>
      <c r="H12" s="194"/>
      <c r="I12" s="194"/>
      <c r="J12" s="194"/>
      <c r="K12" s="194"/>
      <c r="L12" s="194"/>
      <c r="M12" s="194"/>
      <c r="N12" s="194"/>
      <c r="O12" s="194"/>
      <c r="P12" s="194"/>
      <c r="Q12" s="194"/>
      <c r="R12" s="194"/>
      <c r="S12" s="194"/>
      <c r="T12" s="194"/>
      <c r="U12" s="194"/>
      <c r="V12" s="195"/>
    </row>
    <row r="13" spans="2:23" ht="57" customHeight="1" thickBot="1" x14ac:dyDescent="0.3">
      <c r="B13" s="198" t="s">
        <v>1</v>
      </c>
      <c r="C13" s="176" t="s">
        <v>2</v>
      </c>
      <c r="D13" s="206" t="s">
        <v>3</v>
      </c>
      <c r="E13" s="207"/>
      <c r="F13" s="207"/>
      <c r="G13" s="190" t="s">
        <v>29</v>
      </c>
      <c r="H13" s="191"/>
      <c r="I13" s="191"/>
      <c r="J13" s="191"/>
      <c r="K13" s="192"/>
      <c r="L13" s="208" t="s">
        <v>21</v>
      </c>
      <c r="M13" s="209"/>
      <c r="N13" s="209"/>
      <c r="O13" s="210"/>
      <c r="P13" s="211" t="s">
        <v>70</v>
      </c>
      <c r="Q13" s="188"/>
      <c r="R13" s="188"/>
      <c r="S13" s="189"/>
      <c r="T13" s="188" t="s">
        <v>33</v>
      </c>
      <c r="U13" s="188"/>
      <c r="V13" s="189"/>
      <c r="W13" s="196" t="s">
        <v>38</v>
      </c>
    </row>
    <row r="14" spans="2:23" ht="143.25" customHeight="1" thickBot="1" x14ac:dyDescent="0.3">
      <c r="B14" s="199"/>
      <c r="C14" s="177"/>
      <c r="D14" s="30" t="s">
        <v>4</v>
      </c>
      <c r="E14" s="30" t="s">
        <v>5</v>
      </c>
      <c r="F14" s="31" t="s">
        <v>6</v>
      </c>
      <c r="G14" s="114" t="s">
        <v>332</v>
      </c>
      <c r="H14" s="10" t="s">
        <v>7</v>
      </c>
      <c r="I14" s="11" t="s">
        <v>8</v>
      </c>
      <c r="J14" s="2" t="s">
        <v>9</v>
      </c>
      <c r="K14" s="12" t="s">
        <v>10</v>
      </c>
      <c r="L14" s="10" t="s">
        <v>7</v>
      </c>
      <c r="M14" s="11" t="s">
        <v>8</v>
      </c>
      <c r="N14" s="2" t="s">
        <v>9</v>
      </c>
      <c r="O14" s="12" t="s">
        <v>10</v>
      </c>
      <c r="P14" s="1" t="s">
        <v>7</v>
      </c>
      <c r="Q14" s="14" t="s">
        <v>8</v>
      </c>
      <c r="R14" s="3" t="s">
        <v>9</v>
      </c>
      <c r="S14" s="15" t="s">
        <v>10</v>
      </c>
      <c r="T14" s="14" t="s">
        <v>8</v>
      </c>
      <c r="U14" s="3" t="s">
        <v>9</v>
      </c>
      <c r="V14" s="15" t="s">
        <v>10</v>
      </c>
      <c r="W14" s="197"/>
    </row>
    <row r="15" spans="2:23" ht="165.75" customHeight="1" x14ac:dyDescent="0.25">
      <c r="B15" s="18" t="s">
        <v>11</v>
      </c>
      <c r="C15" s="22" t="s">
        <v>330</v>
      </c>
      <c r="D15" s="146" t="s">
        <v>12</v>
      </c>
      <c r="E15" s="147" t="s">
        <v>13</v>
      </c>
      <c r="F15" s="148" t="s">
        <v>19</v>
      </c>
      <c r="G15" s="115">
        <v>54</v>
      </c>
      <c r="H15" s="117">
        <v>54</v>
      </c>
      <c r="I15" s="20">
        <v>54</v>
      </c>
      <c r="J15" s="21">
        <v>54</v>
      </c>
      <c r="K15" s="20">
        <v>54</v>
      </c>
      <c r="L15" s="19">
        <v>47</v>
      </c>
      <c r="M15" s="149">
        <v>47</v>
      </c>
      <c r="N15" s="56">
        <v>47</v>
      </c>
      <c r="O15" s="58"/>
      <c r="P15" s="38">
        <f>IFERROR(L15/H15,"NO APLICA")</f>
        <v>0.87037037037037035</v>
      </c>
      <c r="Q15" s="54">
        <f t="shared" ref="Q15:R15" si="0">IFERROR((M15/I15),"100%")</f>
        <v>0.87037037037037035</v>
      </c>
      <c r="R15" s="54">
        <f t="shared" si="0"/>
        <v>0.87037037037037035</v>
      </c>
      <c r="S15" s="62"/>
      <c r="T15" s="59">
        <f>IFERROR(((L15+M15)/(H15+I15)),"100%")</f>
        <v>0.87037037037037035</v>
      </c>
      <c r="U15" s="59">
        <f>IFERROR(((M15+N15)/(I15+J15)),"100%")</f>
        <v>0.87037037037037035</v>
      </c>
      <c r="V15" s="62"/>
      <c r="W15" s="32" t="s">
        <v>30</v>
      </c>
    </row>
    <row r="16" spans="2:23" ht="15" hidden="1" customHeight="1" x14ac:dyDescent="0.25">
      <c r="B16" s="172"/>
      <c r="C16" s="173"/>
      <c r="D16" s="173"/>
      <c r="E16" s="173"/>
      <c r="F16" s="173"/>
      <c r="G16" s="122"/>
      <c r="H16" s="118"/>
      <c r="I16" s="56"/>
      <c r="J16" s="56"/>
      <c r="K16" s="57"/>
      <c r="L16" s="55"/>
      <c r="M16" s="56"/>
      <c r="N16" s="56"/>
      <c r="O16" s="58"/>
      <c r="P16" s="38" t="str">
        <f t="shared" ref="P16:S31" si="1">IFERROR((L16/H16),"100%")</f>
        <v>100%</v>
      </c>
      <c r="Q16" s="54" t="str">
        <f t="shared" si="1"/>
        <v>100%</v>
      </c>
      <c r="R16" s="54" t="str">
        <f>IFERROR((N16/J16),"100%")</f>
        <v>100%</v>
      </c>
      <c r="S16" s="37" t="str">
        <f t="shared" si="1"/>
        <v>100%</v>
      </c>
      <c r="T16" s="59" t="str">
        <f>IFERROR(((L16+M16)/(H16+I16)),"100%")</f>
        <v>100%</v>
      </c>
      <c r="U16" s="54" t="str">
        <f>IFERROR(((L16+M16+N16)/(H16+I16+J16)),"100%")</f>
        <v>100%</v>
      </c>
      <c r="V16" s="153" t="str">
        <f>IFERROR(((L16+M16+N16+O16)/(H16+I16+J16+K16)),"100%")</f>
        <v>100%</v>
      </c>
      <c r="W16" s="64"/>
    </row>
    <row r="17" spans="2:23" ht="114" customHeight="1" x14ac:dyDescent="0.25">
      <c r="B17" s="174" t="s">
        <v>112</v>
      </c>
      <c r="C17" s="178" t="s">
        <v>45</v>
      </c>
      <c r="D17" s="4" t="s">
        <v>46</v>
      </c>
      <c r="E17" s="76" t="s">
        <v>39</v>
      </c>
      <c r="F17" s="5" t="s">
        <v>48</v>
      </c>
      <c r="G17" s="123">
        <f>SUM(H17:K17)</f>
        <v>48</v>
      </c>
      <c r="H17" s="118"/>
      <c r="I17" s="56">
        <v>17</v>
      </c>
      <c r="J17" s="56">
        <v>23</v>
      </c>
      <c r="K17" s="57">
        <v>8</v>
      </c>
      <c r="L17" s="55"/>
      <c r="M17" s="56"/>
      <c r="N17" s="56">
        <v>28</v>
      </c>
      <c r="O17" s="58"/>
      <c r="P17" s="59" t="str">
        <f t="shared" si="1"/>
        <v>100%</v>
      </c>
      <c r="Q17" s="54">
        <f>IFERROR((M17/I17),"100%")</f>
        <v>0</v>
      </c>
      <c r="R17" s="54">
        <f>IFERROR((N17/J17),"100%")</f>
        <v>1.2173913043478262</v>
      </c>
      <c r="S17" s="62"/>
      <c r="T17" s="59">
        <f>IFERROR(((L17+M17)/(H17+I17)),"100%")</f>
        <v>0</v>
      </c>
      <c r="U17" s="54">
        <f>IFERROR(((L17+M17+N17)/(H17+I17+J17)),"100%")</f>
        <v>0.7</v>
      </c>
      <c r="V17" s="152"/>
      <c r="W17" s="112" t="s">
        <v>416</v>
      </c>
    </row>
    <row r="18" spans="2:23" ht="114" customHeight="1" x14ac:dyDescent="0.25">
      <c r="B18" s="175"/>
      <c r="C18" s="179"/>
      <c r="D18" s="4" t="s">
        <v>47</v>
      </c>
      <c r="E18" s="76" t="s">
        <v>39</v>
      </c>
      <c r="F18" s="5" t="s">
        <v>49</v>
      </c>
      <c r="G18" s="123">
        <f t="shared" ref="G18:G81" si="2">SUM(H18:K18)</f>
        <v>29</v>
      </c>
      <c r="H18" s="118">
        <v>6</v>
      </c>
      <c r="I18" s="56">
        <v>6</v>
      </c>
      <c r="J18" s="56">
        <v>7</v>
      </c>
      <c r="K18" s="57">
        <v>10</v>
      </c>
      <c r="L18" s="55">
        <v>6</v>
      </c>
      <c r="M18" s="56">
        <v>6</v>
      </c>
      <c r="N18" s="56">
        <v>7</v>
      </c>
      <c r="O18" s="58"/>
      <c r="P18" s="59">
        <f t="shared" si="1"/>
        <v>1</v>
      </c>
      <c r="Q18" s="54">
        <f t="shared" si="1"/>
        <v>1</v>
      </c>
      <c r="R18" s="54">
        <f t="shared" ref="R18:R97" si="3">IFERROR((N18/J18),"100%")</f>
        <v>1</v>
      </c>
      <c r="S18" s="62"/>
      <c r="T18" s="59">
        <f t="shared" ref="T18:T88" si="4">IFERROR(((L18+M18)/(H18+I18)),"100%")</f>
        <v>1</v>
      </c>
      <c r="U18" s="54">
        <f t="shared" ref="U18:U88" si="5">IFERROR(((L18+M18+N18)/(H18+I18+J18)),"100%")</f>
        <v>1</v>
      </c>
      <c r="V18" s="152"/>
      <c r="W18" s="112" t="s">
        <v>417</v>
      </c>
    </row>
    <row r="19" spans="2:23" ht="120" customHeight="1" x14ac:dyDescent="0.25">
      <c r="B19" s="72" t="s">
        <v>111</v>
      </c>
      <c r="C19" s="7" t="s">
        <v>69</v>
      </c>
      <c r="D19" s="8" t="s">
        <v>44</v>
      </c>
      <c r="E19" s="77" t="s">
        <v>39</v>
      </c>
      <c r="F19" s="78" t="s">
        <v>50</v>
      </c>
      <c r="G19" s="124">
        <f t="shared" si="2"/>
        <v>133</v>
      </c>
      <c r="H19" s="97">
        <v>30</v>
      </c>
      <c r="I19" s="34">
        <v>32</v>
      </c>
      <c r="J19" s="34">
        <v>34</v>
      </c>
      <c r="K19" s="35">
        <v>37</v>
      </c>
      <c r="L19" s="33">
        <v>4</v>
      </c>
      <c r="M19" s="34">
        <v>5</v>
      </c>
      <c r="N19" s="34">
        <v>8</v>
      </c>
      <c r="O19" s="36"/>
      <c r="P19" s="59">
        <f t="shared" si="1"/>
        <v>0.13333333333333333</v>
      </c>
      <c r="Q19" s="54">
        <f t="shared" si="1"/>
        <v>0.15625</v>
      </c>
      <c r="R19" s="54">
        <f t="shared" si="3"/>
        <v>0.23529411764705882</v>
      </c>
      <c r="S19" s="62"/>
      <c r="T19" s="59">
        <f t="shared" si="4"/>
        <v>0.14516129032258066</v>
      </c>
      <c r="U19" s="54">
        <f t="shared" si="5"/>
        <v>0.17708333333333334</v>
      </c>
      <c r="V19" s="152"/>
      <c r="W19" s="96" t="s">
        <v>418</v>
      </c>
    </row>
    <row r="20" spans="2:23" ht="114.75" customHeight="1" x14ac:dyDescent="0.25">
      <c r="B20" s="75" t="s">
        <v>40</v>
      </c>
      <c r="C20" s="9" t="s">
        <v>41</v>
      </c>
      <c r="D20" s="9" t="s">
        <v>58</v>
      </c>
      <c r="E20" s="73" t="s">
        <v>39</v>
      </c>
      <c r="F20" s="6" t="s">
        <v>51</v>
      </c>
      <c r="G20" s="136">
        <f>SUM(H20:K20)</f>
        <v>36</v>
      </c>
      <c r="H20" s="97">
        <v>8</v>
      </c>
      <c r="I20" s="34">
        <v>8</v>
      </c>
      <c r="J20" s="34">
        <v>10</v>
      </c>
      <c r="K20" s="35">
        <v>10</v>
      </c>
      <c r="L20" s="33">
        <v>8</v>
      </c>
      <c r="M20" s="34">
        <v>8</v>
      </c>
      <c r="N20" s="34">
        <v>10</v>
      </c>
      <c r="O20" s="36"/>
      <c r="P20" s="59">
        <f t="shared" si="1"/>
        <v>1</v>
      </c>
      <c r="Q20" s="54">
        <f t="shared" si="1"/>
        <v>1</v>
      </c>
      <c r="R20" s="54">
        <f t="shared" si="3"/>
        <v>1</v>
      </c>
      <c r="S20" s="62"/>
      <c r="T20" s="59">
        <f t="shared" si="4"/>
        <v>1</v>
      </c>
      <c r="U20" s="54">
        <f t="shared" si="5"/>
        <v>1</v>
      </c>
      <c r="V20" s="152"/>
      <c r="W20" s="110" t="s">
        <v>419</v>
      </c>
    </row>
    <row r="21" spans="2:23" ht="114.75" customHeight="1" x14ac:dyDescent="0.25">
      <c r="B21" s="75" t="s">
        <v>40</v>
      </c>
      <c r="C21" s="66" t="s">
        <v>114</v>
      </c>
      <c r="D21" s="66" t="s">
        <v>59</v>
      </c>
      <c r="E21" s="74" t="s">
        <v>39</v>
      </c>
      <c r="F21" s="67" t="s">
        <v>52</v>
      </c>
      <c r="G21" s="137">
        <f>SUM(H21:K21)</f>
        <v>31</v>
      </c>
      <c r="H21" s="119">
        <v>6</v>
      </c>
      <c r="I21" s="69">
        <v>7</v>
      </c>
      <c r="J21" s="69">
        <v>8</v>
      </c>
      <c r="K21" s="70">
        <v>10</v>
      </c>
      <c r="L21" s="68"/>
      <c r="M21" s="69">
        <v>2</v>
      </c>
      <c r="N21" s="69">
        <v>2</v>
      </c>
      <c r="O21" s="71"/>
      <c r="P21" s="59">
        <f t="shared" si="1"/>
        <v>0</v>
      </c>
      <c r="Q21" s="54">
        <f t="shared" si="1"/>
        <v>0.2857142857142857</v>
      </c>
      <c r="R21" s="54">
        <f t="shared" si="3"/>
        <v>0.25</v>
      </c>
      <c r="S21" s="62"/>
      <c r="T21" s="59">
        <f t="shared" si="4"/>
        <v>0.15384615384615385</v>
      </c>
      <c r="U21" s="54">
        <f t="shared" si="5"/>
        <v>0.19047619047619047</v>
      </c>
      <c r="V21" s="152"/>
      <c r="W21" s="85" t="s">
        <v>420</v>
      </c>
    </row>
    <row r="22" spans="2:23" ht="114.75" customHeight="1" x14ac:dyDescent="0.25">
      <c r="B22" s="75" t="s">
        <v>40</v>
      </c>
      <c r="C22" s="66" t="s">
        <v>43</v>
      </c>
      <c r="D22" s="66" t="s">
        <v>60</v>
      </c>
      <c r="E22" s="74" t="s">
        <v>39</v>
      </c>
      <c r="F22" s="67" t="s">
        <v>53</v>
      </c>
      <c r="G22" s="126">
        <f t="shared" si="2"/>
        <v>14</v>
      </c>
      <c r="H22" s="119">
        <v>2</v>
      </c>
      <c r="I22" s="69">
        <v>3</v>
      </c>
      <c r="J22" s="69">
        <v>4</v>
      </c>
      <c r="K22" s="70">
        <v>5</v>
      </c>
      <c r="L22" s="68"/>
      <c r="M22" s="69"/>
      <c r="N22" s="69"/>
      <c r="O22" s="71"/>
      <c r="P22" s="59">
        <f>IFERROR((L22/H22),"100%")</f>
        <v>0</v>
      </c>
      <c r="Q22" s="54">
        <f t="shared" si="1"/>
        <v>0</v>
      </c>
      <c r="R22" s="54">
        <f t="shared" si="3"/>
        <v>0</v>
      </c>
      <c r="S22" s="62"/>
      <c r="T22" s="59">
        <f t="shared" si="4"/>
        <v>0</v>
      </c>
      <c r="U22" s="54">
        <f t="shared" si="5"/>
        <v>0</v>
      </c>
      <c r="V22" s="152"/>
      <c r="W22" s="85" t="s">
        <v>343</v>
      </c>
    </row>
    <row r="23" spans="2:23" ht="114.75" customHeight="1" x14ac:dyDescent="0.25">
      <c r="B23" s="75" t="s">
        <v>40</v>
      </c>
      <c r="C23" s="180" t="s">
        <v>42</v>
      </c>
      <c r="D23" s="66" t="s">
        <v>61</v>
      </c>
      <c r="E23" s="74" t="s">
        <v>39</v>
      </c>
      <c r="F23" s="67" t="s">
        <v>54</v>
      </c>
      <c r="G23" s="126">
        <f t="shared" si="2"/>
        <v>525</v>
      </c>
      <c r="H23" s="119">
        <v>150</v>
      </c>
      <c r="I23" s="69">
        <v>125</v>
      </c>
      <c r="J23" s="69">
        <v>125</v>
      </c>
      <c r="K23" s="70">
        <v>125</v>
      </c>
      <c r="L23" s="68">
        <v>150</v>
      </c>
      <c r="M23" s="69">
        <v>219</v>
      </c>
      <c r="N23" s="69">
        <v>31</v>
      </c>
      <c r="O23" s="71"/>
      <c r="P23" s="59">
        <f>IFERROR((L23/H23),"100%")</f>
        <v>1</v>
      </c>
      <c r="Q23" s="54">
        <f t="shared" si="1"/>
        <v>1.752</v>
      </c>
      <c r="R23" s="54">
        <f t="shared" si="3"/>
        <v>0.248</v>
      </c>
      <c r="S23" s="62"/>
      <c r="T23" s="59">
        <f t="shared" si="4"/>
        <v>1.3418181818181818</v>
      </c>
      <c r="U23" s="54">
        <f t="shared" si="5"/>
        <v>1</v>
      </c>
      <c r="V23" s="152"/>
      <c r="W23" s="85" t="s">
        <v>421</v>
      </c>
    </row>
    <row r="24" spans="2:23" ht="114.75" customHeight="1" x14ac:dyDescent="0.25">
      <c r="B24" s="75" t="s">
        <v>40</v>
      </c>
      <c r="C24" s="181"/>
      <c r="D24" s="66" t="s">
        <v>62</v>
      </c>
      <c r="E24" s="74" t="s">
        <v>39</v>
      </c>
      <c r="F24" s="67" t="s">
        <v>55</v>
      </c>
      <c r="G24" s="126">
        <f t="shared" si="2"/>
        <v>525</v>
      </c>
      <c r="H24" s="119">
        <v>150</v>
      </c>
      <c r="I24" s="69">
        <v>125</v>
      </c>
      <c r="J24" s="69">
        <v>125</v>
      </c>
      <c r="K24" s="70">
        <v>125</v>
      </c>
      <c r="L24" s="68">
        <v>150</v>
      </c>
      <c r="M24" s="69">
        <v>219</v>
      </c>
      <c r="N24" s="69">
        <v>31</v>
      </c>
      <c r="O24" s="71"/>
      <c r="P24" s="59">
        <f t="shared" si="1"/>
        <v>1</v>
      </c>
      <c r="Q24" s="54">
        <f t="shared" si="1"/>
        <v>1.752</v>
      </c>
      <c r="R24" s="54">
        <f t="shared" si="3"/>
        <v>0.248</v>
      </c>
      <c r="S24" s="62"/>
      <c r="T24" s="59">
        <f t="shared" si="4"/>
        <v>1.3418181818181818</v>
      </c>
      <c r="U24" s="54">
        <f t="shared" si="5"/>
        <v>1</v>
      </c>
      <c r="V24" s="152"/>
      <c r="W24" s="85" t="s">
        <v>422</v>
      </c>
    </row>
    <row r="25" spans="2:23" ht="114.75" customHeight="1" x14ac:dyDescent="0.25">
      <c r="B25" s="75" t="s">
        <v>40</v>
      </c>
      <c r="C25" s="66" t="s">
        <v>68</v>
      </c>
      <c r="D25" s="66" t="s">
        <v>67</v>
      </c>
      <c r="E25" s="74" t="s">
        <v>39</v>
      </c>
      <c r="F25" s="67" t="s">
        <v>56</v>
      </c>
      <c r="G25" s="126">
        <f t="shared" si="2"/>
        <v>135</v>
      </c>
      <c r="H25" s="119">
        <v>31</v>
      </c>
      <c r="I25" s="69">
        <v>33</v>
      </c>
      <c r="J25" s="69">
        <v>33</v>
      </c>
      <c r="K25" s="70">
        <v>38</v>
      </c>
      <c r="L25" s="68">
        <v>79</v>
      </c>
      <c r="M25" s="69">
        <v>38</v>
      </c>
      <c r="N25" s="69">
        <v>69</v>
      </c>
      <c r="O25" s="71"/>
      <c r="P25" s="59">
        <f t="shared" si="1"/>
        <v>2.5483870967741935</v>
      </c>
      <c r="Q25" s="54">
        <f t="shared" si="1"/>
        <v>1.1515151515151516</v>
      </c>
      <c r="R25" s="54">
        <f t="shared" si="3"/>
        <v>2.0909090909090908</v>
      </c>
      <c r="S25" s="62"/>
      <c r="T25" s="59">
        <f t="shared" si="4"/>
        <v>1.828125</v>
      </c>
      <c r="U25" s="54">
        <f t="shared" si="5"/>
        <v>1.9175257731958764</v>
      </c>
      <c r="V25" s="152"/>
      <c r="W25" s="85" t="s">
        <v>344</v>
      </c>
    </row>
    <row r="26" spans="2:23" ht="114.75" customHeight="1" x14ac:dyDescent="0.25">
      <c r="B26" s="75" t="s">
        <v>40</v>
      </c>
      <c r="C26" s="66" t="s">
        <v>115</v>
      </c>
      <c r="D26" s="66" t="s">
        <v>66</v>
      </c>
      <c r="E26" s="74" t="s">
        <v>39</v>
      </c>
      <c r="F26" s="67" t="s">
        <v>57</v>
      </c>
      <c r="G26" s="126">
        <f t="shared" si="2"/>
        <v>14</v>
      </c>
      <c r="H26" s="119">
        <v>3</v>
      </c>
      <c r="I26" s="69">
        <v>3</v>
      </c>
      <c r="J26" s="69">
        <v>4</v>
      </c>
      <c r="K26" s="70">
        <v>4</v>
      </c>
      <c r="L26" s="68"/>
      <c r="M26" s="69"/>
      <c r="N26" s="69">
        <v>1</v>
      </c>
      <c r="O26" s="71"/>
      <c r="P26" s="59">
        <f t="shared" si="1"/>
        <v>0</v>
      </c>
      <c r="Q26" s="54">
        <f t="shared" si="1"/>
        <v>0</v>
      </c>
      <c r="R26" s="54">
        <f t="shared" si="3"/>
        <v>0.25</v>
      </c>
      <c r="S26" s="62"/>
      <c r="T26" s="59">
        <f t="shared" si="4"/>
        <v>0</v>
      </c>
      <c r="U26" s="54">
        <f t="shared" si="5"/>
        <v>0.1</v>
      </c>
      <c r="V26" s="152"/>
      <c r="W26" s="85" t="s">
        <v>415</v>
      </c>
    </row>
    <row r="27" spans="2:23" ht="114.75" customHeight="1" x14ac:dyDescent="0.25">
      <c r="B27" s="75" t="s">
        <v>40</v>
      </c>
      <c r="C27" s="66" t="s">
        <v>64</v>
      </c>
      <c r="D27" s="66" t="s">
        <v>65</v>
      </c>
      <c r="E27" s="74" t="s">
        <v>39</v>
      </c>
      <c r="F27" s="67" t="s">
        <v>194</v>
      </c>
      <c r="G27" s="126">
        <f t="shared" si="2"/>
        <v>24</v>
      </c>
      <c r="H27" s="119">
        <v>5</v>
      </c>
      <c r="I27" s="69">
        <v>5</v>
      </c>
      <c r="J27" s="69">
        <v>6</v>
      </c>
      <c r="K27" s="70">
        <v>8</v>
      </c>
      <c r="L27" s="68">
        <v>5</v>
      </c>
      <c r="M27" s="69">
        <v>5</v>
      </c>
      <c r="N27" s="69">
        <v>6</v>
      </c>
      <c r="O27" s="71"/>
      <c r="P27" s="59">
        <f t="shared" si="1"/>
        <v>1</v>
      </c>
      <c r="Q27" s="54">
        <f t="shared" si="1"/>
        <v>1</v>
      </c>
      <c r="R27" s="54">
        <f t="shared" si="3"/>
        <v>1</v>
      </c>
      <c r="S27" s="62"/>
      <c r="T27" s="59">
        <f t="shared" si="4"/>
        <v>1</v>
      </c>
      <c r="U27" s="54">
        <f t="shared" si="5"/>
        <v>1</v>
      </c>
      <c r="V27" s="152"/>
      <c r="W27" s="85" t="s">
        <v>345</v>
      </c>
    </row>
    <row r="28" spans="2:23" ht="114.75" customHeight="1" x14ac:dyDescent="0.25">
      <c r="B28" s="75" t="s">
        <v>40</v>
      </c>
      <c r="C28" s="66" t="s">
        <v>63</v>
      </c>
      <c r="D28" s="66" t="s">
        <v>333</v>
      </c>
      <c r="E28" s="74" t="s">
        <v>39</v>
      </c>
      <c r="F28" s="67" t="s">
        <v>334</v>
      </c>
      <c r="G28" s="137">
        <f>SUM(H28:K28)</f>
        <v>52</v>
      </c>
      <c r="H28" s="119">
        <v>13</v>
      </c>
      <c r="I28" s="69">
        <v>13</v>
      </c>
      <c r="J28" s="69">
        <v>13</v>
      </c>
      <c r="K28" s="70">
        <v>13</v>
      </c>
      <c r="L28" s="68">
        <v>13</v>
      </c>
      <c r="M28" s="69">
        <v>135</v>
      </c>
      <c r="N28" s="69">
        <v>114</v>
      </c>
      <c r="O28" s="71"/>
      <c r="P28" s="59">
        <f t="shared" si="1"/>
        <v>1</v>
      </c>
      <c r="Q28" s="54">
        <f t="shared" si="1"/>
        <v>10.384615384615385</v>
      </c>
      <c r="R28" s="54">
        <f t="shared" si="3"/>
        <v>8.7692307692307701</v>
      </c>
      <c r="S28" s="62"/>
      <c r="T28" s="59">
        <f t="shared" si="4"/>
        <v>5.6923076923076925</v>
      </c>
      <c r="U28" s="54">
        <f t="shared" si="5"/>
        <v>6.7179487179487181</v>
      </c>
      <c r="V28" s="152"/>
      <c r="W28" s="85" t="s">
        <v>423</v>
      </c>
    </row>
    <row r="29" spans="2:23" ht="96.75" customHeight="1" x14ac:dyDescent="0.25">
      <c r="B29" s="72" t="s">
        <v>116</v>
      </c>
      <c r="C29" s="83" t="s">
        <v>117</v>
      </c>
      <c r="D29" s="84" t="s">
        <v>122</v>
      </c>
      <c r="E29" s="77" t="s">
        <v>80</v>
      </c>
      <c r="F29" s="78" t="s">
        <v>127</v>
      </c>
      <c r="G29" s="124">
        <f t="shared" si="2"/>
        <v>29</v>
      </c>
      <c r="H29" s="97">
        <v>5</v>
      </c>
      <c r="I29" s="34">
        <v>8</v>
      </c>
      <c r="J29" s="34">
        <v>8</v>
      </c>
      <c r="K29" s="35">
        <v>8</v>
      </c>
      <c r="L29" s="68">
        <v>5</v>
      </c>
      <c r="M29" s="69">
        <v>8</v>
      </c>
      <c r="N29" s="69">
        <v>8</v>
      </c>
      <c r="O29" s="71"/>
      <c r="P29" s="59">
        <f>IFERROR((L29/H29),"100%")</f>
        <v>1</v>
      </c>
      <c r="Q29" s="54">
        <f t="shared" si="1"/>
        <v>1</v>
      </c>
      <c r="R29" s="54">
        <f t="shared" si="3"/>
        <v>1</v>
      </c>
      <c r="S29" s="62"/>
      <c r="T29" s="59">
        <f t="shared" si="4"/>
        <v>1</v>
      </c>
      <c r="U29" s="54">
        <f t="shared" si="5"/>
        <v>1</v>
      </c>
      <c r="V29" s="152"/>
      <c r="W29" s="96" t="s">
        <v>132</v>
      </c>
    </row>
    <row r="30" spans="2:23" ht="96.75" customHeight="1" x14ac:dyDescent="0.25">
      <c r="B30" s="75" t="s">
        <v>40</v>
      </c>
      <c r="C30" s="9" t="s">
        <v>118</v>
      </c>
      <c r="D30" s="9" t="s">
        <v>126</v>
      </c>
      <c r="E30" s="73" t="s">
        <v>80</v>
      </c>
      <c r="F30" s="13" t="s">
        <v>128</v>
      </c>
      <c r="G30" s="127">
        <f t="shared" si="2"/>
        <v>121</v>
      </c>
      <c r="H30" s="97">
        <v>25</v>
      </c>
      <c r="I30" s="34">
        <v>29</v>
      </c>
      <c r="J30" s="34">
        <v>29</v>
      </c>
      <c r="K30" s="35">
        <v>38</v>
      </c>
      <c r="L30" s="68">
        <v>24</v>
      </c>
      <c r="M30" s="69">
        <v>29</v>
      </c>
      <c r="N30" s="69">
        <v>15</v>
      </c>
      <c r="O30" s="71"/>
      <c r="P30" s="59">
        <f>IFERROR((L30/H30),"100%")</f>
        <v>0.96</v>
      </c>
      <c r="Q30" s="54">
        <f t="shared" si="1"/>
        <v>1</v>
      </c>
      <c r="R30" s="54">
        <f t="shared" si="3"/>
        <v>0.51724137931034486</v>
      </c>
      <c r="S30" s="62"/>
      <c r="T30" s="59">
        <f t="shared" si="4"/>
        <v>0.98148148148148151</v>
      </c>
      <c r="U30" s="54">
        <f t="shared" si="5"/>
        <v>0.81927710843373491</v>
      </c>
      <c r="V30" s="152"/>
      <c r="W30" s="85" t="s">
        <v>346</v>
      </c>
    </row>
    <row r="31" spans="2:23" ht="96.75" customHeight="1" x14ac:dyDescent="0.25">
      <c r="B31" s="75" t="s">
        <v>40</v>
      </c>
      <c r="C31" s="9" t="s">
        <v>119</v>
      </c>
      <c r="D31" s="9" t="s">
        <v>125</v>
      </c>
      <c r="E31" s="73" t="s">
        <v>80</v>
      </c>
      <c r="F31" s="6" t="s">
        <v>129</v>
      </c>
      <c r="G31" s="125">
        <f t="shared" si="2"/>
        <v>73</v>
      </c>
      <c r="H31" s="97">
        <v>15</v>
      </c>
      <c r="I31" s="34">
        <v>18</v>
      </c>
      <c r="J31" s="34">
        <v>18</v>
      </c>
      <c r="K31" s="35">
        <v>22</v>
      </c>
      <c r="L31" s="68">
        <v>12</v>
      </c>
      <c r="M31" s="69">
        <v>18</v>
      </c>
      <c r="N31" s="69">
        <v>15</v>
      </c>
      <c r="O31" s="71"/>
      <c r="P31" s="59">
        <f t="shared" si="1"/>
        <v>0.8</v>
      </c>
      <c r="Q31" s="54">
        <f t="shared" si="1"/>
        <v>1</v>
      </c>
      <c r="R31" s="54">
        <f t="shared" si="3"/>
        <v>0.83333333333333337</v>
      </c>
      <c r="S31" s="62"/>
      <c r="T31" s="59">
        <f t="shared" si="4"/>
        <v>0.90909090909090906</v>
      </c>
      <c r="U31" s="54">
        <f t="shared" si="5"/>
        <v>0.88235294117647056</v>
      </c>
      <c r="V31" s="152"/>
      <c r="W31" s="85" t="s">
        <v>133</v>
      </c>
    </row>
    <row r="32" spans="2:23" ht="96.75" customHeight="1" x14ac:dyDescent="0.25">
      <c r="B32" s="75" t="s">
        <v>40</v>
      </c>
      <c r="C32" s="9" t="s">
        <v>120</v>
      </c>
      <c r="D32" s="9" t="s">
        <v>124</v>
      </c>
      <c r="E32" s="73" t="s">
        <v>80</v>
      </c>
      <c r="F32" s="6" t="s">
        <v>130</v>
      </c>
      <c r="G32" s="125">
        <f t="shared" si="2"/>
        <v>4826</v>
      </c>
      <c r="H32" s="97">
        <v>1200</v>
      </c>
      <c r="I32" s="34">
        <v>1206</v>
      </c>
      <c r="J32" s="34">
        <v>1206</v>
      </c>
      <c r="K32" s="35">
        <v>1214</v>
      </c>
      <c r="L32" s="68">
        <v>1601</v>
      </c>
      <c r="M32" s="69">
        <v>1916</v>
      </c>
      <c r="N32" s="69">
        <v>1845</v>
      </c>
      <c r="O32" s="71"/>
      <c r="P32" s="59">
        <f t="shared" ref="P32:Q95" si="6">IFERROR((L32/H32),"100%")</f>
        <v>1.3341666666666667</v>
      </c>
      <c r="Q32" s="54">
        <f t="shared" si="6"/>
        <v>1.5887230514096187</v>
      </c>
      <c r="R32" s="54">
        <f t="shared" si="3"/>
        <v>1.5298507462686568</v>
      </c>
      <c r="S32" s="62"/>
      <c r="T32" s="59">
        <f t="shared" si="4"/>
        <v>1.4617622610141314</v>
      </c>
      <c r="U32" s="54">
        <f t="shared" si="5"/>
        <v>1.4844961240310077</v>
      </c>
      <c r="V32" s="152"/>
      <c r="W32" s="85" t="s">
        <v>347</v>
      </c>
    </row>
    <row r="33" spans="2:23" ht="96.75" customHeight="1" x14ac:dyDescent="0.25">
      <c r="B33" s="75" t="s">
        <v>40</v>
      </c>
      <c r="C33" s="66" t="s">
        <v>121</v>
      </c>
      <c r="D33" s="66" t="s">
        <v>123</v>
      </c>
      <c r="E33" s="73" t="s">
        <v>80</v>
      </c>
      <c r="F33" s="6" t="s">
        <v>131</v>
      </c>
      <c r="G33" s="136">
        <f>SUM(H33:K33)</f>
        <v>726</v>
      </c>
      <c r="H33" s="97">
        <v>160</v>
      </c>
      <c r="I33" s="34">
        <v>188</v>
      </c>
      <c r="J33" s="34">
        <v>188</v>
      </c>
      <c r="K33" s="35">
        <v>190</v>
      </c>
      <c r="L33" s="68">
        <v>62</v>
      </c>
      <c r="M33" s="69">
        <v>20</v>
      </c>
      <c r="N33" s="69">
        <v>131</v>
      </c>
      <c r="O33" s="71"/>
      <c r="P33" s="59">
        <f t="shared" si="6"/>
        <v>0.38750000000000001</v>
      </c>
      <c r="Q33" s="54">
        <f t="shared" si="6"/>
        <v>0.10638297872340426</v>
      </c>
      <c r="R33" s="54">
        <f t="shared" si="3"/>
        <v>0.69680851063829785</v>
      </c>
      <c r="S33" s="62"/>
      <c r="T33" s="59">
        <f>IFERROR(((L33+M33)/(H33+I33)),"100%")</f>
        <v>0.23563218390804597</v>
      </c>
      <c r="U33" s="54">
        <f t="shared" si="5"/>
        <v>0.39738805970149255</v>
      </c>
      <c r="V33" s="152"/>
      <c r="W33" s="85" t="s">
        <v>348</v>
      </c>
    </row>
    <row r="34" spans="2:23" ht="93.75" customHeight="1" x14ac:dyDescent="0.25">
      <c r="B34" s="72" t="s">
        <v>147</v>
      </c>
      <c r="C34" s="83" t="s">
        <v>148</v>
      </c>
      <c r="D34" s="84" t="s">
        <v>155</v>
      </c>
      <c r="E34" s="77" t="s">
        <v>80</v>
      </c>
      <c r="F34" s="94" t="s">
        <v>185</v>
      </c>
      <c r="G34" s="124">
        <f t="shared" si="2"/>
        <v>14532</v>
      </c>
      <c r="H34" s="97">
        <v>3440</v>
      </c>
      <c r="I34" s="34">
        <v>3826</v>
      </c>
      <c r="J34" s="34">
        <v>3826</v>
      </c>
      <c r="K34" s="35">
        <v>3440</v>
      </c>
      <c r="L34" s="68">
        <v>1713</v>
      </c>
      <c r="M34" s="69">
        <v>1740</v>
      </c>
      <c r="N34" s="69">
        <v>1817</v>
      </c>
      <c r="O34" s="71"/>
      <c r="P34" s="59">
        <f t="shared" si="6"/>
        <v>0.49796511627906975</v>
      </c>
      <c r="Q34" s="54">
        <f t="shared" si="6"/>
        <v>0.45478306325143752</v>
      </c>
      <c r="R34" s="54">
        <f t="shared" si="3"/>
        <v>0.47490852064819655</v>
      </c>
      <c r="S34" s="62"/>
      <c r="T34" s="59">
        <f>IFERROR(((L34+M34)/(H34+I34)),"100%")</f>
        <v>0.47522708505367467</v>
      </c>
      <c r="U34" s="54">
        <f>IFERROR(((L34+M34+N34)/(H34+I34+J34)),"100%")</f>
        <v>0.47511720158672915</v>
      </c>
      <c r="V34" s="152"/>
      <c r="W34" s="96" t="s">
        <v>349</v>
      </c>
    </row>
    <row r="35" spans="2:23" ht="93.75" customHeight="1" x14ac:dyDescent="0.25">
      <c r="B35" s="75" t="s">
        <v>40</v>
      </c>
      <c r="C35" s="9" t="s">
        <v>149</v>
      </c>
      <c r="D35" s="9" t="s">
        <v>157</v>
      </c>
      <c r="E35" s="73" t="s">
        <v>80</v>
      </c>
      <c r="F35" s="6" t="s">
        <v>186</v>
      </c>
      <c r="G35" s="125">
        <f t="shared" si="2"/>
        <v>14553</v>
      </c>
      <c r="H35" s="97">
        <v>3493</v>
      </c>
      <c r="I35" s="34">
        <v>3784</v>
      </c>
      <c r="J35" s="34">
        <v>3783</v>
      </c>
      <c r="K35" s="35">
        <v>3493</v>
      </c>
      <c r="L35" s="68">
        <v>2234</v>
      </c>
      <c r="M35" s="69">
        <v>2178</v>
      </c>
      <c r="N35" s="69">
        <v>2338</v>
      </c>
      <c r="O35" s="71"/>
      <c r="P35" s="59">
        <f t="shared" si="6"/>
        <v>0.63956484397366165</v>
      </c>
      <c r="Q35" s="54">
        <f t="shared" si="6"/>
        <v>0.57558139534883723</v>
      </c>
      <c r="R35" s="54">
        <f t="shared" si="3"/>
        <v>0.61802802008987578</v>
      </c>
      <c r="S35" s="62"/>
      <c r="T35" s="59">
        <f t="shared" si="4"/>
        <v>0.6062938023910952</v>
      </c>
      <c r="U35" s="54">
        <f t="shared" si="5"/>
        <v>0.61030741410488243</v>
      </c>
      <c r="V35" s="152"/>
      <c r="W35" s="85" t="s">
        <v>350</v>
      </c>
    </row>
    <row r="36" spans="2:23" ht="93.75" customHeight="1" x14ac:dyDescent="0.25">
      <c r="B36" s="75" t="s">
        <v>40</v>
      </c>
      <c r="C36" s="9" t="s">
        <v>150</v>
      </c>
      <c r="D36" s="9" t="s">
        <v>158</v>
      </c>
      <c r="E36" s="73" t="s">
        <v>80</v>
      </c>
      <c r="F36" s="6" t="s">
        <v>187</v>
      </c>
      <c r="G36" s="125">
        <f t="shared" si="2"/>
        <v>12568</v>
      </c>
      <c r="H36" s="97">
        <v>3016</v>
      </c>
      <c r="I36" s="34">
        <v>3268</v>
      </c>
      <c r="J36" s="34">
        <v>3268</v>
      </c>
      <c r="K36" s="35">
        <v>3016</v>
      </c>
      <c r="L36" s="68">
        <v>1910</v>
      </c>
      <c r="M36" s="69">
        <v>1783</v>
      </c>
      <c r="N36" s="69">
        <v>1975</v>
      </c>
      <c r="O36" s="71"/>
      <c r="P36" s="59">
        <f t="shared" si="6"/>
        <v>0.63328912466843501</v>
      </c>
      <c r="Q36" s="54">
        <f t="shared" si="6"/>
        <v>0.54559363525091797</v>
      </c>
      <c r="R36" s="54">
        <f t="shared" si="3"/>
        <v>0.60434516523867809</v>
      </c>
      <c r="S36" s="62"/>
      <c r="T36" s="59">
        <f t="shared" si="4"/>
        <v>0.58768300445576072</v>
      </c>
      <c r="U36" s="54">
        <f t="shared" si="5"/>
        <v>0.59338358458961471</v>
      </c>
      <c r="V36" s="152"/>
      <c r="W36" s="85" t="s">
        <v>351</v>
      </c>
    </row>
    <row r="37" spans="2:23" ht="93.75" customHeight="1" x14ac:dyDescent="0.25">
      <c r="B37" s="75" t="s">
        <v>40</v>
      </c>
      <c r="C37" s="9" t="s">
        <v>151</v>
      </c>
      <c r="D37" s="9" t="s">
        <v>159</v>
      </c>
      <c r="E37" s="73" t="s">
        <v>80</v>
      </c>
      <c r="F37" s="6" t="s">
        <v>188</v>
      </c>
      <c r="G37" s="125">
        <f t="shared" si="2"/>
        <v>73618</v>
      </c>
      <c r="H37" s="97">
        <v>17668</v>
      </c>
      <c r="I37" s="34">
        <v>19141</v>
      </c>
      <c r="J37" s="34">
        <v>19141</v>
      </c>
      <c r="K37" s="35">
        <v>17668</v>
      </c>
      <c r="L37" s="68">
        <v>16467</v>
      </c>
      <c r="M37" s="69">
        <v>16471</v>
      </c>
      <c r="N37" s="69">
        <v>16471</v>
      </c>
      <c r="O37" s="71"/>
      <c r="P37" s="59">
        <f t="shared" si="6"/>
        <v>0.93202399818881598</v>
      </c>
      <c r="Q37" s="54">
        <f t="shared" si="6"/>
        <v>0.86050885533671173</v>
      </c>
      <c r="R37" s="54">
        <f t="shared" si="3"/>
        <v>0.86050885533671173</v>
      </c>
      <c r="S37" s="62"/>
      <c r="T37" s="59">
        <f t="shared" si="4"/>
        <v>0.89483550218696517</v>
      </c>
      <c r="U37" s="54">
        <f t="shared" si="5"/>
        <v>0.88309204647006256</v>
      </c>
      <c r="V37" s="152"/>
      <c r="W37" s="85" t="s">
        <v>352</v>
      </c>
    </row>
    <row r="38" spans="2:23" ht="93.75" customHeight="1" x14ac:dyDescent="0.25">
      <c r="B38" s="75" t="s">
        <v>40</v>
      </c>
      <c r="C38" s="9" t="s">
        <v>156</v>
      </c>
      <c r="D38" s="9" t="s">
        <v>160</v>
      </c>
      <c r="E38" s="73" t="s">
        <v>80</v>
      </c>
      <c r="F38" s="6" t="s">
        <v>189</v>
      </c>
      <c r="G38" s="125">
        <f t="shared" si="2"/>
        <v>307</v>
      </c>
      <c r="H38" s="97">
        <v>74</v>
      </c>
      <c r="I38" s="34">
        <v>80</v>
      </c>
      <c r="J38" s="34">
        <v>79</v>
      </c>
      <c r="K38" s="35">
        <v>74</v>
      </c>
      <c r="L38" s="68">
        <v>5</v>
      </c>
      <c r="M38" s="69">
        <v>6</v>
      </c>
      <c r="N38" s="69">
        <v>3</v>
      </c>
      <c r="O38" s="71"/>
      <c r="P38" s="59">
        <f t="shared" si="6"/>
        <v>6.7567567567567571E-2</v>
      </c>
      <c r="Q38" s="54">
        <f t="shared" si="6"/>
        <v>7.4999999999999997E-2</v>
      </c>
      <c r="R38" s="54">
        <f t="shared" si="3"/>
        <v>3.7974683544303799E-2</v>
      </c>
      <c r="S38" s="62"/>
      <c r="T38" s="59">
        <f t="shared" si="4"/>
        <v>7.1428571428571425E-2</v>
      </c>
      <c r="U38" s="54">
        <f t="shared" si="5"/>
        <v>6.0085836909871244E-2</v>
      </c>
      <c r="V38" s="152"/>
      <c r="W38" s="85" t="s">
        <v>353</v>
      </c>
    </row>
    <row r="39" spans="2:23" ht="93.75" customHeight="1" x14ac:dyDescent="0.25">
      <c r="B39" s="75" t="s">
        <v>40</v>
      </c>
      <c r="C39" s="9" t="s">
        <v>154</v>
      </c>
      <c r="D39" s="9" t="s">
        <v>161</v>
      </c>
      <c r="E39" s="73" t="s">
        <v>80</v>
      </c>
      <c r="F39" s="6" t="s">
        <v>190</v>
      </c>
      <c r="G39" s="125">
        <f t="shared" si="2"/>
        <v>200</v>
      </c>
      <c r="H39" s="97">
        <v>50</v>
      </c>
      <c r="I39" s="34">
        <v>50</v>
      </c>
      <c r="J39" s="34">
        <v>50</v>
      </c>
      <c r="K39" s="35">
        <v>50</v>
      </c>
      <c r="L39" s="68">
        <v>37</v>
      </c>
      <c r="M39" s="69">
        <v>36</v>
      </c>
      <c r="N39" s="69">
        <v>45</v>
      </c>
      <c r="O39" s="71"/>
      <c r="P39" s="59">
        <f t="shared" si="6"/>
        <v>0.74</v>
      </c>
      <c r="Q39" s="54">
        <f t="shared" si="6"/>
        <v>0.72</v>
      </c>
      <c r="R39" s="54">
        <f t="shared" si="3"/>
        <v>0.9</v>
      </c>
      <c r="S39" s="62"/>
      <c r="T39" s="59">
        <f t="shared" si="4"/>
        <v>0.73</v>
      </c>
      <c r="U39" s="54">
        <f t="shared" si="5"/>
        <v>0.78666666666666663</v>
      </c>
      <c r="V39" s="152"/>
      <c r="W39" s="85" t="s">
        <v>354</v>
      </c>
    </row>
    <row r="40" spans="2:23" ht="93.75" customHeight="1" x14ac:dyDescent="0.25">
      <c r="B40" s="75" t="s">
        <v>40</v>
      </c>
      <c r="C40" s="9" t="s">
        <v>153</v>
      </c>
      <c r="D40" s="9" t="s">
        <v>162</v>
      </c>
      <c r="E40" s="73" t="s">
        <v>80</v>
      </c>
      <c r="F40" s="6" t="s">
        <v>191</v>
      </c>
      <c r="G40" s="125">
        <f t="shared" si="2"/>
        <v>85</v>
      </c>
      <c r="H40" s="97">
        <v>21</v>
      </c>
      <c r="I40" s="34">
        <v>22</v>
      </c>
      <c r="J40" s="34">
        <v>21</v>
      </c>
      <c r="K40" s="35">
        <v>21</v>
      </c>
      <c r="L40" s="68">
        <v>21</v>
      </c>
      <c r="M40" s="69">
        <v>35</v>
      </c>
      <c r="N40" s="69">
        <v>16</v>
      </c>
      <c r="O40" s="71"/>
      <c r="P40" s="59">
        <f t="shared" si="6"/>
        <v>1</v>
      </c>
      <c r="Q40" s="54">
        <f t="shared" si="6"/>
        <v>1.5909090909090908</v>
      </c>
      <c r="R40" s="54">
        <f t="shared" si="3"/>
        <v>0.76190476190476186</v>
      </c>
      <c r="S40" s="62"/>
      <c r="T40" s="59">
        <f t="shared" si="4"/>
        <v>1.3023255813953489</v>
      </c>
      <c r="U40" s="54">
        <f t="shared" si="5"/>
        <v>1.125</v>
      </c>
      <c r="V40" s="152"/>
      <c r="W40" s="85" t="s">
        <v>356</v>
      </c>
    </row>
    <row r="41" spans="2:23" ht="93.75" customHeight="1" x14ac:dyDescent="0.25">
      <c r="B41" s="75" t="s">
        <v>40</v>
      </c>
      <c r="C41" s="9" t="s">
        <v>152</v>
      </c>
      <c r="D41" s="9" t="s">
        <v>163</v>
      </c>
      <c r="E41" s="73" t="s">
        <v>80</v>
      </c>
      <c r="F41" s="6" t="s">
        <v>192</v>
      </c>
      <c r="G41" s="125">
        <f t="shared" si="2"/>
        <v>36</v>
      </c>
      <c r="H41" s="97">
        <v>9</v>
      </c>
      <c r="I41" s="34">
        <v>9</v>
      </c>
      <c r="J41" s="34">
        <v>9</v>
      </c>
      <c r="K41" s="35">
        <v>9</v>
      </c>
      <c r="L41" s="68">
        <v>9</v>
      </c>
      <c r="M41" s="69">
        <v>9</v>
      </c>
      <c r="N41" s="69">
        <v>9</v>
      </c>
      <c r="O41" s="71"/>
      <c r="P41" s="59">
        <f t="shared" si="6"/>
        <v>1</v>
      </c>
      <c r="Q41" s="54">
        <f t="shared" si="6"/>
        <v>1</v>
      </c>
      <c r="R41" s="54">
        <f t="shared" si="3"/>
        <v>1</v>
      </c>
      <c r="S41" s="62"/>
      <c r="T41" s="59">
        <f t="shared" si="4"/>
        <v>1</v>
      </c>
      <c r="U41" s="54">
        <f t="shared" si="5"/>
        <v>1</v>
      </c>
      <c r="V41" s="152"/>
      <c r="W41" s="85" t="s">
        <v>355</v>
      </c>
    </row>
    <row r="42" spans="2:23" ht="105" customHeight="1" x14ac:dyDescent="0.25">
      <c r="B42" s="182" t="s">
        <v>164</v>
      </c>
      <c r="C42" s="184" t="s">
        <v>165</v>
      </c>
      <c r="D42" s="7" t="s">
        <v>166</v>
      </c>
      <c r="E42" s="77" t="s">
        <v>39</v>
      </c>
      <c r="F42" s="78" t="s">
        <v>193</v>
      </c>
      <c r="G42" s="159">
        <f>SUM(H42:K42)</f>
        <v>184595</v>
      </c>
      <c r="H42" s="97">
        <v>46149</v>
      </c>
      <c r="I42" s="34">
        <v>46149</v>
      </c>
      <c r="J42" s="34">
        <v>46149</v>
      </c>
      <c r="K42" s="36">
        <v>46148</v>
      </c>
      <c r="L42" s="68">
        <v>10279</v>
      </c>
      <c r="M42" s="69">
        <v>16037</v>
      </c>
      <c r="N42" s="69">
        <v>27763</v>
      </c>
      <c r="O42" s="71"/>
      <c r="P42" s="59">
        <f t="shared" si="6"/>
        <v>0.22273505384732065</v>
      </c>
      <c r="Q42" s="54">
        <f t="shared" si="6"/>
        <v>0.347504821339574</v>
      </c>
      <c r="R42" s="54">
        <f t="shared" si="3"/>
        <v>0.60159483412424974</v>
      </c>
      <c r="S42" s="62"/>
      <c r="T42" s="59">
        <f t="shared" si="4"/>
        <v>0.28511993759344734</v>
      </c>
      <c r="U42" s="54">
        <f t="shared" si="5"/>
        <v>0.39061156977038147</v>
      </c>
      <c r="V42" s="152"/>
      <c r="W42" s="85" t="s">
        <v>357</v>
      </c>
    </row>
    <row r="43" spans="2:23" ht="105" customHeight="1" x14ac:dyDescent="0.25">
      <c r="B43" s="183"/>
      <c r="C43" s="185"/>
      <c r="D43" s="7" t="s">
        <v>167</v>
      </c>
      <c r="E43" s="77" t="s">
        <v>39</v>
      </c>
      <c r="F43" s="78" t="s">
        <v>168</v>
      </c>
      <c r="G43" s="124">
        <f t="shared" si="2"/>
        <v>5126179</v>
      </c>
      <c r="H43" s="97">
        <v>1281545</v>
      </c>
      <c r="I43" s="34">
        <v>1281545</v>
      </c>
      <c r="J43" s="34">
        <v>1281545</v>
      </c>
      <c r="K43" s="36">
        <v>1281544</v>
      </c>
      <c r="L43" s="68">
        <v>5890000</v>
      </c>
      <c r="M43" s="69">
        <v>5070000</v>
      </c>
      <c r="N43" s="69">
        <v>5785000</v>
      </c>
      <c r="O43" s="71"/>
      <c r="P43" s="59">
        <f t="shared" si="6"/>
        <v>4.5960149663101957</v>
      </c>
      <c r="Q43" s="54">
        <f t="shared" si="6"/>
        <v>3.9561622884877239</v>
      </c>
      <c r="R43" s="54">
        <f t="shared" si="3"/>
        <v>4.5140826112231718</v>
      </c>
      <c r="S43" s="62"/>
      <c r="T43" s="59">
        <f t="shared" si="4"/>
        <v>4.27608862739896</v>
      </c>
      <c r="U43" s="61">
        <f t="shared" si="5"/>
        <v>4.3554199553403636</v>
      </c>
      <c r="V43" s="152"/>
      <c r="W43" s="85" t="s">
        <v>358</v>
      </c>
    </row>
    <row r="44" spans="2:23" ht="105" customHeight="1" x14ac:dyDescent="0.25">
      <c r="B44" s="75" t="s">
        <v>40</v>
      </c>
      <c r="C44" s="82" t="s">
        <v>169</v>
      </c>
      <c r="D44" s="82" t="s">
        <v>170</v>
      </c>
      <c r="E44" s="73" t="s">
        <v>39</v>
      </c>
      <c r="F44" s="116" t="s">
        <v>171</v>
      </c>
      <c r="G44" s="125">
        <f t="shared" si="2"/>
        <v>444</v>
      </c>
      <c r="H44" s="97">
        <v>111</v>
      </c>
      <c r="I44" s="34">
        <v>111</v>
      </c>
      <c r="J44" s="34">
        <v>111</v>
      </c>
      <c r="K44" s="36">
        <v>111</v>
      </c>
      <c r="L44" s="68">
        <v>87</v>
      </c>
      <c r="M44" s="69">
        <v>161</v>
      </c>
      <c r="N44" s="69">
        <v>203</v>
      </c>
      <c r="O44" s="71"/>
      <c r="P44" s="59">
        <f t="shared" si="6"/>
        <v>0.78378378378378377</v>
      </c>
      <c r="Q44" s="54">
        <f t="shared" si="6"/>
        <v>1.4504504504504505</v>
      </c>
      <c r="R44" s="54">
        <f t="shared" si="3"/>
        <v>1.8288288288288288</v>
      </c>
      <c r="S44" s="62"/>
      <c r="T44" s="60">
        <f t="shared" si="4"/>
        <v>1.117117117117117</v>
      </c>
      <c r="U44" s="61">
        <f t="shared" si="5"/>
        <v>1.3543543543543544</v>
      </c>
      <c r="V44" s="152"/>
      <c r="W44" s="85" t="s">
        <v>359</v>
      </c>
    </row>
    <row r="45" spans="2:23" ht="105" customHeight="1" x14ac:dyDescent="0.25">
      <c r="B45" s="75" t="s">
        <v>40</v>
      </c>
      <c r="C45" s="82" t="s">
        <v>172</v>
      </c>
      <c r="D45" s="82" t="s">
        <v>173</v>
      </c>
      <c r="E45" s="73" t="s">
        <v>39</v>
      </c>
      <c r="F45" s="116" t="s">
        <v>174</v>
      </c>
      <c r="G45" s="125">
        <f t="shared" si="2"/>
        <v>5</v>
      </c>
      <c r="H45" s="97">
        <v>1</v>
      </c>
      <c r="I45" s="34">
        <v>1</v>
      </c>
      <c r="J45" s="34">
        <v>2</v>
      </c>
      <c r="K45" s="36">
        <v>1</v>
      </c>
      <c r="L45" s="68"/>
      <c r="M45" s="69"/>
      <c r="N45" s="69"/>
      <c r="O45" s="71"/>
      <c r="P45" s="59">
        <f>IFERROR((L45/H45),"100%")</f>
        <v>0</v>
      </c>
      <c r="Q45" s="54">
        <f t="shared" si="6"/>
        <v>0</v>
      </c>
      <c r="R45" s="54">
        <f t="shared" si="3"/>
        <v>0</v>
      </c>
      <c r="S45" s="62"/>
      <c r="T45" s="60">
        <f t="shared" si="4"/>
        <v>0</v>
      </c>
      <c r="U45" s="61">
        <f t="shared" si="5"/>
        <v>0</v>
      </c>
      <c r="V45" s="152"/>
      <c r="W45" s="85" t="s">
        <v>360</v>
      </c>
    </row>
    <row r="46" spans="2:23" ht="105" customHeight="1" x14ac:dyDescent="0.25">
      <c r="B46" s="168" t="s">
        <v>40</v>
      </c>
      <c r="C46" s="170" t="s">
        <v>175</v>
      </c>
      <c r="D46" s="82" t="s">
        <v>176</v>
      </c>
      <c r="E46" s="73" t="s">
        <v>39</v>
      </c>
      <c r="F46" s="116" t="s">
        <v>177</v>
      </c>
      <c r="G46" s="125">
        <f t="shared" si="2"/>
        <v>6</v>
      </c>
      <c r="H46" s="97">
        <v>2</v>
      </c>
      <c r="I46" s="34">
        <v>1</v>
      </c>
      <c r="J46" s="34">
        <v>2</v>
      </c>
      <c r="K46" s="36">
        <v>1</v>
      </c>
      <c r="L46" s="68">
        <v>1</v>
      </c>
      <c r="M46" s="69">
        <v>1</v>
      </c>
      <c r="N46" s="69">
        <v>1</v>
      </c>
      <c r="O46" s="71"/>
      <c r="P46" s="59">
        <f t="shared" si="6"/>
        <v>0.5</v>
      </c>
      <c r="Q46" s="54">
        <f t="shared" si="6"/>
        <v>1</v>
      </c>
      <c r="R46" s="54">
        <f t="shared" si="3"/>
        <v>0.5</v>
      </c>
      <c r="S46" s="62"/>
      <c r="T46" s="60">
        <f t="shared" si="4"/>
        <v>0.66666666666666663</v>
      </c>
      <c r="U46" s="61">
        <f t="shared" si="5"/>
        <v>0.6</v>
      </c>
      <c r="V46" s="152"/>
      <c r="W46" s="85" t="s">
        <v>361</v>
      </c>
    </row>
    <row r="47" spans="2:23" ht="105" customHeight="1" x14ac:dyDescent="0.25">
      <c r="B47" s="186"/>
      <c r="C47" s="187"/>
      <c r="D47" s="82" t="s">
        <v>178</v>
      </c>
      <c r="E47" s="73" t="s">
        <v>39</v>
      </c>
      <c r="F47" s="116" t="s">
        <v>179</v>
      </c>
      <c r="G47" s="125">
        <f t="shared" si="2"/>
        <v>3</v>
      </c>
      <c r="H47" s="97">
        <v>1</v>
      </c>
      <c r="I47" s="34">
        <v>1</v>
      </c>
      <c r="J47" s="34">
        <v>1</v>
      </c>
      <c r="K47" s="36"/>
      <c r="L47" s="68">
        <v>1</v>
      </c>
      <c r="M47" s="69">
        <v>1</v>
      </c>
      <c r="N47" s="69">
        <v>1</v>
      </c>
      <c r="O47" s="71"/>
      <c r="P47" s="59">
        <f t="shared" si="6"/>
        <v>1</v>
      </c>
      <c r="Q47" s="54">
        <f t="shared" si="6"/>
        <v>1</v>
      </c>
      <c r="R47" s="54">
        <f t="shared" si="3"/>
        <v>1</v>
      </c>
      <c r="S47" s="62"/>
      <c r="T47" s="60">
        <f t="shared" si="4"/>
        <v>1</v>
      </c>
      <c r="U47" s="61">
        <f t="shared" si="5"/>
        <v>1</v>
      </c>
      <c r="V47" s="152"/>
      <c r="W47" s="85" t="s">
        <v>362</v>
      </c>
    </row>
    <row r="48" spans="2:23" ht="105" customHeight="1" x14ac:dyDescent="0.25">
      <c r="B48" s="169"/>
      <c r="C48" s="171"/>
      <c r="D48" s="82" t="s">
        <v>180</v>
      </c>
      <c r="E48" s="73" t="s">
        <v>39</v>
      </c>
      <c r="F48" s="116" t="s">
        <v>181</v>
      </c>
      <c r="G48" s="125">
        <f t="shared" si="2"/>
        <v>9</v>
      </c>
      <c r="H48" s="97">
        <v>2</v>
      </c>
      <c r="I48" s="34">
        <v>3</v>
      </c>
      <c r="J48" s="34">
        <v>2</v>
      </c>
      <c r="K48" s="36">
        <v>2</v>
      </c>
      <c r="L48" s="68">
        <v>1</v>
      </c>
      <c r="M48" s="69">
        <v>3</v>
      </c>
      <c r="N48" s="69">
        <v>1</v>
      </c>
      <c r="O48" s="71"/>
      <c r="P48" s="59">
        <f t="shared" si="6"/>
        <v>0.5</v>
      </c>
      <c r="Q48" s="54">
        <f t="shared" si="6"/>
        <v>1</v>
      </c>
      <c r="R48" s="54">
        <f t="shared" si="3"/>
        <v>0.5</v>
      </c>
      <c r="S48" s="62"/>
      <c r="T48" s="60">
        <f t="shared" si="4"/>
        <v>0.8</v>
      </c>
      <c r="U48" s="61">
        <f t="shared" si="5"/>
        <v>0.7142857142857143</v>
      </c>
      <c r="V48" s="152"/>
      <c r="W48" s="85" t="s">
        <v>363</v>
      </c>
    </row>
    <row r="49" spans="2:23" ht="105" customHeight="1" x14ac:dyDescent="0.25">
      <c r="B49" s="75" t="s">
        <v>40</v>
      </c>
      <c r="C49" s="95" t="s">
        <v>182</v>
      </c>
      <c r="D49" s="82" t="s">
        <v>183</v>
      </c>
      <c r="E49" s="73" t="s">
        <v>39</v>
      </c>
      <c r="F49" s="6" t="s">
        <v>184</v>
      </c>
      <c r="G49" s="125">
        <f t="shared" si="2"/>
        <v>6</v>
      </c>
      <c r="H49" s="97">
        <v>1</v>
      </c>
      <c r="I49" s="34">
        <v>2</v>
      </c>
      <c r="J49" s="34">
        <v>2</v>
      </c>
      <c r="K49" s="36">
        <v>1</v>
      </c>
      <c r="L49" s="68">
        <v>1</v>
      </c>
      <c r="M49" s="69">
        <v>1</v>
      </c>
      <c r="N49" s="69">
        <v>1</v>
      </c>
      <c r="O49" s="71"/>
      <c r="P49" s="59">
        <f t="shared" si="6"/>
        <v>1</v>
      </c>
      <c r="Q49" s="54">
        <f t="shared" si="6"/>
        <v>0.5</v>
      </c>
      <c r="R49" s="54">
        <f t="shared" si="3"/>
        <v>0.5</v>
      </c>
      <c r="S49" s="62"/>
      <c r="T49" s="60">
        <f t="shared" si="4"/>
        <v>0.66666666666666663</v>
      </c>
      <c r="U49" s="61">
        <f t="shared" si="5"/>
        <v>0.6</v>
      </c>
      <c r="V49" s="152"/>
      <c r="W49" s="85" t="s">
        <v>364</v>
      </c>
    </row>
    <row r="50" spans="2:23" ht="96.75" customHeight="1" x14ac:dyDescent="0.25">
      <c r="B50" s="182" t="s">
        <v>72</v>
      </c>
      <c r="C50" s="184" t="s">
        <v>73</v>
      </c>
      <c r="D50" s="7" t="s">
        <v>74</v>
      </c>
      <c r="E50" s="77" t="s">
        <v>39</v>
      </c>
      <c r="F50" s="78" t="s">
        <v>75</v>
      </c>
      <c r="G50" s="124">
        <f t="shared" si="2"/>
        <v>2640</v>
      </c>
      <c r="H50" s="97">
        <v>630</v>
      </c>
      <c r="I50" s="34">
        <v>670</v>
      </c>
      <c r="J50" s="34">
        <v>680</v>
      </c>
      <c r="K50" s="35">
        <v>660</v>
      </c>
      <c r="L50" s="33">
        <v>624</v>
      </c>
      <c r="M50" s="69">
        <v>672</v>
      </c>
      <c r="N50" s="69">
        <v>672</v>
      </c>
      <c r="O50" s="71"/>
      <c r="P50" s="59">
        <f t="shared" si="6"/>
        <v>0.99047619047619051</v>
      </c>
      <c r="Q50" s="54">
        <f t="shared" si="6"/>
        <v>1.0029850746268656</v>
      </c>
      <c r="R50" s="54">
        <f t="shared" si="3"/>
        <v>0.9882352941176471</v>
      </c>
      <c r="S50" s="62"/>
      <c r="T50" s="60">
        <f>IFERROR(((L50+M50)/(H50+I50)),"100%")</f>
        <v>0.99692307692307691</v>
      </c>
      <c r="U50" s="61">
        <f>IFERROR(((L50+M50+N50)/(H50+I50+J50)),"100%")</f>
        <v>0.9939393939393939</v>
      </c>
      <c r="V50" s="152"/>
      <c r="W50" s="96" t="s">
        <v>365</v>
      </c>
    </row>
    <row r="51" spans="2:23" ht="96.75" customHeight="1" x14ac:dyDescent="0.25">
      <c r="B51" s="183"/>
      <c r="C51" s="185"/>
      <c r="D51" s="7" t="s">
        <v>76</v>
      </c>
      <c r="E51" s="77" t="s">
        <v>39</v>
      </c>
      <c r="F51" s="78" t="s">
        <v>77</v>
      </c>
      <c r="G51" s="124">
        <f t="shared" si="2"/>
        <v>20300000</v>
      </c>
      <c r="H51" s="97">
        <v>5075000</v>
      </c>
      <c r="I51" s="34">
        <v>5075000</v>
      </c>
      <c r="J51" s="34">
        <v>5075000</v>
      </c>
      <c r="K51" s="35">
        <v>5075000</v>
      </c>
      <c r="L51" s="33">
        <v>4446407</v>
      </c>
      <c r="M51" s="69">
        <v>4815794.58</v>
      </c>
      <c r="N51" s="69">
        <v>5000000</v>
      </c>
      <c r="O51" s="71"/>
      <c r="P51" s="59">
        <f t="shared" si="6"/>
        <v>0.87613931034482762</v>
      </c>
      <c r="Q51" s="54">
        <f t="shared" si="6"/>
        <v>0.94892504039408865</v>
      </c>
      <c r="R51" s="54">
        <f t="shared" si="3"/>
        <v>0.98522167487684731</v>
      </c>
      <c r="S51" s="62"/>
      <c r="T51" s="60">
        <f t="shared" si="4"/>
        <v>0.91253217536945819</v>
      </c>
      <c r="U51" s="61">
        <f t="shared" si="5"/>
        <v>0.93676200853858782</v>
      </c>
      <c r="V51" s="152"/>
      <c r="W51" s="96" t="s">
        <v>366</v>
      </c>
    </row>
    <row r="52" spans="2:23" ht="96.75" customHeight="1" x14ac:dyDescent="0.25">
      <c r="B52" s="79" t="s">
        <v>40</v>
      </c>
      <c r="C52" s="82" t="s">
        <v>78</v>
      </c>
      <c r="D52" s="82" t="s">
        <v>79</v>
      </c>
      <c r="E52" s="74" t="s">
        <v>80</v>
      </c>
      <c r="F52" s="80" t="s">
        <v>81</v>
      </c>
      <c r="G52" s="127">
        <f t="shared" si="2"/>
        <v>200</v>
      </c>
      <c r="H52" s="97">
        <v>50</v>
      </c>
      <c r="I52" s="34">
        <v>50</v>
      </c>
      <c r="J52" s="34">
        <v>50</v>
      </c>
      <c r="K52" s="35">
        <v>50</v>
      </c>
      <c r="L52" s="33">
        <v>14</v>
      </c>
      <c r="M52" s="69">
        <v>12</v>
      </c>
      <c r="N52" s="69">
        <v>21</v>
      </c>
      <c r="O52" s="71"/>
      <c r="P52" s="59">
        <f t="shared" si="6"/>
        <v>0.28000000000000003</v>
      </c>
      <c r="Q52" s="54">
        <f t="shared" si="6"/>
        <v>0.24</v>
      </c>
      <c r="R52" s="54">
        <f t="shared" si="3"/>
        <v>0.42</v>
      </c>
      <c r="S52" s="62"/>
      <c r="T52" s="60">
        <f t="shared" si="4"/>
        <v>0.26</v>
      </c>
      <c r="U52" s="61">
        <f t="shared" si="5"/>
        <v>0.31333333333333335</v>
      </c>
      <c r="V52" s="152"/>
      <c r="W52" s="109" t="s">
        <v>367</v>
      </c>
    </row>
    <row r="53" spans="2:23" ht="96.75" customHeight="1" x14ac:dyDescent="0.25">
      <c r="B53" s="168" t="s">
        <v>40</v>
      </c>
      <c r="C53" s="170" t="s">
        <v>82</v>
      </c>
      <c r="D53" s="82" t="s">
        <v>83</v>
      </c>
      <c r="E53" s="74" t="s">
        <v>80</v>
      </c>
      <c r="F53" s="80" t="s">
        <v>84</v>
      </c>
      <c r="G53" s="127">
        <f t="shared" si="2"/>
        <v>21500</v>
      </c>
      <c r="H53" s="97">
        <v>5375</v>
      </c>
      <c r="I53" s="34">
        <v>5375</v>
      </c>
      <c r="J53" s="34">
        <v>5375</v>
      </c>
      <c r="K53" s="35">
        <v>5375</v>
      </c>
      <c r="L53" s="33">
        <v>2878</v>
      </c>
      <c r="M53" s="69">
        <v>5082</v>
      </c>
      <c r="N53" s="69">
        <v>7966</v>
      </c>
      <c r="O53" s="71"/>
      <c r="P53" s="59">
        <f t="shared" si="6"/>
        <v>0.53544186046511633</v>
      </c>
      <c r="Q53" s="54">
        <f t="shared" si="6"/>
        <v>0.94548837209302328</v>
      </c>
      <c r="R53" s="54">
        <f t="shared" si="3"/>
        <v>1.4820465116279069</v>
      </c>
      <c r="S53" s="62"/>
      <c r="T53" s="60">
        <f t="shared" si="4"/>
        <v>0.74046511627906975</v>
      </c>
      <c r="U53" s="61">
        <f t="shared" si="5"/>
        <v>0.98765891472868217</v>
      </c>
      <c r="V53" s="152"/>
      <c r="W53" s="109" t="s">
        <v>368</v>
      </c>
    </row>
    <row r="54" spans="2:23" ht="96.75" customHeight="1" x14ac:dyDescent="0.25">
      <c r="B54" s="169"/>
      <c r="C54" s="171"/>
      <c r="D54" s="82" t="s">
        <v>85</v>
      </c>
      <c r="E54" s="74" t="s">
        <v>80</v>
      </c>
      <c r="F54" s="80" t="s">
        <v>86</v>
      </c>
      <c r="G54" s="127">
        <f t="shared" si="2"/>
        <v>3300</v>
      </c>
      <c r="H54" s="97">
        <v>675</v>
      </c>
      <c r="I54" s="34">
        <v>875</v>
      </c>
      <c r="J54" s="34">
        <v>875</v>
      </c>
      <c r="K54" s="35">
        <v>875</v>
      </c>
      <c r="L54" s="33">
        <v>774</v>
      </c>
      <c r="M54" s="69">
        <v>945</v>
      </c>
      <c r="N54" s="69">
        <v>1019</v>
      </c>
      <c r="O54" s="71"/>
      <c r="P54" s="59">
        <f t="shared" si="6"/>
        <v>1.1466666666666667</v>
      </c>
      <c r="Q54" s="54">
        <f t="shared" si="6"/>
        <v>1.08</v>
      </c>
      <c r="R54" s="54">
        <f t="shared" si="3"/>
        <v>1.1645714285714286</v>
      </c>
      <c r="S54" s="62"/>
      <c r="T54" s="60">
        <f t="shared" si="4"/>
        <v>1.1090322580645162</v>
      </c>
      <c r="U54" s="61">
        <f t="shared" si="5"/>
        <v>1.1290721649484536</v>
      </c>
      <c r="V54" s="152"/>
      <c r="W54" s="109" t="s">
        <v>369</v>
      </c>
    </row>
    <row r="55" spans="2:23" ht="96.75" customHeight="1" x14ac:dyDescent="0.25">
      <c r="B55" s="79" t="s">
        <v>40</v>
      </c>
      <c r="C55" s="82" t="s">
        <v>87</v>
      </c>
      <c r="D55" s="82" t="s">
        <v>88</v>
      </c>
      <c r="E55" s="74" t="s">
        <v>80</v>
      </c>
      <c r="F55" s="81" t="s">
        <v>89</v>
      </c>
      <c r="G55" s="128">
        <f t="shared" si="2"/>
        <v>35</v>
      </c>
      <c r="H55" s="97">
        <v>7</v>
      </c>
      <c r="I55" s="34">
        <v>11</v>
      </c>
      <c r="J55" s="34">
        <v>9</v>
      </c>
      <c r="K55" s="35">
        <v>8</v>
      </c>
      <c r="L55" s="33">
        <v>5</v>
      </c>
      <c r="M55" s="69">
        <v>14</v>
      </c>
      <c r="N55" s="69">
        <v>10</v>
      </c>
      <c r="O55" s="71"/>
      <c r="P55" s="59">
        <f t="shared" si="6"/>
        <v>0.7142857142857143</v>
      </c>
      <c r="Q55" s="54">
        <f t="shared" si="6"/>
        <v>1.2727272727272727</v>
      </c>
      <c r="R55" s="54">
        <f t="shared" si="3"/>
        <v>1.1111111111111112</v>
      </c>
      <c r="S55" s="62"/>
      <c r="T55" s="60">
        <f t="shared" si="4"/>
        <v>1.0555555555555556</v>
      </c>
      <c r="U55" s="61">
        <f t="shared" si="5"/>
        <v>1.0740740740740742</v>
      </c>
      <c r="V55" s="152"/>
      <c r="W55" s="109" t="s">
        <v>370</v>
      </c>
    </row>
    <row r="56" spans="2:23" ht="96.75" customHeight="1" x14ac:dyDescent="0.25">
      <c r="B56" s="168" t="s">
        <v>40</v>
      </c>
      <c r="C56" s="170" t="s">
        <v>90</v>
      </c>
      <c r="D56" s="65" t="s">
        <v>91</v>
      </c>
      <c r="E56" s="74" t="s">
        <v>80</v>
      </c>
      <c r="F56" s="81" t="s">
        <v>92</v>
      </c>
      <c r="G56" s="128">
        <f t="shared" si="2"/>
        <v>603000</v>
      </c>
      <c r="H56" s="97">
        <v>150750</v>
      </c>
      <c r="I56" s="34">
        <v>150750</v>
      </c>
      <c r="J56" s="34">
        <v>150750</v>
      </c>
      <c r="K56" s="35">
        <v>150750</v>
      </c>
      <c r="L56" s="33">
        <v>81872</v>
      </c>
      <c r="M56" s="69">
        <v>130850</v>
      </c>
      <c r="N56" s="69">
        <v>140998</v>
      </c>
      <c r="O56" s="71"/>
      <c r="P56" s="59">
        <f t="shared" si="6"/>
        <v>0.54309784411276951</v>
      </c>
      <c r="Q56" s="54">
        <f t="shared" si="6"/>
        <v>0.86799336650082914</v>
      </c>
      <c r="R56" s="54">
        <f t="shared" si="3"/>
        <v>0.93531011608623549</v>
      </c>
      <c r="S56" s="62"/>
      <c r="T56" s="60">
        <f t="shared" si="4"/>
        <v>0.70554560530679933</v>
      </c>
      <c r="U56" s="61">
        <f t="shared" si="5"/>
        <v>0.78213377556661134</v>
      </c>
      <c r="V56" s="152"/>
      <c r="W56" s="109" t="s">
        <v>371</v>
      </c>
    </row>
    <row r="57" spans="2:23" ht="96.75" customHeight="1" x14ac:dyDescent="0.25">
      <c r="B57" s="169"/>
      <c r="C57" s="171"/>
      <c r="D57" s="65" t="s">
        <v>93</v>
      </c>
      <c r="E57" s="74" t="s">
        <v>80</v>
      </c>
      <c r="F57" s="81" t="s">
        <v>94</v>
      </c>
      <c r="G57" s="128">
        <f t="shared" si="2"/>
        <v>17700</v>
      </c>
      <c r="H57" s="97">
        <v>4300</v>
      </c>
      <c r="I57" s="34">
        <v>4600</v>
      </c>
      <c r="J57" s="34">
        <v>4600</v>
      </c>
      <c r="K57" s="35">
        <v>4200</v>
      </c>
      <c r="L57" s="33">
        <v>2129</v>
      </c>
      <c r="M57" s="69">
        <v>4000</v>
      </c>
      <c r="N57" s="69">
        <v>4551</v>
      </c>
      <c r="O57" s="71"/>
      <c r="P57" s="59">
        <f t="shared" si="6"/>
        <v>0.49511627906976746</v>
      </c>
      <c r="Q57" s="54">
        <f t="shared" si="6"/>
        <v>0.86956521739130432</v>
      </c>
      <c r="R57" s="54">
        <f t="shared" si="3"/>
        <v>0.98934782608695648</v>
      </c>
      <c r="S57" s="62"/>
      <c r="T57" s="60">
        <f t="shared" si="4"/>
        <v>0.68865168539325838</v>
      </c>
      <c r="U57" s="61">
        <f t="shared" si="5"/>
        <v>0.7911111111111111</v>
      </c>
      <c r="V57" s="152"/>
      <c r="W57" s="109" t="s">
        <v>372</v>
      </c>
    </row>
    <row r="58" spans="2:23" ht="96.75" customHeight="1" x14ac:dyDescent="0.25">
      <c r="B58" s="79" t="s">
        <v>40</v>
      </c>
      <c r="C58" s="82" t="s">
        <v>95</v>
      </c>
      <c r="D58" s="82" t="s">
        <v>96</v>
      </c>
      <c r="E58" s="74" t="s">
        <v>97</v>
      </c>
      <c r="F58" s="81" t="s">
        <v>98</v>
      </c>
      <c r="G58" s="128">
        <f t="shared" si="2"/>
        <v>35</v>
      </c>
      <c r="H58" s="97">
        <v>7</v>
      </c>
      <c r="I58" s="34">
        <v>10</v>
      </c>
      <c r="J58" s="34">
        <v>11</v>
      </c>
      <c r="K58" s="35">
        <v>7</v>
      </c>
      <c r="L58" s="33">
        <v>8</v>
      </c>
      <c r="M58" s="69">
        <v>10</v>
      </c>
      <c r="N58" s="69">
        <v>10</v>
      </c>
      <c r="O58" s="71"/>
      <c r="P58" s="59">
        <f t="shared" si="6"/>
        <v>1.1428571428571428</v>
      </c>
      <c r="Q58" s="54">
        <f t="shared" si="6"/>
        <v>1</v>
      </c>
      <c r="R58" s="54">
        <f t="shared" si="3"/>
        <v>0.90909090909090906</v>
      </c>
      <c r="S58" s="62"/>
      <c r="T58" s="60">
        <f t="shared" si="4"/>
        <v>1.0588235294117647</v>
      </c>
      <c r="U58" s="61">
        <f t="shared" si="5"/>
        <v>1</v>
      </c>
      <c r="V58" s="152"/>
      <c r="W58" s="109" t="s">
        <v>373</v>
      </c>
    </row>
    <row r="59" spans="2:23" ht="138" customHeight="1" x14ac:dyDescent="0.25">
      <c r="B59" s="72" t="s">
        <v>195</v>
      </c>
      <c r="C59" s="7" t="s">
        <v>196</v>
      </c>
      <c r="D59" s="7" t="s">
        <v>197</v>
      </c>
      <c r="E59" s="77" t="s">
        <v>80</v>
      </c>
      <c r="F59" s="78" t="s">
        <v>198</v>
      </c>
      <c r="G59" s="124">
        <f t="shared" si="2"/>
        <v>385</v>
      </c>
      <c r="H59" s="97">
        <v>102</v>
      </c>
      <c r="I59" s="34">
        <v>102</v>
      </c>
      <c r="J59" s="34">
        <v>80</v>
      </c>
      <c r="K59" s="35">
        <v>101</v>
      </c>
      <c r="L59" s="68">
        <v>62</v>
      </c>
      <c r="M59" s="69">
        <v>61</v>
      </c>
      <c r="N59" s="69">
        <v>24</v>
      </c>
      <c r="O59" s="71"/>
      <c r="P59" s="59">
        <f t="shared" si="6"/>
        <v>0.60784313725490191</v>
      </c>
      <c r="Q59" s="54">
        <f t="shared" si="6"/>
        <v>0.59803921568627449</v>
      </c>
      <c r="R59" s="54">
        <f t="shared" si="3"/>
        <v>0.3</v>
      </c>
      <c r="S59" s="62"/>
      <c r="T59" s="60">
        <f t="shared" si="4"/>
        <v>0.6029411764705882</v>
      </c>
      <c r="U59" s="61">
        <f t="shared" si="5"/>
        <v>0.51760563380281688</v>
      </c>
      <c r="V59" s="152"/>
      <c r="W59" s="150" t="s">
        <v>374</v>
      </c>
    </row>
    <row r="60" spans="2:23" ht="138" customHeight="1" x14ac:dyDescent="0.25">
      <c r="B60" s="79" t="s">
        <v>40</v>
      </c>
      <c r="C60" s="65" t="s">
        <v>199</v>
      </c>
      <c r="D60" s="65" t="s">
        <v>200</v>
      </c>
      <c r="E60" s="74" t="s">
        <v>80</v>
      </c>
      <c r="F60" s="80" t="s">
        <v>201</v>
      </c>
      <c r="G60" s="127">
        <f t="shared" si="2"/>
        <v>2260</v>
      </c>
      <c r="H60" s="97">
        <v>565</v>
      </c>
      <c r="I60" s="34">
        <v>565</v>
      </c>
      <c r="J60" s="34">
        <v>565</v>
      </c>
      <c r="K60" s="35">
        <v>565</v>
      </c>
      <c r="L60" s="68">
        <v>621</v>
      </c>
      <c r="M60" s="69">
        <v>547</v>
      </c>
      <c r="N60" s="69">
        <v>607</v>
      </c>
      <c r="O60" s="71"/>
      <c r="P60" s="59">
        <f t="shared" si="6"/>
        <v>1.0991150442477877</v>
      </c>
      <c r="Q60" s="54">
        <f t="shared" si="6"/>
        <v>0.96814159292035395</v>
      </c>
      <c r="R60" s="54">
        <f t="shared" si="3"/>
        <v>1.0743362831858407</v>
      </c>
      <c r="S60" s="62"/>
      <c r="T60" s="60">
        <f t="shared" si="4"/>
        <v>1.0336283185840709</v>
      </c>
      <c r="U60" s="61">
        <f t="shared" si="5"/>
        <v>1.0471976401179941</v>
      </c>
      <c r="V60" s="152"/>
      <c r="W60" s="151" t="s">
        <v>375</v>
      </c>
    </row>
    <row r="61" spans="2:23" ht="138" customHeight="1" x14ac:dyDescent="0.25">
      <c r="B61" s="79" t="s">
        <v>40</v>
      </c>
      <c r="C61" s="65" t="s">
        <v>202</v>
      </c>
      <c r="D61" s="65" t="s">
        <v>203</v>
      </c>
      <c r="E61" s="74" t="s">
        <v>80</v>
      </c>
      <c r="F61" s="80" t="s">
        <v>204</v>
      </c>
      <c r="G61" s="127">
        <f t="shared" si="2"/>
        <v>1600</v>
      </c>
      <c r="H61" s="97">
        <v>400</v>
      </c>
      <c r="I61" s="34">
        <v>400</v>
      </c>
      <c r="J61" s="34">
        <v>400</v>
      </c>
      <c r="K61" s="35">
        <v>400</v>
      </c>
      <c r="L61" s="68"/>
      <c r="M61" s="69"/>
      <c r="N61" s="69"/>
      <c r="O61" s="71"/>
      <c r="P61" s="59">
        <f t="shared" si="6"/>
        <v>0</v>
      </c>
      <c r="Q61" s="54">
        <f t="shared" si="6"/>
        <v>0</v>
      </c>
      <c r="R61" s="54">
        <f t="shared" si="3"/>
        <v>0</v>
      </c>
      <c r="S61" s="62"/>
      <c r="T61" s="60">
        <f t="shared" si="4"/>
        <v>0</v>
      </c>
      <c r="U61" s="61">
        <f t="shared" si="5"/>
        <v>0</v>
      </c>
      <c r="V61" s="152"/>
      <c r="W61" s="151" t="s">
        <v>337</v>
      </c>
    </row>
    <row r="62" spans="2:23" ht="138" customHeight="1" x14ac:dyDescent="0.25">
      <c r="B62" s="79" t="s">
        <v>40</v>
      </c>
      <c r="C62" s="65" t="s">
        <v>205</v>
      </c>
      <c r="D62" s="65" t="s">
        <v>206</v>
      </c>
      <c r="E62" s="74" t="s">
        <v>80</v>
      </c>
      <c r="F62" s="80" t="s">
        <v>207</v>
      </c>
      <c r="G62" s="127">
        <f t="shared" si="2"/>
        <v>14</v>
      </c>
      <c r="H62" s="97">
        <v>4</v>
      </c>
      <c r="I62" s="34">
        <v>4</v>
      </c>
      <c r="J62" s="34">
        <v>2</v>
      </c>
      <c r="K62" s="35">
        <v>4</v>
      </c>
      <c r="L62" s="68">
        <v>1</v>
      </c>
      <c r="M62" s="69">
        <v>1</v>
      </c>
      <c r="N62" s="69">
        <v>3</v>
      </c>
      <c r="O62" s="71"/>
      <c r="P62" s="59">
        <f t="shared" si="6"/>
        <v>0.25</v>
      </c>
      <c r="Q62" s="54">
        <f t="shared" si="6"/>
        <v>0.25</v>
      </c>
      <c r="R62" s="54">
        <f t="shared" si="3"/>
        <v>1.5</v>
      </c>
      <c r="S62" s="62"/>
      <c r="T62" s="60">
        <f t="shared" si="4"/>
        <v>0.25</v>
      </c>
      <c r="U62" s="61">
        <f t="shared" si="5"/>
        <v>0.5</v>
      </c>
      <c r="V62" s="152"/>
      <c r="W62" s="151" t="s">
        <v>376</v>
      </c>
    </row>
    <row r="63" spans="2:23" ht="138" customHeight="1" x14ac:dyDescent="0.25">
      <c r="B63" s="79" t="s">
        <v>40</v>
      </c>
      <c r="C63" s="65" t="s">
        <v>208</v>
      </c>
      <c r="D63" s="65" t="s">
        <v>209</v>
      </c>
      <c r="E63" s="74" t="s">
        <v>80</v>
      </c>
      <c r="F63" s="80" t="s">
        <v>210</v>
      </c>
      <c r="G63" s="127">
        <f t="shared" si="2"/>
        <v>1350</v>
      </c>
      <c r="H63" s="97">
        <v>365</v>
      </c>
      <c r="I63" s="34">
        <v>365</v>
      </c>
      <c r="J63" s="34">
        <v>280</v>
      </c>
      <c r="K63" s="35">
        <v>340</v>
      </c>
      <c r="L63" s="68">
        <v>635</v>
      </c>
      <c r="M63" s="69">
        <v>585</v>
      </c>
      <c r="N63" s="69">
        <v>327</v>
      </c>
      <c r="O63" s="71"/>
      <c r="P63" s="59">
        <f t="shared" si="6"/>
        <v>1.7397260273972603</v>
      </c>
      <c r="Q63" s="54">
        <f t="shared" si="6"/>
        <v>1.6027397260273972</v>
      </c>
      <c r="R63" s="54">
        <f t="shared" si="3"/>
        <v>1.1678571428571429</v>
      </c>
      <c r="S63" s="62"/>
      <c r="T63" s="60">
        <f t="shared" si="4"/>
        <v>1.6712328767123288</v>
      </c>
      <c r="U63" s="61">
        <f t="shared" si="5"/>
        <v>1.5316831683168317</v>
      </c>
      <c r="V63" s="152"/>
      <c r="W63" s="151" t="s">
        <v>377</v>
      </c>
    </row>
    <row r="64" spans="2:23" ht="138" customHeight="1" x14ac:dyDescent="0.25">
      <c r="B64" s="79" t="s">
        <v>40</v>
      </c>
      <c r="C64" s="65" t="s">
        <v>211</v>
      </c>
      <c r="D64" s="65" t="s">
        <v>212</v>
      </c>
      <c r="E64" s="74" t="s">
        <v>80</v>
      </c>
      <c r="F64" s="80" t="s">
        <v>201</v>
      </c>
      <c r="G64" s="127">
        <f t="shared" si="2"/>
        <v>26</v>
      </c>
      <c r="H64" s="97">
        <v>7</v>
      </c>
      <c r="I64" s="34">
        <v>6</v>
      </c>
      <c r="J64" s="34">
        <v>7</v>
      </c>
      <c r="K64" s="35">
        <v>6</v>
      </c>
      <c r="L64" s="68">
        <v>7</v>
      </c>
      <c r="M64" s="69">
        <v>6</v>
      </c>
      <c r="N64" s="69">
        <v>7</v>
      </c>
      <c r="O64" s="71"/>
      <c r="P64" s="59">
        <f t="shared" si="6"/>
        <v>1</v>
      </c>
      <c r="Q64" s="54">
        <f t="shared" si="6"/>
        <v>1</v>
      </c>
      <c r="R64" s="54">
        <f t="shared" si="3"/>
        <v>1</v>
      </c>
      <c r="S64" s="62"/>
      <c r="T64" s="60">
        <f t="shared" si="4"/>
        <v>1</v>
      </c>
      <c r="U64" s="61">
        <f t="shared" si="5"/>
        <v>1</v>
      </c>
      <c r="V64" s="152"/>
      <c r="W64" s="151" t="s">
        <v>338</v>
      </c>
    </row>
    <row r="65" spans="2:23" ht="138" customHeight="1" x14ac:dyDescent="0.25">
      <c r="B65" s="79" t="s">
        <v>40</v>
      </c>
      <c r="C65" s="65" t="s">
        <v>213</v>
      </c>
      <c r="D65" s="65" t="s">
        <v>214</v>
      </c>
      <c r="E65" s="74" t="s">
        <v>80</v>
      </c>
      <c r="F65" s="80" t="s">
        <v>201</v>
      </c>
      <c r="G65" s="127">
        <f t="shared" si="2"/>
        <v>260</v>
      </c>
      <c r="H65" s="97">
        <v>68</v>
      </c>
      <c r="I65" s="34">
        <v>64</v>
      </c>
      <c r="J65" s="34">
        <v>64</v>
      </c>
      <c r="K65" s="35">
        <v>64</v>
      </c>
      <c r="L65" s="68">
        <v>38</v>
      </c>
      <c r="M65" s="69">
        <v>58</v>
      </c>
      <c r="N65" s="69">
        <v>60</v>
      </c>
      <c r="O65" s="71"/>
      <c r="P65" s="59">
        <f t="shared" si="6"/>
        <v>0.55882352941176472</v>
      </c>
      <c r="Q65" s="54">
        <f t="shared" si="6"/>
        <v>0.90625</v>
      </c>
      <c r="R65" s="54">
        <f t="shared" si="3"/>
        <v>0.9375</v>
      </c>
      <c r="S65" s="62"/>
      <c r="T65" s="60">
        <f t="shared" si="4"/>
        <v>0.72727272727272729</v>
      </c>
      <c r="U65" s="61">
        <f t="shared" si="5"/>
        <v>0.79591836734693877</v>
      </c>
      <c r="V65" s="152"/>
      <c r="W65" s="151" t="s">
        <v>378</v>
      </c>
    </row>
    <row r="66" spans="2:23" ht="138" customHeight="1" x14ac:dyDescent="0.25">
      <c r="B66" s="79" t="s">
        <v>40</v>
      </c>
      <c r="C66" s="65" t="s">
        <v>215</v>
      </c>
      <c r="D66" s="65" t="s">
        <v>216</v>
      </c>
      <c r="E66" s="74" t="s">
        <v>80</v>
      </c>
      <c r="F66" s="80" t="s">
        <v>217</v>
      </c>
      <c r="G66" s="127">
        <f t="shared" si="2"/>
        <v>150</v>
      </c>
      <c r="H66" s="97">
        <v>40</v>
      </c>
      <c r="I66" s="34">
        <v>50</v>
      </c>
      <c r="J66" s="34">
        <v>20</v>
      </c>
      <c r="K66" s="35">
        <v>40</v>
      </c>
      <c r="L66" s="68"/>
      <c r="M66" s="69"/>
      <c r="N66" s="69"/>
      <c r="O66" s="71"/>
      <c r="P66" s="59">
        <f t="shared" si="6"/>
        <v>0</v>
      </c>
      <c r="Q66" s="54">
        <f t="shared" si="6"/>
        <v>0</v>
      </c>
      <c r="R66" s="54">
        <f t="shared" si="3"/>
        <v>0</v>
      </c>
      <c r="S66" s="62"/>
      <c r="T66" s="60">
        <f t="shared" si="4"/>
        <v>0</v>
      </c>
      <c r="U66" s="61">
        <f t="shared" si="5"/>
        <v>0</v>
      </c>
      <c r="V66" s="152"/>
      <c r="W66" s="151" t="s">
        <v>339</v>
      </c>
    </row>
    <row r="67" spans="2:23" ht="138" customHeight="1" x14ac:dyDescent="0.25">
      <c r="B67" s="79" t="s">
        <v>40</v>
      </c>
      <c r="C67" s="65" t="s">
        <v>218</v>
      </c>
      <c r="D67" s="65" t="s">
        <v>219</v>
      </c>
      <c r="E67" s="74" t="s">
        <v>80</v>
      </c>
      <c r="F67" s="80" t="s">
        <v>220</v>
      </c>
      <c r="G67" s="127">
        <f t="shared" si="2"/>
        <v>150</v>
      </c>
      <c r="H67" s="97">
        <v>40</v>
      </c>
      <c r="I67" s="34">
        <v>50</v>
      </c>
      <c r="J67" s="34">
        <v>20</v>
      </c>
      <c r="K67" s="35">
        <v>40</v>
      </c>
      <c r="L67" s="68"/>
      <c r="M67" s="69"/>
      <c r="N67" s="69"/>
      <c r="O67" s="71"/>
      <c r="P67" s="59">
        <f t="shared" si="6"/>
        <v>0</v>
      </c>
      <c r="Q67" s="54">
        <f t="shared" si="6"/>
        <v>0</v>
      </c>
      <c r="R67" s="54">
        <f t="shared" si="3"/>
        <v>0</v>
      </c>
      <c r="S67" s="62"/>
      <c r="T67" s="60">
        <f t="shared" si="4"/>
        <v>0</v>
      </c>
      <c r="U67" s="61">
        <f t="shared" si="5"/>
        <v>0</v>
      </c>
      <c r="V67" s="152"/>
      <c r="W67" s="151" t="s">
        <v>340</v>
      </c>
    </row>
    <row r="68" spans="2:23" ht="169.5" customHeight="1" x14ac:dyDescent="0.25">
      <c r="B68" s="72" t="s">
        <v>251</v>
      </c>
      <c r="C68" s="7" t="s">
        <v>221</v>
      </c>
      <c r="D68" s="7" t="s">
        <v>222</v>
      </c>
      <c r="E68" s="77" t="s">
        <v>80</v>
      </c>
      <c r="F68" s="78" t="s">
        <v>241</v>
      </c>
      <c r="G68" s="124">
        <f t="shared" si="2"/>
        <v>1500</v>
      </c>
      <c r="H68" s="100">
        <v>375</v>
      </c>
      <c r="I68" s="34">
        <v>375</v>
      </c>
      <c r="J68" s="34">
        <v>375</v>
      </c>
      <c r="K68" s="35">
        <v>375</v>
      </c>
      <c r="L68" s="33">
        <v>630</v>
      </c>
      <c r="M68" s="69">
        <v>850</v>
      </c>
      <c r="N68" s="69">
        <v>960</v>
      </c>
      <c r="O68" s="71"/>
      <c r="P68" s="59">
        <f t="shared" si="6"/>
        <v>1.68</v>
      </c>
      <c r="Q68" s="54">
        <f t="shared" si="6"/>
        <v>2.2666666666666666</v>
      </c>
      <c r="R68" s="54">
        <f t="shared" si="3"/>
        <v>2.56</v>
      </c>
      <c r="S68" s="62"/>
      <c r="T68" s="60">
        <f t="shared" si="4"/>
        <v>1.9733333333333334</v>
      </c>
      <c r="U68" s="61">
        <f t="shared" si="5"/>
        <v>2.1688888888888891</v>
      </c>
      <c r="V68" s="152"/>
      <c r="W68" s="96" t="s">
        <v>379</v>
      </c>
    </row>
    <row r="69" spans="2:23" ht="169.5" customHeight="1" x14ac:dyDescent="0.25">
      <c r="B69" s="79" t="s">
        <v>40</v>
      </c>
      <c r="C69" s="65" t="s">
        <v>223</v>
      </c>
      <c r="D69" s="65" t="s">
        <v>224</v>
      </c>
      <c r="E69" s="74" t="s">
        <v>80</v>
      </c>
      <c r="F69" s="99" t="s">
        <v>242</v>
      </c>
      <c r="G69" s="126">
        <f t="shared" si="2"/>
        <v>75</v>
      </c>
      <c r="H69" s="120">
        <v>18</v>
      </c>
      <c r="I69" s="34">
        <v>19</v>
      </c>
      <c r="J69" s="34">
        <v>20</v>
      </c>
      <c r="K69" s="35">
        <v>18</v>
      </c>
      <c r="L69" s="33">
        <v>11</v>
      </c>
      <c r="M69" s="69">
        <v>12</v>
      </c>
      <c r="N69" s="69">
        <v>11</v>
      </c>
      <c r="O69" s="71"/>
      <c r="P69" s="59">
        <f t="shared" si="6"/>
        <v>0.61111111111111116</v>
      </c>
      <c r="Q69" s="54">
        <f t="shared" si="6"/>
        <v>0.63157894736842102</v>
      </c>
      <c r="R69" s="54">
        <f t="shared" si="3"/>
        <v>0.55000000000000004</v>
      </c>
      <c r="S69" s="62"/>
      <c r="T69" s="60">
        <f t="shared" si="4"/>
        <v>0.6216216216216216</v>
      </c>
      <c r="U69" s="61">
        <f t="shared" si="5"/>
        <v>0.59649122807017541</v>
      </c>
      <c r="V69" s="152"/>
      <c r="W69" s="110" t="s">
        <v>380</v>
      </c>
    </row>
    <row r="70" spans="2:23" ht="169.5" customHeight="1" x14ac:dyDescent="0.25">
      <c r="B70" s="79" t="s">
        <v>40</v>
      </c>
      <c r="C70" s="65" t="s">
        <v>225</v>
      </c>
      <c r="D70" s="65" t="s">
        <v>226</v>
      </c>
      <c r="E70" s="74" t="s">
        <v>80</v>
      </c>
      <c r="F70" s="99" t="s">
        <v>243</v>
      </c>
      <c r="G70" s="126">
        <f t="shared" si="2"/>
        <v>24200</v>
      </c>
      <c r="H70" s="119">
        <v>6050</v>
      </c>
      <c r="I70" s="69">
        <v>6050</v>
      </c>
      <c r="J70" s="69">
        <v>6050</v>
      </c>
      <c r="K70" s="70">
        <v>6050</v>
      </c>
      <c r="L70" s="68">
        <v>3904</v>
      </c>
      <c r="M70" s="69">
        <v>3070</v>
      </c>
      <c r="N70" s="69">
        <v>3550</v>
      </c>
      <c r="O70" s="71"/>
      <c r="P70" s="59">
        <f t="shared" si="6"/>
        <v>0.64528925619834709</v>
      </c>
      <c r="Q70" s="54">
        <f t="shared" si="6"/>
        <v>0.50743801652892562</v>
      </c>
      <c r="R70" s="54">
        <f t="shared" si="3"/>
        <v>0.58677685950413228</v>
      </c>
      <c r="S70" s="62"/>
      <c r="T70" s="60">
        <f t="shared" si="4"/>
        <v>0.57636363636363641</v>
      </c>
      <c r="U70" s="61">
        <f t="shared" si="5"/>
        <v>0.57983471074380166</v>
      </c>
      <c r="V70" s="152"/>
      <c r="W70" s="85" t="s">
        <v>381</v>
      </c>
    </row>
    <row r="71" spans="2:23" ht="169.5" customHeight="1" x14ac:dyDescent="0.25">
      <c r="B71" s="79" t="s">
        <v>40</v>
      </c>
      <c r="C71" s="65" t="s">
        <v>227</v>
      </c>
      <c r="D71" s="65" t="s">
        <v>228</v>
      </c>
      <c r="E71" s="74" t="s">
        <v>80</v>
      </c>
      <c r="F71" s="99" t="s">
        <v>244</v>
      </c>
      <c r="G71" s="126">
        <f t="shared" si="2"/>
        <v>6171000</v>
      </c>
      <c r="H71" s="119">
        <v>1542750</v>
      </c>
      <c r="I71" s="69">
        <v>1542750</v>
      </c>
      <c r="J71" s="69">
        <v>1542750</v>
      </c>
      <c r="K71" s="70">
        <v>1542750</v>
      </c>
      <c r="L71" s="68">
        <v>1803075</v>
      </c>
      <c r="M71" s="69">
        <v>1407890</v>
      </c>
      <c r="N71" s="69">
        <v>1620807</v>
      </c>
      <c r="O71" s="71"/>
      <c r="P71" s="59">
        <f t="shared" si="6"/>
        <v>1.1687408847836656</v>
      </c>
      <c r="Q71" s="54">
        <f t="shared" si="6"/>
        <v>0.91258467023172907</v>
      </c>
      <c r="R71" s="54">
        <f t="shared" si="3"/>
        <v>1.0505960136120565</v>
      </c>
      <c r="S71" s="62"/>
      <c r="T71" s="60">
        <f t="shared" si="4"/>
        <v>1.0406627775076973</v>
      </c>
      <c r="U71" s="61">
        <f t="shared" si="5"/>
        <v>1.0439738562091503</v>
      </c>
      <c r="V71" s="152"/>
      <c r="W71" s="85" t="s">
        <v>382</v>
      </c>
    </row>
    <row r="72" spans="2:23" ht="169.5" customHeight="1" x14ac:dyDescent="0.25">
      <c r="B72" s="79" t="s">
        <v>40</v>
      </c>
      <c r="C72" s="65" t="s">
        <v>229</v>
      </c>
      <c r="D72" s="65" t="s">
        <v>230</v>
      </c>
      <c r="E72" s="74" t="s">
        <v>80</v>
      </c>
      <c r="F72" s="99" t="s">
        <v>245</v>
      </c>
      <c r="G72" s="126">
        <f t="shared" si="2"/>
        <v>8500</v>
      </c>
      <c r="H72" s="119">
        <v>2125</v>
      </c>
      <c r="I72" s="69">
        <v>2125</v>
      </c>
      <c r="J72" s="69">
        <v>2125</v>
      </c>
      <c r="K72" s="70">
        <v>2125</v>
      </c>
      <c r="L72" s="68">
        <v>2599</v>
      </c>
      <c r="M72" s="69">
        <v>2886</v>
      </c>
      <c r="N72" s="69">
        <v>2780.68</v>
      </c>
      <c r="O72" s="71"/>
      <c r="P72" s="59">
        <f t="shared" si="6"/>
        <v>1.2230588235294118</v>
      </c>
      <c r="Q72" s="54">
        <f t="shared" si="6"/>
        <v>1.3581176470588234</v>
      </c>
      <c r="R72" s="54">
        <f t="shared" si="3"/>
        <v>1.308555294117647</v>
      </c>
      <c r="S72" s="62"/>
      <c r="T72" s="60">
        <f t="shared" si="4"/>
        <v>1.2905882352941176</v>
      </c>
      <c r="U72" s="61">
        <f t="shared" si="5"/>
        <v>1.2965772549019607</v>
      </c>
      <c r="V72" s="152"/>
      <c r="W72" s="85" t="s">
        <v>383</v>
      </c>
    </row>
    <row r="73" spans="2:23" ht="169.5" customHeight="1" x14ac:dyDescent="0.25">
      <c r="B73" s="79" t="s">
        <v>40</v>
      </c>
      <c r="C73" s="65" t="s">
        <v>231</v>
      </c>
      <c r="D73" s="65" t="s">
        <v>232</v>
      </c>
      <c r="E73" s="74" t="s">
        <v>80</v>
      </c>
      <c r="F73" s="99" t="s">
        <v>246</v>
      </c>
      <c r="G73" s="126">
        <f t="shared" si="2"/>
        <v>726</v>
      </c>
      <c r="H73" s="119">
        <v>181</v>
      </c>
      <c r="I73" s="69">
        <v>181</v>
      </c>
      <c r="J73" s="69">
        <v>182</v>
      </c>
      <c r="K73" s="70">
        <v>182</v>
      </c>
      <c r="L73" s="68">
        <v>80</v>
      </c>
      <c r="M73" s="69">
        <v>95</v>
      </c>
      <c r="N73" s="69">
        <v>110</v>
      </c>
      <c r="O73" s="71"/>
      <c r="P73" s="59">
        <f t="shared" si="6"/>
        <v>0.44198895027624308</v>
      </c>
      <c r="Q73" s="54">
        <f t="shared" si="6"/>
        <v>0.52486187845303867</v>
      </c>
      <c r="R73" s="54">
        <f t="shared" si="3"/>
        <v>0.60439560439560436</v>
      </c>
      <c r="S73" s="62"/>
      <c r="T73" s="60">
        <f t="shared" si="4"/>
        <v>0.48342541436464087</v>
      </c>
      <c r="U73" s="61">
        <f t="shared" si="5"/>
        <v>0.52389705882352944</v>
      </c>
      <c r="V73" s="152"/>
      <c r="W73" s="85" t="s">
        <v>384</v>
      </c>
    </row>
    <row r="74" spans="2:23" ht="169.5" customHeight="1" x14ac:dyDescent="0.25">
      <c r="B74" s="79" t="s">
        <v>40</v>
      </c>
      <c r="C74" s="65" t="s">
        <v>233</v>
      </c>
      <c r="D74" s="65" t="s">
        <v>234</v>
      </c>
      <c r="E74" s="74" t="s">
        <v>80</v>
      </c>
      <c r="F74" s="99" t="s">
        <v>250</v>
      </c>
      <c r="G74" s="126">
        <f t="shared" si="2"/>
        <v>1694000</v>
      </c>
      <c r="H74" s="119">
        <v>423500</v>
      </c>
      <c r="I74" s="69">
        <v>423500</v>
      </c>
      <c r="J74" s="69">
        <v>423500</v>
      </c>
      <c r="K74" s="70">
        <v>423500</v>
      </c>
      <c r="L74" s="68">
        <v>250758</v>
      </c>
      <c r="M74" s="69">
        <v>296500</v>
      </c>
      <c r="N74" s="69">
        <v>165000</v>
      </c>
      <c r="O74" s="71"/>
      <c r="P74" s="59">
        <f t="shared" si="6"/>
        <v>0.59210861865407316</v>
      </c>
      <c r="Q74" s="54">
        <f t="shared" si="6"/>
        <v>0.70011806375442742</v>
      </c>
      <c r="R74" s="54">
        <f t="shared" si="3"/>
        <v>0.38961038961038963</v>
      </c>
      <c r="S74" s="62"/>
      <c r="T74" s="60">
        <f t="shared" si="4"/>
        <v>0.64611334120425035</v>
      </c>
      <c r="U74" s="61">
        <f t="shared" si="5"/>
        <v>0.56061235733963011</v>
      </c>
      <c r="V74" s="152"/>
      <c r="W74" s="85" t="s">
        <v>385</v>
      </c>
    </row>
    <row r="75" spans="2:23" ht="169.5" customHeight="1" x14ac:dyDescent="0.25">
      <c r="B75" s="79" t="s">
        <v>40</v>
      </c>
      <c r="C75" s="65" t="s">
        <v>235</v>
      </c>
      <c r="D75" s="65" t="s">
        <v>236</v>
      </c>
      <c r="E75" s="74" t="s">
        <v>80</v>
      </c>
      <c r="F75" s="99" t="s">
        <v>247</v>
      </c>
      <c r="G75" s="126">
        <f t="shared" si="2"/>
        <v>73</v>
      </c>
      <c r="H75" s="119">
        <v>18</v>
      </c>
      <c r="I75" s="69">
        <v>19</v>
      </c>
      <c r="J75" s="69">
        <v>18</v>
      </c>
      <c r="K75" s="70">
        <v>18</v>
      </c>
      <c r="L75" s="68">
        <v>12</v>
      </c>
      <c r="M75" s="69">
        <v>13</v>
      </c>
      <c r="N75" s="69">
        <v>15</v>
      </c>
      <c r="O75" s="71"/>
      <c r="P75" s="59">
        <f t="shared" si="6"/>
        <v>0.66666666666666663</v>
      </c>
      <c r="Q75" s="54">
        <f t="shared" si="6"/>
        <v>0.68421052631578949</v>
      </c>
      <c r="R75" s="54">
        <f t="shared" si="3"/>
        <v>0.83333333333333337</v>
      </c>
      <c r="S75" s="62"/>
      <c r="T75" s="60">
        <f t="shared" si="4"/>
        <v>0.67567567567567566</v>
      </c>
      <c r="U75" s="61">
        <f t="shared" si="5"/>
        <v>0.72727272727272729</v>
      </c>
      <c r="V75" s="152"/>
      <c r="W75" s="85" t="s">
        <v>386</v>
      </c>
    </row>
    <row r="76" spans="2:23" ht="169.5" customHeight="1" x14ac:dyDescent="0.25">
      <c r="B76" s="79" t="s">
        <v>40</v>
      </c>
      <c r="C76" s="65" t="s">
        <v>237</v>
      </c>
      <c r="D76" s="65" t="s">
        <v>238</v>
      </c>
      <c r="E76" s="74" t="s">
        <v>80</v>
      </c>
      <c r="F76" s="99" t="s">
        <v>248</v>
      </c>
      <c r="G76" s="126">
        <f t="shared" si="2"/>
        <v>31</v>
      </c>
      <c r="H76" s="119">
        <v>7</v>
      </c>
      <c r="I76" s="69">
        <v>8</v>
      </c>
      <c r="J76" s="69">
        <v>8</v>
      </c>
      <c r="K76" s="70">
        <v>8</v>
      </c>
      <c r="L76" s="68">
        <v>5</v>
      </c>
      <c r="M76" s="69">
        <v>6</v>
      </c>
      <c r="N76" s="69">
        <v>6</v>
      </c>
      <c r="O76" s="71"/>
      <c r="P76" s="59">
        <f t="shared" si="6"/>
        <v>0.7142857142857143</v>
      </c>
      <c r="Q76" s="54">
        <f t="shared" si="6"/>
        <v>0.75</v>
      </c>
      <c r="R76" s="54">
        <f t="shared" si="3"/>
        <v>0.75</v>
      </c>
      <c r="S76" s="62"/>
      <c r="T76" s="60">
        <f t="shared" si="4"/>
        <v>0.73333333333333328</v>
      </c>
      <c r="U76" s="61">
        <f t="shared" si="5"/>
        <v>0.73913043478260865</v>
      </c>
      <c r="V76" s="152"/>
      <c r="W76" s="85" t="s">
        <v>387</v>
      </c>
    </row>
    <row r="77" spans="2:23" ht="169.5" customHeight="1" x14ac:dyDescent="0.25">
      <c r="B77" s="79" t="s">
        <v>40</v>
      </c>
      <c r="C77" s="65" t="s">
        <v>239</v>
      </c>
      <c r="D77" s="65" t="s">
        <v>240</v>
      </c>
      <c r="E77" s="74" t="s">
        <v>80</v>
      </c>
      <c r="F77" s="99" t="s">
        <v>249</v>
      </c>
      <c r="G77" s="126">
        <f t="shared" si="2"/>
        <v>320</v>
      </c>
      <c r="H77" s="119">
        <v>80</v>
      </c>
      <c r="I77" s="69">
        <v>80</v>
      </c>
      <c r="J77" s="69">
        <v>80</v>
      </c>
      <c r="K77" s="70">
        <v>80</v>
      </c>
      <c r="L77" s="68">
        <v>77</v>
      </c>
      <c r="M77" s="69">
        <v>82</v>
      </c>
      <c r="N77" s="69">
        <v>75</v>
      </c>
      <c r="O77" s="71"/>
      <c r="P77" s="59">
        <f t="shared" si="6"/>
        <v>0.96250000000000002</v>
      </c>
      <c r="Q77" s="54">
        <f t="shared" si="6"/>
        <v>1.0249999999999999</v>
      </c>
      <c r="R77" s="54">
        <f t="shared" si="3"/>
        <v>0.9375</v>
      </c>
      <c r="S77" s="62"/>
      <c r="T77" s="60">
        <f t="shared" si="4"/>
        <v>0.99375000000000002</v>
      </c>
      <c r="U77" s="61">
        <f t="shared" si="5"/>
        <v>0.97499999999999998</v>
      </c>
      <c r="V77" s="152"/>
      <c r="W77" s="85" t="s">
        <v>388</v>
      </c>
    </row>
    <row r="78" spans="2:23" ht="128.25" customHeight="1" x14ac:dyDescent="0.25">
      <c r="B78" s="72" t="s">
        <v>252</v>
      </c>
      <c r="C78" s="7" t="s">
        <v>311</v>
      </c>
      <c r="D78" s="8" t="s">
        <v>312</v>
      </c>
      <c r="E78" s="77" t="s">
        <v>39</v>
      </c>
      <c r="F78" s="103" t="s">
        <v>313</v>
      </c>
      <c r="G78" s="124">
        <f t="shared" si="2"/>
        <v>4914</v>
      </c>
      <c r="H78" s="97">
        <v>1225</v>
      </c>
      <c r="I78" s="34">
        <v>1225</v>
      </c>
      <c r="J78" s="34">
        <v>1239</v>
      </c>
      <c r="K78" s="35">
        <v>1225</v>
      </c>
      <c r="L78" s="33">
        <v>1000</v>
      </c>
      <c r="M78" s="69">
        <v>1150</v>
      </c>
      <c r="N78" s="69">
        <v>1000</v>
      </c>
      <c r="O78" s="71"/>
      <c r="P78" s="59">
        <f t="shared" si="6"/>
        <v>0.81632653061224492</v>
      </c>
      <c r="Q78" s="54">
        <f t="shared" si="6"/>
        <v>0.93877551020408168</v>
      </c>
      <c r="R78" s="54">
        <f t="shared" si="3"/>
        <v>0.80710250201775624</v>
      </c>
      <c r="S78" s="62"/>
      <c r="T78" s="60">
        <f t="shared" si="4"/>
        <v>0.87755102040816324</v>
      </c>
      <c r="U78" s="61">
        <f t="shared" si="5"/>
        <v>0.85388994307400379</v>
      </c>
      <c r="V78" s="152"/>
      <c r="W78" s="96" t="s">
        <v>389</v>
      </c>
    </row>
    <row r="79" spans="2:23" ht="128.25" customHeight="1" x14ac:dyDescent="0.25">
      <c r="B79" s="79" t="s">
        <v>40</v>
      </c>
      <c r="C79" s="82" t="s">
        <v>314</v>
      </c>
      <c r="D79" s="9" t="s">
        <v>315</v>
      </c>
      <c r="E79" s="73" t="s">
        <v>39</v>
      </c>
      <c r="F79" s="6" t="s">
        <v>316</v>
      </c>
      <c r="G79" s="125">
        <f t="shared" si="2"/>
        <v>18000</v>
      </c>
      <c r="H79" s="97">
        <v>4500</v>
      </c>
      <c r="I79" s="34">
        <v>4500</v>
      </c>
      <c r="J79" s="34">
        <v>4500</v>
      </c>
      <c r="K79" s="35">
        <v>4500</v>
      </c>
      <c r="L79" s="33">
        <v>4565</v>
      </c>
      <c r="M79" s="69">
        <v>4650</v>
      </c>
      <c r="N79" s="69">
        <v>4800</v>
      </c>
      <c r="O79" s="71"/>
      <c r="P79" s="59">
        <f t="shared" si="6"/>
        <v>1.0144444444444445</v>
      </c>
      <c r="Q79" s="54">
        <f t="shared" si="6"/>
        <v>1.0333333333333334</v>
      </c>
      <c r="R79" s="54">
        <f t="shared" si="3"/>
        <v>1.0666666666666667</v>
      </c>
      <c r="S79" s="62"/>
      <c r="T79" s="60">
        <f t="shared" si="4"/>
        <v>1.0238888888888888</v>
      </c>
      <c r="U79" s="61">
        <f t="shared" si="5"/>
        <v>1.038148148148148</v>
      </c>
      <c r="V79" s="152"/>
      <c r="W79" s="110" t="s">
        <v>390</v>
      </c>
    </row>
    <row r="80" spans="2:23" ht="128.25" customHeight="1" x14ac:dyDescent="0.25">
      <c r="B80" s="79" t="s">
        <v>40</v>
      </c>
      <c r="C80" s="65" t="s">
        <v>317</v>
      </c>
      <c r="D80" s="66" t="s">
        <v>318</v>
      </c>
      <c r="E80" s="73" t="s">
        <v>39</v>
      </c>
      <c r="F80" s="67" t="s">
        <v>319</v>
      </c>
      <c r="G80" s="126">
        <f t="shared" si="2"/>
        <v>4000</v>
      </c>
      <c r="H80" s="119">
        <v>1000</v>
      </c>
      <c r="I80" s="69">
        <v>1000</v>
      </c>
      <c r="J80" s="69">
        <v>1000</v>
      </c>
      <c r="K80" s="70">
        <v>1000</v>
      </c>
      <c r="L80" s="68">
        <v>1098</v>
      </c>
      <c r="M80" s="69">
        <v>1071</v>
      </c>
      <c r="N80" s="69">
        <v>1071</v>
      </c>
      <c r="O80" s="71"/>
      <c r="P80" s="59">
        <f t="shared" si="6"/>
        <v>1.0980000000000001</v>
      </c>
      <c r="Q80" s="54">
        <f t="shared" si="6"/>
        <v>1.071</v>
      </c>
      <c r="R80" s="54">
        <f t="shared" si="3"/>
        <v>1.071</v>
      </c>
      <c r="S80" s="62"/>
      <c r="T80" s="60">
        <f t="shared" si="4"/>
        <v>1.0845</v>
      </c>
      <c r="U80" s="61">
        <f t="shared" si="5"/>
        <v>1.08</v>
      </c>
      <c r="V80" s="152"/>
      <c r="W80" s="85" t="s">
        <v>391</v>
      </c>
    </row>
    <row r="81" spans="2:23" ht="128.25" customHeight="1" x14ac:dyDescent="0.25">
      <c r="B81" s="79" t="s">
        <v>40</v>
      </c>
      <c r="C81" s="65" t="s">
        <v>320</v>
      </c>
      <c r="D81" s="66" t="s">
        <v>321</v>
      </c>
      <c r="E81" s="74" t="s">
        <v>39</v>
      </c>
      <c r="F81" s="67" t="s">
        <v>322</v>
      </c>
      <c r="G81" s="126">
        <f t="shared" si="2"/>
        <v>346500</v>
      </c>
      <c r="H81" s="119">
        <v>86625</v>
      </c>
      <c r="I81" s="69">
        <v>86625</v>
      </c>
      <c r="J81" s="69">
        <v>86625</v>
      </c>
      <c r="K81" s="70">
        <v>86625</v>
      </c>
      <c r="L81" s="68">
        <v>89345</v>
      </c>
      <c r="M81" s="69">
        <v>89759</v>
      </c>
      <c r="N81" s="69">
        <v>71018</v>
      </c>
      <c r="O81" s="71"/>
      <c r="P81" s="59">
        <f t="shared" si="6"/>
        <v>1.0313997113997113</v>
      </c>
      <c r="Q81" s="54">
        <f t="shared" si="6"/>
        <v>1.0361789321789321</v>
      </c>
      <c r="R81" s="54">
        <f t="shared" si="3"/>
        <v>0.8198326118326118</v>
      </c>
      <c r="S81" s="62"/>
      <c r="T81" s="60">
        <f t="shared" si="4"/>
        <v>1.0337893217893217</v>
      </c>
      <c r="U81" s="61">
        <f t="shared" si="5"/>
        <v>0.96247041847041848</v>
      </c>
      <c r="V81" s="152"/>
      <c r="W81" s="85" t="s">
        <v>392</v>
      </c>
    </row>
    <row r="82" spans="2:23" ht="128.25" customHeight="1" x14ac:dyDescent="0.25">
      <c r="B82" s="79" t="s">
        <v>40</v>
      </c>
      <c r="C82" s="65" t="s">
        <v>323</v>
      </c>
      <c r="D82" s="66" t="s">
        <v>324</v>
      </c>
      <c r="E82" s="74" t="s">
        <v>39</v>
      </c>
      <c r="F82" s="67" t="s">
        <v>325</v>
      </c>
      <c r="G82" s="126">
        <f t="shared" ref="G82:G105" si="7">SUM(H82:K82)</f>
        <v>136</v>
      </c>
      <c r="H82" s="119">
        <v>34</v>
      </c>
      <c r="I82" s="69">
        <v>34</v>
      </c>
      <c r="J82" s="69">
        <v>34</v>
      </c>
      <c r="K82" s="70">
        <v>34</v>
      </c>
      <c r="L82" s="68">
        <v>26</v>
      </c>
      <c r="M82" s="69">
        <v>23</v>
      </c>
      <c r="N82" s="69">
        <v>21</v>
      </c>
      <c r="O82" s="71"/>
      <c r="P82" s="59">
        <f t="shared" si="6"/>
        <v>0.76470588235294112</v>
      </c>
      <c r="Q82" s="54">
        <f t="shared" si="6"/>
        <v>0.67647058823529416</v>
      </c>
      <c r="R82" s="54">
        <f t="shared" si="3"/>
        <v>0.61764705882352944</v>
      </c>
      <c r="S82" s="62"/>
      <c r="T82" s="60">
        <f t="shared" si="4"/>
        <v>0.72058823529411764</v>
      </c>
      <c r="U82" s="61">
        <f t="shared" si="5"/>
        <v>0.68627450980392157</v>
      </c>
      <c r="V82" s="152"/>
      <c r="W82" s="85" t="s">
        <v>393</v>
      </c>
    </row>
    <row r="83" spans="2:23" ht="128.25" customHeight="1" x14ac:dyDescent="0.25">
      <c r="B83" s="79" t="s">
        <v>40</v>
      </c>
      <c r="C83" s="65" t="s">
        <v>326</v>
      </c>
      <c r="D83" s="66" t="s">
        <v>327</v>
      </c>
      <c r="E83" s="74" t="s">
        <v>39</v>
      </c>
      <c r="F83" s="67" t="s">
        <v>328</v>
      </c>
      <c r="G83" s="126">
        <f t="shared" si="7"/>
        <v>16</v>
      </c>
      <c r="H83" s="119">
        <v>4</v>
      </c>
      <c r="I83" s="69">
        <v>4</v>
      </c>
      <c r="J83" s="69">
        <v>4</v>
      </c>
      <c r="K83" s="70">
        <v>4</v>
      </c>
      <c r="L83" s="68">
        <v>4</v>
      </c>
      <c r="M83" s="69">
        <v>3</v>
      </c>
      <c r="N83" s="69">
        <v>2</v>
      </c>
      <c r="O83" s="71"/>
      <c r="P83" s="59">
        <f t="shared" si="6"/>
        <v>1</v>
      </c>
      <c r="Q83" s="54">
        <f t="shared" si="6"/>
        <v>0.75</v>
      </c>
      <c r="R83" s="54">
        <f t="shared" si="3"/>
        <v>0.5</v>
      </c>
      <c r="S83" s="62"/>
      <c r="T83" s="60">
        <f t="shared" si="4"/>
        <v>0.875</v>
      </c>
      <c r="U83" s="61">
        <f t="shared" si="5"/>
        <v>0.75</v>
      </c>
      <c r="V83" s="152"/>
      <c r="W83" s="85" t="s">
        <v>394</v>
      </c>
    </row>
    <row r="84" spans="2:23" ht="96" customHeight="1" x14ac:dyDescent="0.25">
      <c r="B84" s="72" t="s">
        <v>110</v>
      </c>
      <c r="C84" s="7" t="s">
        <v>99</v>
      </c>
      <c r="D84" s="7" t="s">
        <v>100</v>
      </c>
      <c r="E84" s="77" t="s">
        <v>80</v>
      </c>
      <c r="F84" s="78" t="s">
        <v>101</v>
      </c>
      <c r="G84" s="124">
        <f t="shared" si="7"/>
        <v>1100</v>
      </c>
      <c r="H84" s="97">
        <v>275</v>
      </c>
      <c r="I84" s="34">
        <v>275</v>
      </c>
      <c r="J84" s="34">
        <v>275</v>
      </c>
      <c r="K84" s="35">
        <v>275</v>
      </c>
      <c r="L84" s="33">
        <v>251</v>
      </c>
      <c r="M84" s="69">
        <v>252</v>
      </c>
      <c r="N84" s="69">
        <v>262</v>
      </c>
      <c r="O84" s="71"/>
      <c r="P84" s="59">
        <f t="shared" si="6"/>
        <v>0.91272727272727272</v>
      </c>
      <c r="Q84" s="54">
        <f t="shared" si="6"/>
        <v>0.91636363636363638</v>
      </c>
      <c r="R84" s="54">
        <f t="shared" si="3"/>
        <v>0.95272727272727276</v>
      </c>
      <c r="S84" s="62"/>
      <c r="T84" s="60">
        <f t="shared" si="4"/>
        <v>0.91454545454545455</v>
      </c>
      <c r="U84" s="61">
        <f t="shared" si="5"/>
        <v>0.92727272727272725</v>
      </c>
      <c r="V84" s="152"/>
      <c r="W84" s="96" t="s">
        <v>395</v>
      </c>
    </row>
    <row r="85" spans="2:23" ht="96" customHeight="1" x14ac:dyDescent="0.25">
      <c r="B85" s="75" t="s">
        <v>40</v>
      </c>
      <c r="C85" s="82" t="s">
        <v>102</v>
      </c>
      <c r="D85" s="9" t="s">
        <v>103</v>
      </c>
      <c r="E85" s="73" t="s">
        <v>80</v>
      </c>
      <c r="F85" s="80" t="s">
        <v>104</v>
      </c>
      <c r="G85" s="127">
        <f t="shared" si="7"/>
        <v>1320</v>
      </c>
      <c r="H85" s="97">
        <v>330</v>
      </c>
      <c r="I85" s="34">
        <v>330</v>
      </c>
      <c r="J85" s="34">
        <v>330</v>
      </c>
      <c r="K85" s="35">
        <v>330</v>
      </c>
      <c r="L85" s="33">
        <v>251</v>
      </c>
      <c r="M85" s="69">
        <v>252</v>
      </c>
      <c r="N85" s="69">
        <v>262</v>
      </c>
      <c r="O85" s="71"/>
      <c r="P85" s="59">
        <f t="shared" si="6"/>
        <v>0.76060606060606062</v>
      </c>
      <c r="Q85" s="54">
        <f t="shared" si="6"/>
        <v>0.76363636363636367</v>
      </c>
      <c r="R85" s="54">
        <f t="shared" si="3"/>
        <v>0.79393939393939394</v>
      </c>
      <c r="S85" s="62"/>
      <c r="T85" s="60">
        <f t="shared" si="4"/>
        <v>0.76212121212121209</v>
      </c>
      <c r="U85" s="61">
        <f t="shared" si="5"/>
        <v>0.77272727272727271</v>
      </c>
      <c r="V85" s="152"/>
      <c r="W85" s="85" t="s">
        <v>396</v>
      </c>
    </row>
    <row r="86" spans="2:23" ht="96" customHeight="1" x14ac:dyDescent="0.25">
      <c r="B86" s="75" t="s">
        <v>40</v>
      </c>
      <c r="C86" s="82" t="s">
        <v>105</v>
      </c>
      <c r="D86" s="9" t="s">
        <v>106</v>
      </c>
      <c r="E86" s="73" t="s">
        <v>80</v>
      </c>
      <c r="F86" s="80" t="s">
        <v>107</v>
      </c>
      <c r="G86" s="127">
        <f t="shared" si="7"/>
        <v>792</v>
      </c>
      <c r="H86" s="97">
        <v>198</v>
      </c>
      <c r="I86" s="34">
        <v>198</v>
      </c>
      <c r="J86" s="34">
        <v>198</v>
      </c>
      <c r="K86" s="35">
        <v>198</v>
      </c>
      <c r="L86" s="33">
        <v>71</v>
      </c>
      <c r="M86" s="69">
        <v>94</v>
      </c>
      <c r="N86" s="69">
        <v>67</v>
      </c>
      <c r="O86" s="71"/>
      <c r="P86" s="59">
        <f t="shared" si="6"/>
        <v>0.35858585858585856</v>
      </c>
      <c r="Q86" s="54">
        <f t="shared" si="6"/>
        <v>0.47474747474747475</v>
      </c>
      <c r="R86" s="54">
        <f t="shared" si="3"/>
        <v>0.3383838383838384</v>
      </c>
      <c r="S86" s="62"/>
      <c r="T86" s="60">
        <f t="shared" si="4"/>
        <v>0.41666666666666669</v>
      </c>
      <c r="U86" s="61">
        <f t="shared" si="5"/>
        <v>0.39057239057239057</v>
      </c>
      <c r="V86" s="152"/>
      <c r="W86" s="85" t="s">
        <v>397</v>
      </c>
    </row>
    <row r="87" spans="2:23" ht="96" customHeight="1" x14ac:dyDescent="0.25">
      <c r="B87" s="75" t="s">
        <v>40</v>
      </c>
      <c r="C87" s="82" t="s">
        <v>108</v>
      </c>
      <c r="D87" s="9" t="s">
        <v>109</v>
      </c>
      <c r="E87" s="73" t="s">
        <v>80</v>
      </c>
      <c r="F87" s="80" t="s">
        <v>294</v>
      </c>
      <c r="G87" s="127">
        <f t="shared" si="7"/>
        <v>132</v>
      </c>
      <c r="H87" s="97">
        <v>33</v>
      </c>
      <c r="I87" s="34">
        <v>33</v>
      </c>
      <c r="J87" s="34">
        <v>33</v>
      </c>
      <c r="K87" s="35">
        <v>33</v>
      </c>
      <c r="L87" s="33">
        <v>5</v>
      </c>
      <c r="M87" s="69">
        <v>2</v>
      </c>
      <c r="N87" s="69">
        <v>8</v>
      </c>
      <c r="O87" s="71"/>
      <c r="P87" s="59">
        <f t="shared" si="6"/>
        <v>0.15151515151515152</v>
      </c>
      <c r="Q87" s="54">
        <f t="shared" si="6"/>
        <v>6.0606060606060608E-2</v>
      </c>
      <c r="R87" s="54">
        <f t="shared" si="3"/>
        <v>0.24242424242424243</v>
      </c>
      <c r="S87" s="62"/>
      <c r="T87" s="60">
        <f t="shared" si="4"/>
        <v>0.10606060606060606</v>
      </c>
      <c r="U87" s="61">
        <f t="shared" si="5"/>
        <v>0.15151515151515152</v>
      </c>
      <c r="V87" s="152"/>
      <c r="W87" s="85" t="s">
        <v>398</v>
      </c>
    </row>
    <row r="88" spans="2:23" ht="105.75" customHeight="1" x14ac:dyDescent="0.25">
      <c r="B88" s="72" t="s">
        <v>293</v>
      </c>
      <c r="C88" s="7" t="s">
        <v>253</v>
      </c>
      <c r="D88" s="8" t="s">
        <v>254</v>
      </c>
      <c r="E88" s="77" t="s">
        <v>39</v>
      </c>
      <c r="F88" s="101" t="s">
        <v>295</v>
      </c>
      <c r="G88" s="138">
        <f>SUM(H88:K88)</f>
        <v>48</v>
      </c>
      <c r="H88" s="97"/>
      <c r="I88" s="34">
        <v>17</v>
      </c>
      <c r="J88" s="34">
        <v>23</v>
      </c>
      <c r="K88" s="35">
        <v>8</v>
      </c>
      <c r="L88" s="33"/>
      <c r="M88" s="69"/>
      <c r="N88" s="69">
        <v>28</v>
      </c>
      <c r="O88" s="71"/>
      <c r="P88" s="59" t="str">
        <f t="shared" si="6"/>
        <v>100%</v>
      </c>
      <c r="Q88" s="54">
        <f t="shared" si="6"/>
        <v>0</v>
      </c>
      <c r="R88" s="54">
        <f t="shared" si="3"/>
        <v>1.2173913043478262</v>
      </c>
      <c r="S88" s="62"/>
      <c r="T88" s="60">
        <f t="shared" si="4"/>
        <v>0</v>
      </c>
      <c r="U88" s="61">
        <f t="shared" si="5"/>
        <v>0.7</v>
      </c>
      <c r="V88" s="152"/>
      <c r="W88" s="96" t="s">
        <v>399</v>
      </c>
    </row>
    <row r="89" spans="2:23" ht="105.75" customHeight="1" x14ac:dyDescent="0.25">
      <c r="B89" s="75" t="s">
        <v>40</v>
      </c>
      <c r="C89" s="82" t="s">
        <v>255</v>
      </c>
      <c r="D89" s="9" t="s">
        <v>256</v>
      </c>
      <c r="E89" s="73" t="s">
        <v>13</v>
      </c>
      <c r="F89" s="102" t="s">
        <v>295</v>
      </c>
      <c r="G89" s="130">
        <f t="shared" si="7"/>
        <v>27</v>
      </c>
      <c r="H89" s="97"/>
      <c r="I89" s="34">
        <v>8</v>
      </c>
      <c r="J89" s="34">
        <v>14</v>
      </c>
      <c r="K89" s="35">
        <v>5</v>
      </c>
      <c r="L89" s="33"/>
      <c r="M89" s="69"/>
      <c r="N89" s="69">
        <v>10</v>
      </c>
      <c r="O89" s="71"/>
      <c r="P89" s="59" t="str">
        <f t="shared" si="6"/>
        <v>100%</v>
      </c>
      <c r="Q89" s="54">
        <f t="shared" si="6"/>
        <v>0</v>
      </c>
      <c r="R89" s="54">
        <f t="shared" si="3"/>
        <v>0.7142857142857143</v>
      </c>
      <c r="S89" s="62"/>
      <c r="T89" s="60">
        <f t="shared" ref="T89:T103" si="8">IFERROR(((L89+M89)/(H89+I89)),"100%")</f>
        <v>0</v>
      </c>
      <c r="U89" s="61">
        <f t="shared" ref="U89:U103" si="9">IFERROR(((L89+M89+N89)/(H89+I89+J89)),"100%")</f>
        <v>0.45454545454545453</v>
      </c>
      <c r="V89" s="152"/>
      <c r="W89" s="85" t="s">
        <v>400</v>
      </c>
    </row>
    <row r="90" spans="2:23" ht="105.75" customHeight="1" x14ac:dyDescent="0.25">
      <c r="B90" s="75" t="s">
        <v>40</v>
      </c>
      <c r="C90" s="82" t="s">
        <v>257</v>
      </c>
      <c r="D90" s="9" t="s">
        <v>258</v>
      </c>
      <c r="E90" s="73" t="s">
        <v>13</v>
      </c>
      <c r="F90" s="102" t="s">
        <v>296</v>
      </c>
      <c r="G90" s="130">
        <f t="shared" si="7"/>
        <v>11</v>
      </c>
      <c r="H90" s="97"/>
      <c r="I90" s="34">
        <v>4</v>
      </c>
      <c r="J90" s="34">
        <v>5</v>
      </c>
      <c r="K90" s="35">
        <v>2</v>
      </c>
      <c r="L90" s="33"/>
      <c r="M90" s="69"/>
      <c r="N90" s="69">
        <v>14</v>
      </c>
      <c r="O90" s="71"/>
      <c r="P90" s="59" t="str">
        <f t="shared" si="6"/>
        <v>100%</v>
      </c>
      <c r="Q90" s="54">
        <f t="shared" si="6"/>
        <v>0</v>
      </c>
      <c r="R90" s="54">
        <f t="shared" si="3"/>
        <v>2.8</v>
      </c>
      <c r="S90" s="62"/>
      <c r="T90" s="60">
        <f t="shared" si="8"/>
        <v>0</v>
      </c>
      <c r="U90" s="61">
        <f t="shared" si="9"/>
        <v>1.5555555555555556</v>
      </c>
      <c r="V90" s="152"/>
      <c r="W90" s="85" t="s">
        <v>401</v>
      </c>
    </row>
    <row r="91" spans="2:23" ht="105.75" customHeight="1" x14ac:dyDescent="0.25">
      <c r="B91" s="75" t="s">
        <v>40</v>
      </c>
      <c r="C91" s="82" t="s">
        <v>259</v>
      </c>
      <c r="D91" s="9" t="s">
        <v>260</v>
      </c>
      <c r="E91" s="73" t="s">
        <v>13</v>
      </c>
      <c r="F91" s="102" t="s">
        <v>296</v>
      </c>
      <c r="G91" s="130">
        <f t="shared" si="7"/>
        <v>5</v>
      </c>
      <c r="H91" s="97"/>
      <c r="I91" s="34">
        <v>2</v>
      </c>
      <c r="J91" s="34">
        <v>2</v>
      </c>
      <c r="K91" s="35">
        <v>1</v>
      </c>
      <c r="L91" s="33"/>
      <c r="M91" s="69"/>
      <c r="N91" s="69">
        <v>2</v>
      </c>
      <c r="O91" s="71"/>
      <c r="P91" s="59" t="str">
        <f t="shared" si="6"/>
        <v>100%</v>
      </c>
      <c r="Q91" s="54">
        <f t="shared" si="6"/>
        <v>0</v>
      </c>
      <c r="R91" s="54">
        <f t="shared" si="3"/>
        <v>1</v>
      </c>
      <c r="S91" s="62"/>
      <c r="T91" s="60">
        <f t="shared" si="8"/>
        <v>0</v>
      </c>
      <c r="U91" s="61">
        <f t="shared" si="9"/>
        <v>0.5</v>
      </c>
      <c r="V91" s="152"/>
      <c r="W91" s="85" t="s">
        <v>402</v>
      </c>
    </row>
    <row r="92" spans="2:23" ht="105.75" customHeight="1" x14ac:dyDescent="0.25">
      <c r="B92" s="75" t="s">
        <v>40</v>
      </c>
      <c r="C92" s="82" t="s">
        <v>261</v>
      </c>
      <c r="D92" s="9" t="s">
        <v>262</v>
      </c>
      <c r="E92" s="73" t="s">
        <v>13</v>
      </c>
      <c r="F92" s="102" t="s">
        <v>297</v>
      </c>
      <c r="G92" s="130">
        <f t="shared" si="7"/>
        <v>5</v>
      </c>
      <c r="H92" s="97"/>
      <c r="I92" s="34">
        <v>3</v>
      </c>
      <c r="J92" s="34">
        <v>2</v>
      </c>
      <c r="K92" s="35"/>
      <c r="L92" s="33"/>
      <c r="M92" s="69"/>
      <c r="N92" s="69">
        <v>2</v>
      </c>
      <c r="O92" s="71"/>
      <c r="P92" s="59" t="str">
        <f t="shared" si="6"/>
        <v>100%</v>
      </c>
      <c r="Q92" s="54">
        <f t="shared" si="6"/>
        <v>0</v>
      </c>
      <c r="R92" s="54">
        <f t="shared" si="3"/>
        <v>1</v>
      </c>
      <c r="S92" s="62"/>
      <c r="T92" s="60">
        <f t="shared" si="8"/>
        <v>0</v>
      </c>
      <c r="U92" s="61">
        <f t="shared" si="9"/>
        <v>0.4</v>
      </c>
      <c r="V92" s="152"/>
      <c r="W92" s="85" t="s">
        <v>403</v>
      </c>
    </row>
    <row r="93" spans="2:23" ht="105.75" customHeight="1" x14ac:dyDescent="0.25">
      <c r="B93" s="75" t="s">
        <v>40</v>
      </c>
      <c r="C93" s="82" t="s">
        <v>263</v>
      </c>
      <c r="D93" s="9" t="s">
        <v>264</v>
      </c>
      <c r="E93" s="73" t="s">
        <v>13</v>
      </c>
      <c r="F93" s="102" t="s">
        <v>298</v>
      </c>
      <c r="G93" s="130">
        <f t="shared" si="7"/>
        <v>44</v>
      </c>
      <c r="H93" s="97"/>
      <c r="I93" s="34">
        <v>5</v>
      </c>
      <c r="J93" s="34">
        <v>27</v>
      </c>
      <c r="K93" s="35">
        <v>12</v>
      </c>
      <c r="L93" s="33"/>
      <c r="M93" s="69">
        <v>5</v>
      </c>
      <c r="N93" s="69">
        <v>27</v>
      </c>
      <c r="O93" s="71"/>
      <c r="P93" s="59" t="str">
        <f t="shared" si="6"/>
        <v>100%</v>
      </c>
      <c r="Q93" s="54">
        <f t="shared" si="6"/>
        <v>1</v>
      </c>
      <c r="R93" s="54">
        <f t="shared" si="3"/>
        <v>1</v>
      </c>
      <c r="S93" s="62"/>
      <c r="T93" s="60">
        <f t="shared" si="8"/>
        <v>1</v>
      </c>
      <c r="U93" s="61">
        <f t="shared" si="9"/>
        <v>1</v>
      </c>
      <c r="V93" s="152"/>
      <c r="W93" s="85" t="s">
        <v>341</v>
      </c>
    </row>
    <row r="94" spans="2:23" ht="105.75" customHeight="1" x14ac:dyDescent="0.25">
      <c r="B94" s="75" t="s">
        <v>40</v>
      </c>
      <c r="C94" s="82" t="s">
        <v>265</v>
      </c>
      <c r="D94" s="9" t="s">
        <v>266</v>
      </c>
      <c r="E94" s="73" t="s">
        <v>13</v>
      </c>
      <c r="F94" s="102" t="s">
        <v>300</v>
      </c>
      <c r="G94" s="130">
        <f t="shared" si="7"/>
        <v>7</v>
      </c>
      <c r="H94" s="97">
        <v>2</v>
      </c>
      <c r="I94" s="34">
        <v>2</v>
      </c>
      <c r="J94" s="34">
        <v>2</v>
      </c>
      <c r="K94" s="35">
        <v>1</v>
      </c>
      <c r="L94" s="33">
        <v>2</v>
      </c>
      <c r="M94" s="69">
        <v>2</v>
      </c>
      <c r="N94" s="69">
        <v>2</v>
      </c>
      <c r="O94" s="71"/>
      <c r="P94" s="59">
        <f t="shared" si="6"/>
        <v>1</v>
      </c>
      <c r="Q94" s="54">
        <f t="shared" si="6"/>
        <v>1</v>
      </c>
      <c r="R94" s="54">
        <f t="shared" si="3"/>
        <v>1</v>
      </c>
      <c r="S94" s="62"/>
      <c r="T94" s="60">
        <f t="shared" si="8"/>
        <v>1</v>
      </c>
      <c r="U94" s="61">
        <f t="shared" si="9"/>
        <v>1</v>
      </c>
      <c r="V94" s="152"/>
      <c r="W94" s="85" t="s">
        <v>342</v>
      </c>
    </row>
    <row r="95" spans="2:23" ht="105.75" customHeight="1" x14ac:dyDescent="0.25">
      <c r="B95" s="75" t="s">
        <v>40</v>
      </c>
      <c r="C95" s="82" t="s">
        <v>267</v>
      </c>
      <c r="D95" s="9" t="s">
        <v>268</v>
      </c>
      <c r="E95" s="73" t="s">
        <v>13</v>
      </c>
      <c r="F95" s="102" t="s">
        <v>299</v>
      </c>
      <c r="G95" s="130">
        <f t="shared" si="7"/>
        <v>20</v>
      </c>
      <c r="H95" s="97"/>
      <c r="I95" s="34">
        <v>6</v>
      </c>
      <c r="J95" s="34">
        <v>7</v>
      </c>
      <c r="K95" s="35">
        <v>7</v>
      </c>
      <c r="L95" s="33"/>
      <c r="M95" s="69">
        <v>6</v>
      </c>
      <c r="N95" s="69">
        <v>7</v>
      </c>
      <c r="O95" s="71"/>
      <c r="P95" s="59" t="str">
        <f t="shared" si="6"/>
        <v>100%</v>
      </c>
      <c r="Q95" s="54">
        <f t="shared" si="6"/>
        <v>1</v>
      </c>
      <c r="R95" s="54">
        <f t="shared" si="3"/>
        <v>1</v>
      </c>
      <c r="S95" s="62"/>
      <c r="T95" s="60">
        <f t="shared" si="8"/>
        <v>1</v>
      </c>
      <c r="U95" s="61">
        <f t="shared" si="9"/>
        <v>1</v>
      </c>
      <c r="V95" s="152"/>
      <c r="W95" s="85" t="s">
        <v>341</v>
      </c>
    </row>
    <row r="96" spans="2:23" ht="119.25" customHeight="1" x14ac:dyDescent="0.25">
      <c r="B96" s="72" t="s">
        <v>269</v>
      </c>
      <c r="C96" s="7" t="s">
        <v>270</v>
      </c>
      <c r="D96" s="8" t="s">
        <v>271</v>
      </c>
      <c r="E96" s="77" t="s">
        <v>13</v>
      </c>
      <c r="F96" s="101" t="s">
        <v>301</v>
      </c>
      <c r="G96" s="129">
        <f t="shared" si="7"/>
        <v>48</v>
      </c>
      <c r="H96" s="97"/>
      <c r="I96" s="34">
        <v>36</v>
      </c>
      <c r="J96" s="34">
        <v>12</v>
      </c>
      <c r="K96" s="35"/>
      <c r="L96" s="33"/>
      <c r="M96" s="69">
        <v>40</v>
      </c>
      <c r="N96" s="69">
        <v>22</v>
      </c>
      <c r="O96" s="71"/>
      <c r="P96" s="59" t="str">
        <f t="shared" ref="P96:R105" si="10">IFERROR((L96/H96),"100%")</f>
        <v>100%</v>
      </c>
      <c r="Q96" s="54">
        <f t="shared" si="10"/>
        <v>1.1111111111111112</v>
      </c>
      <c r="R96" s="54">
        <f t="shared" si="3"/>
        <v>1.8333333333333333</v>
      </c>
      <c r="S96" s="62"/>
      <c r="T96" s="60">
        <f t="shared" si="8"/>
        <v>1.1111111111111112</v>
      </c>
      <c r="U96" s="61">
        <f t="shared" si="9"/>
        <v>1.2916666666666667</v>
      </c>
      <c r="V96" s="152"/>
      <c r="W96" s="96" t="s">
        <v>404</v>
      </c>
    </row>
    <row r="97" spans="2:23" ht="119.25" customHeight="1" x14ac:dyDescent="0.25">
      <c r="B97" s="75" t="s">
        <v>40</v>
      </c>
      <c r="C97" s="82" t="s">
        <v>272</v>
      </c>
      <c r="D97" s="9" t="s">
        <v>273</v>
      </c>
      <c r="E97" s="73" t="s">
        <v>13</v>
      </c>
      <c r="F97" s="102" t="s">
        <v>302</v>
      </c>
      <c r="G97" s="130">
        <f t="shared" si="7"/>
        <v>42</v>
      </c>
      <c r="H97" s="97"/>
      <c r="I97" s="34">
        <v>11</v>
      </c>
      <c r="J97" s="34">
        <v>28</v>
      </c>
      <c r="K97" s="35">
        <v>3</v>
      </c>
      <c r="L97" s="33"/>
      <c r="M97" s="69">
        <v>9</v>
      </c>
      <c r="N97" s="69">
        <v>1</v>
      </c>
      <c r="O97" s="71"/>
      <c r="P97" s="59" t="str">
        <f t="shared" si="10"/>
        <v>100%</v>
      </c>
      <c r="Q97" s="54">
        <f t="shared" si="10"/>
        <v>0.81818181818181823</v>
      </c>
      <c r="R97" s="54">
        <f t="shared" si="3"/>
        <v>3.5714285714285712E-2</v>
      </c>
      <c r="S97" s="62"/>
      <c r="T97" s="60">
        <f t="shared" si="8"/>
        <v>0.81818181818181823</v>
      </c>
      <c r="U97" s="61">
        <f t="shared" si="9"/>
        <v>0.25641025641025639</v>
      </c>
      <c r="V97" s="152"/>
      <c r="W97" s="85" t="s">
        <v>405</v>
      </c>
    </row>
    <row r="98" spans="2:23" ht="119.25" customHeight="1" x14ac:dyDescent="0.25">
      <c r="B98" s="75" t="s">
        <v>40</v>
      </c>
      <c r="C98" s="82" t="s">
        <v>274</v>
      </c>
      <c r="D98" s="9" t="s">
        <v>275</v>
      </c>
      <c r="E98" s="73" t="s">
        <v>13</v>
      </c>
      <c r="F98" s="102" t="s">
        <v>303</v>
      </c>
      <c r="G98" s="130">
        <f t="shared" si="7"/>
        <v>6</v>
      </c>
      <c r="H98" s="97">
        <v>5</v>
      </c>
      <c r="I98" s="34">
        <v>1</v>
      </c>
      <c r="J98" s="34"/>
      <c r="K98" s="35"/>
      <c r="L98" s="33">
        <v>5</v>
      </c>
      <c r="M98" s="69">
        <v>7</v>
      </c>
      <c r="N98" s="69">
        <v>17</v>
      </c>
      <c r="O98" s="71"/>
      <c r="P98" s="59">
        <f t="shared" si="10"/>
        <v>1</v>
      </c>
      <c r="Q98" s="54">
        <f t="shared" si="10"/>
        <v>7</v>
      </c>
      <c r="R98" s="54" t="str">
        <f t="shared" si="10"/>
        <v>100%</v>
      </c>
      <c r="S98" s="62"/>
      <c r="T98" s="60">
        <f t="shared" si="8"/>
        <v>2</v>
      </c>
      <c r="U98" s="61">
        <f t="shared" si="9"/>
        <v>4.833333333333333</v>
      </c>
      <c r="V98" s="152"/>
      <c r="W98" s="85" t="s">
        <v>406</v>
      </c>
    </row>
    <row r="99" spans="2:23" ht="119.25" customHeight="1" x14ac:dyDescent="0.25">
      <c r="B99" s="75" t="s">
        <v>40</v>
      </c>
      <c r="C99" s="82" t="s">
        <v>276</v>
      </c>
      <c r="D99" s="9" t="s">
        <v>277</v>
      </c>
      <c r="E99" s="73" t="s">
        <v>13</v>
      </c>
      <c r="F99" s="102" t="s">
        <v>304</v>
      </c>
      <c r="G99" s="130">
        <f t="shared" si="7"/>
        <v>48</v>
      </c>
      <c r="H99" s="97"/>
      <c r="I99" s="34">
        <v>36</v>
      </c>
      <c r="J99" s="34">
        <v>12</v>
      </c>
      <c r="K99" s="35"/>
      <c r="L99" s="33"/>
      <c r="M99" s="69">
        <v>35</v>
      </c>
      <c r="N99" s="69">
        <v>23</v>
      </c>
      <c r="O99" s="71"/>
      <c r="P99" s="59" t="str">
        <f t="shared" si="10"/>
        <v>100%</v>
      </c>
      <c r="Q99" s="54">
        <f t="shared" si="10"/>
        <v>0.97222222222222221</v>
      </c>
      <c r="R99" s="54">
        <f t="shared" si="10"/>
        <v>1.9166666666666667</v>
      </c>
      <c r="S99" s="62"/>
      <c r="T99" s="60">
        <f t="shared" si="8"/>
        <v>0.97222222222222221</v>
      </c>
      <c r="U99" s="61">
        <f t="shared" si="9"/>
        <v>1.2083333333333333</v>
      </c>
      <c r="V99" s="152"/>
      <c r="W99" s="85" t="s">
        <v>407</v>
      </c>
    </row>
    <row r="100" spans="2:23" ht="119.25" customHeight="1" x14ac:dyDescent="0.25">
      <c r="B100" s="72" t="s">
        <v>278</v>
      </c>
      <c r="C100" s="7" t="s">
        <v>279</v>
      </c>
      <c r="D100" s="8" t="s">
        <v>280</v>
      </c>
      <c r="E100" s="77" t="s">
        <v>13</v>
      </c>
      <c r="F100" s="101" t="s">
        <v>305</v>
      </c>
      <c r="G100" s="129">
        <f t="shared" si="7"/>
        <v>42</v>
      </c>
      <c r="H100" s="97"/>
      <c r="I100" s="34">
        <v>16</v>
      </c>
      <c r="J100" s="34">
        <v>21</v>
      </c>
      <c r="K100" s="35">
        <v>5</v>
      </c>
      <c r="L100" s="33"/>
      <c r="M100" s="69"/>
      <c r="N100" s="69">
        <v>28</v>
      </c>
      <c r="O100" s="71"/>
      <c r="P100" s="59" t="str">
        <f t="shared" si="10"/>
        <v>100%</v>
      </c>
      <c r="Q100" s="54">
        <f t="shared" si="10"/>
        <v>0</v>
      </c>
      <c r="R100" s="54">
        <f t="shared" si="10"/>
        <v>1.3333333333333333</v>
      </c>
      <c r="S100" s="62"/>
      <c r="T100" s="60">
        <f t="shared" si="8"/>
        <v>0</v>
      </c>
      <c r="U100" s="61">
        <f t="shared" si="9"/>
        <v>0.7567567567567568</v>
      </c>
      <c r="V100" s="152"/>
      <c r="W100" s="96" t="s">
        <v>408</v>
      </c>
    </row>
    <row r="101" spans="2:23" ht="119.25" customHeight="1" x14ac:dyDescent="0.25">
      <c r="B101" s="75" t="s">
        <v>40</v>
      </c>
      <c r="C101" s="82" t="s">
        <v>281</v>
      </c>
      <c r="D101" s="9" t="s">
        <v>282</v>
      </c>
      <c r="E101" s="73" t="s">
        <v>13</v>
      </c>
      <c r="F101" s="102" t="s">
        <v>306</v>
      </c>
      <c r="G101" s="130">
        <f t="shared" si="7"/>
        <v>42</v>
      </c>
      <c r="H101" s="97"/>
      <c r="I101" s="34">
        <v>19</v>
      </c>
      <c r="J101" s="34">
        <v>22</v>
      </c>
      <c r="K101" s="35">
        <v>1</v>
      </c>
      <c r="L101" s="33"/>
      <c r="M101" s="69">
        <v>3</v>
      </c>
      <c r="N101" s="69">
        <v>10</v>
      </c>
      <c r="O101" s="71"/>
      <c r="P101" s="59" t="str">
        <f t="shared" si="10"/>
        <v>100%</v>
      </c>
      <c r="Q101" s="54">
        <f t="shared" si="10"/>
        <v>0.15789473684210525</v>
      </c>
      <c r="R101" s="54">
        <f t="shared" si="10"/>
        <v>0.45454545454545453</v>
      </c>
      <c r="S101" s="62"/>
      <c r="T101" s="60">
        <f t="shared" si="8"/>
        <v>0.15789473684210525</v>
      </c>
      <c r="U101" s="61">
        <f t="shared" si="9"/>
        <v>0.31707317073170732</v>
      </c>
      <c r="V101" s="152"/>
      <c r="W101" s="85" t="s">
        <v>409</v>
      </c>
    </row>
    <row r="102" spans="2:23" ht="119.25" customHeight="1" x14ac:dyDescent="0.25">
      <c r="B102" s="72" t="s">
        <v>283</v>
      </c>
      <c r="C102" s="7" t="s">
        <v>284</v>
      </c>
      <c r="D102" s="8" t="s">
        <v>285</v>
      </c>
      <c r="E102" s="77" t="s">
        <v>13</v>
      </c>
      <c r="F102" s="101" t="s">
        <v>307</v>
      </c>
      <c r="G102" s="129">
        <f t="shared" si="7"/>
        <v>48</v>
      </c>
      <c r="H102" s="97"/>
      <c r="I102" s="34">
        <v>17</v>
      </c>
      <c r="J102" s="34">
        <v>23</v>
      </c>
      <c r="K102" s="35">
        <v>8</v>
      </c>
      <c r="L102" s="33"/>
      <c r="M102" s="69"/>
      <c r="N102" s="69">
        <v>28</v>
      </c>
      <c r="O102" s="71"/>
      <c r="P102" s="59" t="str">
        <f t="shared" si="10"/>
        <v>100%</v>
      </c>
      <c r="Q102" s="54">
        <f t="shared" si="10"/>
        <v>0</v>
      </c>
      <c r="R102" s="54">
        <f t="shared" si="10"/>
        <v>1.2173913043478262</v>
      </c>
      <c r="S102" s="62"/>
      <c r="T102" s="60">
        <f t="shared" si="8"/>
        <v>0</v>
      </c>
      <c r="U102" s="61">
        <f t="shared" si="9"/>
        <v>0.7</v>
      </c>
      <c r="V102" s="152"/>
      <c r="W102" s="96" t="s">
        <v>410</v>
      </c>
    </row>
    <row r="103" spans="2:23" ht="119.25" customHeight="1" x14ac:dyDescent="0.25">
      <c r="B103" s="75" t="s">
        <v>40</v>
      </c>
      <c r="C103" s="82" t="s">
        <v>286</v>
      </c>
      <c r="D103" s="9" t="s">
        <v>287</v>
      </c>
      <c r="E103" s="73" t="s">
        <v>13</v>
      </c>
      <c r="F103" s="102" t="s">
        <v>308</v>
      </c>
      <c r="G103" s="130">
        <f t="shared" si="7"/>
        <v>125</v>
      </c>
      <c r="H103" s="97"/>
      <c r="I103" s="34">
        <v>23</v>
      </c>
      <c r="J103" s="34">
        <v>46</v>
      </c>
      <c r="K103" s="35">
        <v>56</v>
      </c>
      <c r="L103" s="33"/>
      <c r="M103" s="69"/>
      <c r="N103" s="69">
        <v>31</v>
      </c>
      <c r="O103" s="71"/>
      <c r="P103" s="59" t="str">
        <f t="shared" si="10"/>
        <v>100%</v>
      </c>
      <c r="Q103" s="54">
        <f t="shared" si="10"/>
        <v>0</v>
      </c>
      <c r="R103" s="54">
        <f t="shared" si="10"/>
        <v>0.67391304347826086</v>
      </c>
      <c r="S103" s="62"/>
      <c r="T103" s="60">
        <f t="shared" si="8"/>
        <v>0</v>
      </c>
      <c r="U103" s="61">
        <f t="shared" si="9"/>
        <v>0.44927536231884058</v>
      </c>
      <c r="V103" s="152"/>
      <c r="W103" s="85" t="s">
        <v>411</v>
      </c>
    </row>
    <row r="104" spans="2:23" ht="119.25" customHeight="1" x14ac:dyDescent="0.25">
      <c r="B104" s="72" t="s">
        <v>288</v>
      </c>
      <c r="C104" s="7" t="s">
        <v>289</v>
      </c>
      <c r="D104" s="8" t="s">
        <v>290</v>
      </c>
      <c r="E104" s="77" t="s">
        <v>13</v>
      </c>
      <c r="F104" s="101" t="s">
        <v>309</v>
      </c>
      <c r="G104" s="129">
        <f t="shared" si="7"/>
        <v>48</v>
      </c>
      <c r="H104" s="97"/>
      <c r="I104" s="34">
        <v>17</v>
      </c>
      <c r="J104" s="34">
        <v>23</v>
      </c>
      <c r="K104" s="35">
        <v>8</v>
      </c>
      <c r="L104" s="33"/>
      <c r="M104" s="69"/>
      <c r="N104" s="69">
        <v>20</v>
      </c>
      <c r="O104" s="71"/>
      <c r="P104" s="59" t="str">
        <f t="shared" si="10"/>
        <v>100%</v>
      </c>
      <c r="Q104" s="54">
        <f>IFERROR((M104/I104),"100%")</f>
        <v>0</v>
      </c>
      <c r="R104" s="54">
        <f>IFERROR((N104/J104),"100%")</f>
        <v>0.86956521739130432</v>
      </c>
      <c r="S104" s="62"/>
      <c r="T104" s="60">
        <f>IFERROR(((L104+M104)/(H104+I104)),"100%")</f>
        <v>0</v>
      </c>
      <c r="U104" s="61">
        <f>IFERROR(((L104+M104+N104)/(H104+I104+J104)),"100%")</f>
        <v>0.5</v>
      </c>
      <c r="V104" s="152"/>
      <c r="W104" s="96" t="s">
        <v>412</v>
      </c>
    </row>
    <row r="105" spans="2:23" ht="119.25" customHeight="1" thickBot="1" x14ac:dyDescent="0.3">
      <c r="B105" s="105" t="s">
        <v>40</v>
      </c>
      <c r="C105" s="16" t="s">
        <v>291</v>
      </c>
      <c r="D105" s="17" t="s">
        <v>292</v>
      </c>
      <c r="E105" s="98" t="s">
        <v>13</v>
      </c>
      <c r="F105" s="106" t="s">
        <v>310</v>
      </c>
      <c r="G105" s="131">
        <f t="shared" si="7"/>
        <v>125</v>
      </c>
      <c r="H105" s="121"/>
      <c r="I105" s="40">
        <v>18</v>
      </c>
      <c r="J105" s="40">
        <v>44</v>
      </c>
      <c r="K105" s="41">
        <v>63</v>
      </c>
      <c r="L105" s="39"/>
      <c r="M105" s="40"/>
      <c r="N105" s="40">
        <v>19</v>
      </c>
      <c r="O105" s="42"/>
      <c r="P105" s="154" t="str">
        <f t="shared" si="10"/>
        <v>100%</v>
      </c>
      <c r="Q105" s="154">
        <f>IFERROR((M105/I105),"100%")</f>
        <v>0</v>
      </c>
      <c r="R105" s="161">
        <f>IFERROR((N105/J105),"100%")</f>
        <v>0.43181818181818182</v>
      </c>
      <c r="S105" s="107"/>
      <c r="T105" s="155">
        <f>IFERROR(((L105+M105)/(H105+I105)),"100%")</f>
        <v>0</v>
      </c>
      <c r="U105" s="160">
        <f>IFERROR(((L105+M105+N105)/(H105+I105+J105)),"100%")</f>
        <v>0.30645161290322581</v>
      </c>
      <c r="V105" s="156"/>
      <c r="W105" s="108" t="s">
        <v>413</v>
      </c>
    </row>
    <row r="106" spans="2:23" ht="18.75" x14ac:dyDescent="0.25">
      <c r="P106" s="104">
        <f>AVERAGE(P20:P28,P30,P30:P33,P35,P35:P41,P44:P49,P52:P58,P60:P67,P69:P77,P79:P83,P85:P87,P89:P95,P97:P100,P101,P103,P105)</f>
        <v>0.74412879304064794</v>
      </c>
      <c r="Q106" s="104">
        <f>AVERAGE(Q88:Q105)</f>
        <v>0.72552277157540301</v>
      </c>
      <c r="R106" s="104">
        <f>AVERAGE(R88:R105)</f>
        <v>1.088115167015423</v>
      </c>
      <c r="S106" s="104" t="e">
        <f t="shared" ref="S106:V106" si="11">AVERAGE(S88:S105)</f>
        <v>#DIV/0!</v>
      </c>
      <c r="T106" s="104">
        <f t="shared" si="11"/>
        <v>0.44774499379762539</v>
      </c>
      <c r="U106" s="104">
        <f t="shared" si="11"/>
        <v>0.95718897236417377</v>
      </c>
      <c r="V106" s="104" t="e">
        <f t="shared" si="11"/>
        <v>#DIV/0!</v>
      </c>
    </row>
    <row r="110" spans="2:23" ht="62.25" customHeight="1" x14ac:dyDescent="0.25">
      <c r="C110" s="166" t="s">
        <v>336</v>
      </c>
      <c r="D110" s="167"/>
      <c r="J110" s="164" t="s">
        <v>32</v>
      </c>
      <c r="K110" s="165"/>
      <c r="L110" s="165"/>
      <c r="M110" s="165"/>
      <c r="N110" s="165"/>
      <c r="O110" s="165"/>
      <c r="V110" s="166" t="s">
        <v>113</v>
      </c>
      <c r="W110" s="167"/>
    </row>
    <row r="113" spans="5:23" ht="15.75" thickBot="1" x14ac:dyDescent="0.3"/>
    <row r="114" spans="5:23" ht="60.75" customHeight="1" thickBot="1" x14ac:dyDescent="0.3">
      <c r="E114" s="212" t="s">
        <v>22</v>
      </c>
      <c r="F114" s="213"/>
      <c r="G114" s="213"/>
      <c r="H114" s="213"/>
      <c r="I114" s="213"/>
      <c r="J114" s="213"/>
      <c r="K114" s="213"/>
      <c r="L114" s="213"/>
      <c r="M114" s="213"/>
      <c r="N114" s="213"/>
      <c r="O114" s="213"/>
      <c r="P114" s="213"/>
      <c r="Q114" s="213"/>
      <c r="R114" s="213"/>
      <c r="S114" s="213"/>
      <c r="T114" s="213"/>
      <c r="U114" s="213"/>
      <c r="V114" s="213"/>
      <c r="W114" s="214"/>
    </row>
    <row r="115" spans="5:23" ht="30.75" customHeight="1" thickBot="1" x14ac:dyDescent="0.3">
      <c r="E115" s="215" t="s">
        <v>23</v>
      </c>
      <c r="F115" s="215" t="s">
        <v>14</v>
      </c>
      <c r="G115" s="212" t="s">
        <v>15</v>
      </c>
      <c r="H115" s="213"/>
      <c r="I115" s="213"/>
      <c r="J115" s="214"/>
      <c r="K115" s="217" t="s">
        <v>16</v>
      </c>
      <c r="L115" s="218"/>
      <c r="M115" s="218"/>
      <c r="N115" s="218"/>
      <c r="O115" s="217" t="s">
        <v>17</v>
      </c>
      <c r="P115" s="218"/>
      <c r="Q115" s="218"/>
      <c r="R115" s="219"/>
      <c r="S115" s="217" t="s">
        <v>18</v>
      </c>
      <c r="T115" s="218"/>
      <c r="U115" s="218"/>
      <c r="V115" s="219"/>
      <c r="W115" s="134" t="s">
        <v>24</v>
      </c>
    </row>
    <row r="116" spans="5:23" ht="33.75" customHeight="1" thickBot="1" x14ac:dyDescent="0.3">
      <c r="E116" s="216"/>
      <c r="F116" s="216"/>
      <c r="G116" s="27" t="s">
        <v>25</v>
      </c>
      <c r="H116" s="28" t="s">
        <v>26</v>
      </c>
      <c r="I116" s="29" t="s">
        <v>27</v>
      </c>
      <c r="J116" s="28" t="s">
        <v>28</v>
      </c>
      <c r="K116" s="27" t="s">
        <v>25</v>
      </c>
      <c r="L116" s="28" t="s">
        <v>26</v>
      </c>
      <c r="M116" s="29" t="s">
        <v>27</v>
      </c>
      <c r="N116" s="28" t="s">
        <v>28</v>
      </c>
      <c r="O116" s="27" t="s">
        <v>25</v>
      </c>
      <c r="P116" s="28" t="s">
        <v>26</v>
      </c>
      <c r="Q116" s="29" t="s">
        <v>27</v>
      </c>
      <c r="R116" s="28" t="s">
        <v>28</v>
      </c>
      <c r="S116" s="27" t="s">
        <v>25</v>
      </c>
      <c r="T116" s="28" t="s">
        <v>26</v>
      </c>
      <c r="U116" s="29" t="s">
        <v>27</v>
      </c>
      <c r="V116" s="28" t="s">
        <v>28</v>
      </c>
      <c r="W116" s="135"/>
    </row>
    <row r="117" spans="5:23" ht="13.5" hidden="1" customHeight="1" thickBot="1" x14ac:dyDescent="0.3">
      <c r="E117" s="132"/>
      <c r="F117" s="133"/>
      <c r="G117" s="55"/>
      <c r="H117" s="56"/>
      <c r="I117" s="56"/>
      <c r="J117" s="57"/>
      <c r="K117" s="55"/>
      <c r="L117" s="56"/>
      <c r="M117" s="56"/>
      <c r="N117" s="58"/>
      <c r="O117" s="59" t="str">
        <f t="shared" ref="O117:R117" si="12">IFERROR((K117/G117),"100%")</f>
        <v>100%</v>
      </c>
      <c r="P117" s="54" t="str">
        <f t="shared" si="12"/>
        <v>100%</v>
      </c>
      <c r="Q117" s="54" t="str">
        <f t="shared" si="12"/>
        <v>100%</v>
      </c>
      <c r="R117" s="37" t="str">
        <f t="shared" si="12"/>
        <v>100%</v>
      </c>
      <c r="S117" s="59" t="str">
        <f>IFERROR(((K117)/(G117)),"100%")</f>
        <v>100%</v>
      </c>
      <c r="T117" s="59" t="str">
        <f>IFERROR(((L117+M117)/(H117+I117)),"100%")</f>
        <v>100%</v>
      </c>
      <c r="U117" s="54" t="str">
        <f>IFERROR(((L117+M117+N117)/(H117+I117+J117)),"100%")</f>
        <v>100%</v>
      </c>
      <c r="V117" s="37" t="str">
        <f>IFERROR(((L117+M117+N117+O117)/(H117+I117+J117+K117)),"100%")</f>
        <v>100%</v>
      </c>
      <c r="W117" s="63"/>
    </row>
    <row r="118" spans="5:23" ht="45" customHeight="1" x14ac:dyDescent="0.25">
      <c r="E118" s="25" t="s">
        <v>134</v>
      </c>
      <c r="F118" s="26">
        <v>28494734</v>
      </c>
      <c r="G118" s="43">
        <v>8603188</v>
      </c>
      <c r="H118" s="44">
        <v>8249789</v>
      </c>
      <c r="I118" s="44">
        <v>5976599</v>
      </c>
      <c r="J118" s="45">
        <v>5665158</v>
      </c>
      <c r="K118" s="43">
        <v>9574873.6600000001</v>
      </c>
      <c r="L118" s="46">
        <v>7790164.1699999999</v>
      </c>
      <c r="M118" s="46">
        <v>9339867.9199999999</v>
      </c>
      <c r="N118" s="47"/>
      <c r="O118" s="37">
        <f>IFERROR(K118/G118,"100"%)</f>
        <v>1.1129448362630225</v>
      </c>
      <c r="P118" s="37">
        <f>IFERROR(L118/H118,"100"%)</f>
        <v>0.94428647447831693</v>
      </c>
      <c r="Q118" s="37">
        <f>IFERROR(M118/I118,"100"%)</f>
        <v>1.5627395982230028</v>
      </c>
      <c r="R118" s="48"/>
      <c r="S118" s="59">
        <f>IFERROR(K118/F118,"100%")</f>
        <v>0.3360225668363846</v>
      </c>
      <c r="T118" s="163">
        <f>IFERROR((K118+L118)/F118,"100%")</f>
        <v>0.60941217524613489</v>
      </c>
      <c r="U118" s="54">
        <f>IFERROR((K118+L118+M118)/F118,"100%")</f>
        <v>0.93718740276712176</v>
      </c>
      <c r="V118" s="48"/>
      <c r="W118" s="111" t="s">
        <v>335</v>
      </c>
    </row>
    <row r="119" spans="5:23" ht="45" customHeight="1" x14ac:dyDescent="0.25">
      <c r="E119" s="86" t="s">
        <v>135</v>
      </c>
      <c r="F119" s="87">
        <v>91938876</v>
      </c>
      <c r="G119" s="88">
        <v>26879641</v>
      </c>
      <c r="H119" s="89">
        <v>27273925</v>
      </c>
      <c r="I119" s="89">
        <v>19661272</v>
      </c>
      <c r="J119" s="90">
        <v>18124038</v>
      </c>
      <c r="K119" s="88">
        <v>46238046.109999999</v>
      </c>
      <c r="L119" s="91">
        <v>37600856.740000002</v>
      </c>
      <c r="M119" s="91">
        <v>44722610.07</v>
      </c>
      <c r="N119" s="92"/>
      <c r="O119" s="37">
        <f t="shared" ref="O119:O130" si="13">IFERROR(K119/G119,"100"%)</f>
        <v>1.7201883801201066</v>
      </c>
      <c r="P119" s="37">
        <f t="shared" ref="P119:P130" si="14">IFERROR(L119/H119,"100"%)</f>
        <v>1.3786375353015747</v>
      </c>
      <c r="Q119" s="37">
        <f t="shared" ref="Q119:Q131" si="15">IFERROR(M119/I119,"100"%)</f>
        <v>2.2746549699327692</v>
      </c>
      <c r="R119" s="93"/>
      <c r="S119" s="59">
        <f t="shared" ref="S119:S131" si="16">IFERROR(K119/F119,"100%")</f>
        <v>0.50292159445151363</v>
      </c>
      <c r="T119" s="54">
        <f t="shared" ref="T119:T130" si="17">IFERROR((K119+L119)/F119,"100%")</f>
        <v>0.91189827957000469</v>
      </c>
      <c r="U119" s="54">
        <f t="shared" ref="U119:U129" si="18">IFERROR((K119+L119+M119)/F119,"100%")</f>
        <v>1.3983367919355463</v>
      </c>
      <c r="V119" s="93"/>
      <c r="W119" s="111" t="s">
        <v>335</v>
      </c>
    </row>
    <row r="120" spans="5:23" ht="45" customHeight="1" x14ac:dyDescent="0.25">
      <c r="E120" s="86" t="s">
        <v>137</v>
      </c>
      <c r="F120" s="87">
        <v>396694966</v>
      </c>
      <c r="G120" s="88">
        <v>99240322</v>
      </c>
      <c r="H120" s="89">
        <v>99420853</v>
      </c>
      <c r="I120" s="89">
        <v>99074017</v>
      </c>
      <c r="J120" s="90">
        <v>98959774</v>
      </c>
      <c r="K120" s="88">
        <v>96803848.799999997</v>
      </c>
      <c r="L120" s="91">
        <v>68539350.140000001</v>
      </c>
      <c r="M120" s="91">
        <v>92112454.900000006</v>
      </c>
      <c r="N120" s="92"/>
      <c r="O120" s="37">
        <f t="shared" si="13"/>
        <v>0.97544875761285821</v>
      </c>
      <c r="P120" s="37">
        <f t="shared" si="14"/>
        <v>0.68938606008540282</v>
      </c>
      <c r="Q120" s="37">
        <f t="shared" si="15"/>
        <v>0.9297337252409984</v>
      </c>
      <c r="R120" s="93"/>
      <c r="S120" s="59">
        <f t="shared" si="16"/>
        <v>0.24402590679711322</v>
      </c>
      <c r="T120" s="54">
        <f t="shared" si="17"/>
        <v>0.41680185813096504</v>
      </c>
      <c r="U120" s="54">
        <f t="shared" si="18"/>
        <v>0.64900156519757801</v>
      </c>
      <c r="V120" s="93"/>
      <c r="W120" s="111" t="s">
        <v>335</v>
      </c>
    </row>
    <row r="121" spans="5:23" ht="45" customHeight="1" x14ac:dyDescent="0.25">
      <c r="E121" s="86" t="s">
        <v>138</v>
      </c>
      <c r="F121" s="87">
        <v>57778265</v>
      </c>
      <c r="G121" s="88">
        <v>15928461</v>
      </c>
      <c r="H121" s="89">
        <v>15889684</v>
      </c>
      <c r="I121" s="89">
        <v>13182104</v>
      </c>
      <c r="J121" s="90">
        <v>12778016</v>
      </c>
      <c r="K121" s="88">
        <v>15859300.52</v>
      </c>
      <c r="L121" s="91">
        <v>14362301.68</v>
      </c>
      <c r="M121" s="91">
        <v>21749538.010000002</v>
      </c>
      <c r="N121" s="92"/>
      <c r="O121" s="37">
        <f t="shared" si="13"/>
        <v>0.99565805635585258</v>
      </c>
      <c r="P121" s="37">
        <f t="shared" si="14"/>
        <v>0.90387585303773188</v>
      </c>
      <c r="Q121" s="37">
        <f t="shared" si="15"/>
        <v>1.6499291774666625</v>
      </c>
      <c r="R121" s="93"/>
      <c r="S121" s="59">
        <f t="shared" si="16"/>
        <v>0.27448557896295434</v>
      </c>
      <c r="T121" s="54">
        <f t="shared" si="17"/>
        <v>0.52306178110401891</v>
      </c>
      <c r="U121" s="54">
        <f t="shared" si="18"/>
        <v>0.89949291848760082</v>
      </c>
      <c r="V121" s="93"/>
      <c r="W121" s="111" t="s">
        <v>335</v>
      </c>
    </row>
    <row r="122" spans="5:23" ht="45" customHeight="1" x14ac:dyDescent="0.25">
      <c r="E122" s="86" t="s">
        <v>139</v>
      </c>
      <c r="F122" s="87">
        <v>133959041</v>
      </c>
      <c r="G122" s="88">
        <v>34791925</v>
      </c>
      <c r="H122" s="89">
        <v>35674175</v>
      </c>
      <c r="I122" s="89">
        <v>32784802</v>
      </c>
      <c r="J122" s="90">
        <v>30708139</v>
      </c>
      <c r="K122" s="88">
        <v>46196306.990000002</v>
      </c>
      <c r="L122" s="91">
        <v>37423017.520000003</v>
      </c>
      <c r="M122" s="91">
        <v>43491011.090000004</v>
      </c>
      <c r="N122" s="92"/>
      <c r="O122" s="37">
        <f t="shared" si="13"/>
        <v>1.3277881861955037</v>
      </c>
      <c r="P122" s="37">
        <f t="shared" si="14"/>
        <v>1.049022647895852</v>
      </c>
      <c r="Q122" s="37">
        <f t="shared" si="15"/>
        <v>1.3265601265488809</v>
      </c>
      <c r="R122" s="93"/>
      <c r="S122" s="59">
        <f t="shared" si="16"/>
        <v>0.34485396913225141</v>
      </c>
      <c r="T122" s="54">
        <f t="shared" si="17"/>
        <v>0.6242156101281735</v>
      </c>
      <c r="U122" s="54">
        <f t="shared" si="18"/>
        <v>0.94887463101501313</v>
      </c>
      <c r="V122" s="93"/>
      <c r="W122" s="111" t="s">
        <v>335</v>
      </c>
    </row>
    <row r="123" spans="5:23" ht="45" customHeight="1" x14ac:dyDescent="0.25">
      <c r="E123" s="86" t="s">
        <v>140</v>
      </c>
      <c r="F123" s="87">
        <v>112109174</v>
      </c>
      <c r="G123" s="88">
        <v>29969045</v>
      </c>
      <c r="H123" s="89">
        <v>30416752</v>
      </c>
      <c r="I123" s="89">
        <v>29594665</v>
      </c>
      <c r="J123" s="90">
        <v>22128712</v>
      </c>
      <c r="K123" s="88">
        <v>40083825.450000003</v>
      </c>
      <c r="L123" s="91">
        <v>37982612.18</v>
      </c>
      <c r="M123" s="91">
        <v>48675565.149999999</v>
      </c>
      <c r="N123" s="92"/>
      <c r="O123" s="37">
        <f t="shared" si="13"/>
        <v>1.3375075999251895</v>
      </c>
      <c r="P123" s="37">
        <f t="shared" si="14"/>
        <v>1.2487399108228254</v>
      </c>
      <c r="Q123" s="37">
        <f t="shared" si="15"/>
        <v>1.6447412109581236</v>
      </c>
      <c r="R123" s="93"/>
      <c r="S123" s="59">
        <f t="shared" si="16"/>
        <v>0.35754277745369889</v>
      </c>
      <c r="T123" s="54">
        <f t="shared" si="17"/>
        <v>0.69634299178763015</v>
      </c>
      <c r="U123" s="54">
        <f t="shared" si="18"/>
        <v>1.1305230273126443</v>
      </c>
      <c r="V123" s="93"/>
      <c r="W123" s="111" t="s">
        <v>335</v>
      </c>
    </row>
    <row r="124" spans="5:23" ht="45" customHeight="1" x14ac:dyDescent="0.25">
      <c r="E124" s="86" t="s">
        <v>141</v>
      </c>
      <c r="F124" s="87">
        <v>65593040</v>
      </c>
      <c r="G124" s="88">
        <v>17205743</v>
      </c>
      <c r="H124" s="89">
        <v>17574456</v>
      </c>
      <c r="I124" s="89">
        <v>17323065</v>
      </c>
      <c r="J124" s="90">
        <v>13489776</v>
      </c>
      <c r="K124" s="88">
        <v>23035326.010000002</v>
      </c>
      <c r="L124" s="91">
        <v>21286876.699999999</v>
      </c>
      <c r="M124" s="91">
        <v>27354367.699999999</v>
      </c>
      <c r="N124" s="92"/>
      <c r="O124" s="37">
        <f t="shared" si="13"/>
        <v>1.3388161156423179</v>
      </c>
      <c r="P124" s="37">
        <f t="shared" si="14"/>
        <v>1.2112395797628102</v>
      </c>
      <c r="Q124" s="37">
        <f t="shared" si="15"/>
        <v>1.5790720464305825</v>
      </c>
      <c r="R124" s="93"/>
      <c r="S124" s="59">
        <f t="shared" si="16"/>
        <v>0.35118552227492433</v>
      </c>
      <c r="T124" s="54">
        <f t="shared" si="17"/>
        <v>0.67571502571004483</v>
      </c>
      <c r="U124" s="54">
        <f t="shared" si="18"/>
        <v>1.0927465842412547</v>
      </c>
      <c r="V124" s="93"/>
      <c r="W124" s="111" t="s">
        <v>335</v>
      </c>
    </row>
    <row r="125" spans="5:23" ht="45" customHeight="1" x14ac:dyDescent="0.25">
      <c r="E125" s="86" t="s">
        <v>142</v>
      </c>
      <c r="F125" s="87">
        <v>21493549</v>
      </c>
      <c r="G125" s="88">
        <v>5822242</v>
      </c>
      <c r="H125" s="89">
        <v>5866882</v>
      </c>
      <c r="I125" s="89">
        <v>5878718</v>
      </c>
      <c r="J125" s="90">
        <v>3925707</v>
      </c>
      <c r="K125" s="88">
        <v>7659855.7199999997</v>
      </c>
      <c r="L125" s="91">
        <v>6801637.5300000003</v>
      </c>
      <c r="M125" s="91">
        <v>8179717.46</v>
      </c>
      <c r="N125" s="92"/>
      <c r="O125" s="37">
        <f t="shared" si="13"/>
        <v>1.3156196049563038</v>
      </c>
      <c r="P125" s="37">
        <f t="shared" si="14"/>
        <v>1.1593274809345067</v>
      </c>
      <c r="Q125" s="37">
        <f t="shared" si="15"/>
        <v>1.391411777193599</v>
      </c>
      <c r="R125" s="93"/>
      <c r="S125" s="59">
        <f t="shared" si="16"/>
        <v>0.35637928943237807</v>
      </c>
      <c r="T125" s="54">
        <f t="shared" si="17"/>
        <v>0.67282947315959785</v>
      </c>
      <c r="U125" s="54">
        <f t="shared" si="18"/>
        <v>1.0533956355928005</v>
      </c>
      <c r="V125" s="93"/>
      <c r="W125" s="111" t="s">
        <v>335</v>
      </c>
    </row>
    <row r="126" spans="5:23" ht="45" customHeight="1" x14ac:dyDescent="0.25">
      <c r="E126" s="86" t="s">
        <v>136</v>
      </c>
      <c r="F126" s="87">
        <v>10250269</v>
      </c>
      <c r="G126" s="88">
        <v>2957835</v>
      </c>
      <c r="H126" s="89">
        <v>3008451</v>
      </c>
      <c r="I126" s="89">
        <v>2203275</v>
      </c>
      <c r="J126" s="90">
        <v>2080708</v>
      </c>
      <c r="K126" s="88">
        <v>2957835</v>
      </c>
      <c r="L126" s="91">
        <v>4792640.37</v>
      </c>
      <c r="M126" s="91">
        <v>3830152.47</v>
      </c>
      <c r="N126" s="92"/>
      <c r="O126" s="37">
        <f t="shared" si="13"/>
        <v>1</v>
      </c>
      <c r="P126" s="37">
        <f>IFERROR(L126/H126,"100"%)</f>
        <v>1.5930591423958709</v>
      </c>
      <c r="Q126" s="37">
        <f t="shared" si="15"/>
        <v>1.7383905640467032</v>
      </c>
      <c r="R126" s="93"/>
      <c r="S126" s="59">
        <f t="shared" si="16"/>
        <v>0.28856169530770365</v>
      </c>
      <c r="T126" s="54">
        <f t="shared" si="17"/>
        <v>0.7561240948896073</v>
      </c>
      <c r="U126" s="54">
        <f t="shared" si="18"/>
        <v>1.1297877002057215</v>
      </c>
      <c r="V126" s="93"/>
      <c r="W126" s="111" t="s">
        <v>335</v>
      </c>
    </row>
    <row r="127" spans="5:23" ht="45" customHeight="1" x14ac:dyDescent="0.25">
      <c r="E127" s="86" t="s">
        <v>143</v>
      </c>
      <c r="F127" s="87">
        <v>9846999</v>
      </c>
      <c r="G127" s="88">
        <v>2719015</v>
      </c>
      <c r="H127" s="89">
        <v>2910622</v>
      </c>
      <c r="I127" s="89">
        <v>2228702</v>
      </c>
      <c r="J127" s="90">
        <v>1988660</v>
      </c>
      <c r="K127" s="88">
        <v>2711555.71</v>
      </c>
      <c r="L127" s="91">
        <v>2510471.84</v>
      </c>
      <c r="M127" s="91">
        <v>2900520.31</v>
      </c>
      <c r="N127" s="92"/>
      <c r="O127" s="37">
        <f t="shared" si="13"/>
        <v>0.99725662050411634</v>
      </c>
      <c r="P127" s="37">
        <f t="shared" si="14"/>
        <v>0.8625207395532638</v>
      </c>
      <c r="Q127" s="37">
        <f t="shared" si="15"/>
        <v>1.3014392727246622</v>
      </c>
      <c r="R127" s="93"/>
      <c r="S127" s="59">
        <f t="shared" si="16"/>
        <v>0.27536874026289632</v>
      </c>
      <c r="T127" s="54">
        <f t="shared" si="17"/>
        <v>0.53031665281980833</v>
      </c>
      <c r="U127" s="54">
        <f t="shared" si="18"/>
        <v>0.82487546307255633</v>
      </c>
      <c r="V127" s="93"/>
      <c r="W127" s="111" t="s">
        <v>335</v>
      </c>
    </row>
    <row r="128" spans="5:23" ht="45" customHeight="1" x14ac:dyDescent="0.25">
      <c r="E128" s="86" t="s">
        <v>144</v>
      </c>
      <c r="F128" s="87">
        <v>7381170</v>
      </c>
      <c r="G128" s="88">
        <v>1884718</v>
      </c>
      <c r="H128" s="89">
        <v>2197568</v>
      </c>
      <c r="I128" s="89">
        <v>1706941</v>
      </c>
      <c r="J128" s="90">
        <v>1591943</v>
      </c>
      <c r="K128" s="88">
        <v>1852941.47</v>
      </c>
      <c r="L128" s="91">
        <v>2067150.55</v>
      </c>
      <c r="M128" s="91">
        <v>2830613.15</v>
      </c>
      <c r="N128" s="92"/>
      <c r="O128" s="37">
        <f t="shared" si="13"/>
        <v>0.98313990209675928</v>
      </c>
      <c r="P128" s="37">
        <f t="shared" si="14"/>
        <v>0.94065373631214144</v>
      </c>
      <c r="Q128" s="37">
        <f t="shared" si="15"/>
        <v>1.6582958344781689</v>
      </c>
      <c r="R128" s="93"/>
      <c r="S128" s="59">
        <f t="shared" si="16"/>
        <v>0.25103628151092577</v>
      </c>
      <c r="T128" s="54">
        <f t="shared" si="17"/>
        <v>0.53109358272468998</v>
      </c>
      <c r="U128" s="54">
        <f t="shared" si="18"/>
        <v>0.91458470269618497</v>
      </c>
      <c r="V128" s="93"/>
      <c r="W128" s="111" t="s">
        <v>335</v>
      </c>
    </row>
    <row r="129" spans="5:23" ht="45" customHeight="1" x14ac:dyDescent="0.25">
      <c r="E129" s="86" t="s">
        <v>145</v>
      </c>
      <c r="F129" s="87">
        <v>2908840</v>
      </c>
      <c r="G129" s="88">
        <v>792863</v>
      </c>
      <c r="H129" s="89">
        <v>878562</v>
      </c>
      <c r="I129" s="89">
        <v>632987</v>
      </c>
      <c r="J129" s="90">
        <v>604428</v>
      </c>
      <c r="K129" s="88">
        <v>708868.22</v>
      </c>
      <c r="L129" s="91">
        <v>649864.21</v>
      </c>
      <c r="M129" s="91" t="s">
        <v>414</v>
      </c>
      <c r="N129" s="92"/>
      <c r="O129" s="37">
        <f t="shared" si="13"/>
        <v>0.89406142044716419</v>
      </c>
      <c r="P129" s="37">
        <f t="shared" si="14"/>
        <v>0.73969077879534961</v>
      </c>
      <c r="Q129" s="37">
        <f>IFERROR(M129/I129,"100"%)</f>
        <v>1</v>
      </c>
      <c r="R129" s="93"/>
      <c r="S129" s="59">
        <f t="shared" si="16"/>
        <v>0.24369446927297478</v>
      </c>
      <c r="T129" s="54">
        <f t="shared" si="17"/>
        <v>0.46710456058085009</v>
      </c>
      <c r="U129" s="54" t="str">
        <f t="shared" si="18"/>
        <v>100%</v>
      </c>
      <c r="V129" s="93"/>
      <c r="W129" s="111" t="s">
        <v>335</v>
      </c>
    </row>
    <row r="130" spans="5:23" ht="45" customHeight="1" x14ac:dyDescent="0.25">
      <c r="E130" s="86" t="s">
        <v>146</v>
      </c>
      <c r="F130" s="87">
        <v>18052379</v>
      </c>
      <c r="G130" s="88">
        <v>3325761</v>
      </c>
      <c r="H130" s="89">
        <v>8361756</v>
      </c>
      <c r="I130" s="89">
        <v>3151648</v>
      </c>
      <c r="J130" s="90">
        <v>3213214</v>
      </c>
      <c r="K130" s="88">
        <v>4462850.76</v>
      </c>
      <c r="L130" s="91">
        <v>4048651.94</v>
      </c>
      <c r="M130" s="91">
        <v>4807655.8</v>
      </c>
      <c r="N130" s="92"/>
      <c r="O130" s="37">
        <f t="shared" si="13"/>
        <v>1.3419036304773553</v>
      </c>
      <c r="P130" s="37">
        <f t="shared" si="14"/>
        <v>0.48418680717303875</v>
      </c>
      <c r="Q130" s="37">
        <f t="shared" si="15"/>
        <v>1.5254418640660379</v>
      </c>
      <c r="R130" s="93"/>
      <c r="S130" s="59">
        <f t="shared" si="16"/>
        <v>0.24721676627772993</v>
      </c>
      <c r="T130" s="54">
        <f t="shared" si="17"/>
        <v>0.47148925357704929</v>
      </c>
      <c r="U130" s="54">
        <f>IFERROR((K130+L130+M130)/F130,"100%")</f>
        <v>0.73780627472977389</v>
      </c>
      <c r="V130" s="93"/>
      <c r="W130" s="111" t="s">
        <v>335</v>
      </c>
    </row>
    <row r="131" spans="5:23" ht="45" customHeight="1" thickBot="1" x14ac:dyDescent="0.3">
      <c r="E131" s="139" t="s">
        <v>329</v>
      </c>
      <c r="F131" s="140">
        <v>394096425</v>
      </c>
      <c r="G131" s="141">
        <v>41772694</v>
      </c>
      <c r="H131" s="142">
        <v>116727466</v>
      </c>
      <c r="I131" s="142">
        <v>119368966</v>
      </c>
      <c r="J131" s="143">
        <v>116227299</v>
      </c>
      <c r="K131" s="141">
        <v>1495284.09</v>
      </c>
      <c r="L131" s="142">
        <v>1306121.6299999999</v>
      </c>
      <c r="M131" s="142">
        <v>34233712.469999999</v>
      </c>
      <c r="N131" s="143"/>
      <c r="O131" s="157">
        <f>IFERROR(K131/G131,"100"%)</f>
        <v>3.5795730340015895E-2</v>
      </c>
      <c r="P131" s="158">
        <f>IFERROR(L131/H131,"100"%)</f>
        <v>1.1189496994649056E-2</v>
      </c>
      <c r="Q131" s="162">
        <f t="shared" si="15"/>
        <v>0.28678905093305407</v>
      </c>
      <c r="R131" s="49"/>
      <c r="S131" s="154">
        <f t="shared" si="16"/>
        <v>3.7942087142759542E-3</v>
      </c>
      <c r="T131" s="162">
        <f>IFERROR((K131+L131)/F131,"100%")</f>
        <v>7.1084271317609637E-3</v>
      </c>
      <c r="U131" s="162">
        <f>IFERROR((K131+L131+M131)/F131,"100%")</f>
        <v>9.3974763130622155E-2</v>
      </c>
      <c r="V131" s="144"/>
      <c r="W131" s="145" t="s">
        <v>335</v>
      </c>
    </row>
  </sheetData>
  <mergeCells count="37">
    <mergeCell ref="E114:W114"/>
    <mergeCell ref="F115:F116"/>
    <mergeCell ref="E115:E116"/>
    <mergeCell ref="G115:J115"/>
    <mergeCell ref="K115:N115"/>
    <mergeCell ref="O115:R115"/>
    <mergeCell ref="S115:V115"/>
    <mergeCell ref="E4:S4"/>
    <mergeCell ref="E5:S5"/>
    <mergeCell ref="D13:F13"/>
    <mergeCell ref="L13:O13"/>
    <mergeCell ref="P13:S13"/>
    <mergeCell ref="E6:S6"/>
    <mergeCell ref="E7:S7"/>
    <mergeCell ref="T13:V13"/>
    <mergeCell ref="G13:K13"/>
    <mergeCell ref="G12:V12"/>
    <mergeCell ref="W13:W14"/>
    <mergeCell ref="B13:B14"/>
    <mergeCell ref="B16:F16"/>
    <mergeCell ref="B17:B18"/>
    <mergeCell ref="C13:C14"/>
    <mergeCell ref="B53:B54"/>
    <mergeCell ref="C53:C54"/>
    <mergeCell ref="C17:C18"/>
    <mergeCell ref="C23:C24"/>
    <mergeCell ref="B42:B43"/>
    <mergeCell ref="C42:C43"/>
    <mergeCell ref="B46:B48"/>
    <mergeCell ref="C46:C48"/>
    <mergeCell ref="B50:B51"/>
    <mergeCell ref="C50:C51"/>
    <mergeCell ref="J110:O110"/>
    <mergeCell ref="V110:W110"/>
    <mergeCell ref="B56:B57"/>
    <mergeCell ref="C56:C57"/>
    <mergeCell ref="C110:D110"/>
  </mergeCells>
  <conditionalFormatting sqref="H16:K105 G117:J131">
    <cfRule type="containsBlanks" dxfId="48" priority="76">
      <formula>LEN(TRIM(G16))=0</formula>
    </cfRule>
  </conditionalFormatting>
  <conditionalFormatting sqref="L16:O105 K117:N131">
    <cfRule type="containsBlanks" dxfId="47" priority="88">
      <formula>LEN(TRIM(K16))=0</formula>
    </cfRule>
  </conditionalFormatting>
  <conditionalFormatting sqref="M15:P15">
    <cfRule type="containsBlanks" dxfId="46" priority="13">
      <formula>LEN(TRIM(M15))=0</formula>
    </cfRule>
  </conditionalFormatting>
  <conditionalFormatting sqref="O118:Q131">
    <cfRule type="cellIs" dxfId="45" priority="67" stopIfTrue="1" operator="between">
      <formula>0.7</formula>
      <formula>1.2</formula>
    </cfRule>
    <cfRule type="cellIs" dxfId="44" priority="66" stopIfTrue="1" operator="between">
      <formula>0.5</formula>
      <formula>0.7</formula>
    </cfRule>
    <cfRule type="cellIs" dxfId="43" priority="64" stopIfTrue="1" operator="equal">
      <formula>"100%"</formula>
    </cfRule>
    <cfRule type="cellIs" dxfId="42" priority="65" stopIfTrue="1" operator="lessThan">
      <formula>0.5</formula>
    </cfRule>
    <cfRule type="containsBlanks" dxfId="41" priority="69" stopIfTrue="1">
      <formula>LEN(TRIM(O118))=0</formula>
    </cfRule>
    <cfRule type="cellIs" dxfId="40" priority="68" stopIfTrue="1" operator="greaterThanOrEqual">
      <formula>1.2</formula>
    </cfRule>
  </conditionalFormatting>
  <conditionalFormatting sqref="O117:V117">
    <cfRule type="containsBlanks" dxfId="39" priority="55" stopIfTrue="1">
      <formula>LEN(TRIM(O117))=0</formula>
    </cfRule>
    <cfRule type="cellIs" dxfId="38" priority="52" stopIfTrue="1" operator="between">
      <formula>0.5</formula>
      <formula>0.7</formula>
    </cfRule>
    <cfRule type="cellIs" dxfId="37" priority="54" stopIfTrue="1" operator="greaterThanOrEqual">
      <formula>1.2</formula>
    </cfRule>
    <cfRule type="cellIs" dxfId="36" priority="53" stopIfTrue="1" operator="between">
      <formula>0.7</formula>
      <formula>1.2</formula>
    </cfRule>
    <cfRule type="cellIs" dxfId="35" priority="51" stopIfTrue="1" operator="lessThan">
      <formula>0.5</formula>
    </cfRule>
    <cfRule type="cellIs" dxfId="34" priority="50" stopIfTrue="1" operator="equal">
      <formula>"100%"</formula>
    </cfRule>
  </conditionalFormatting>
  <conditionalFormatting sqref="P15:R15">
    <cfRule type="cellIs" dxfId="33" priority="16" stopIfTrue="1" operator="between">
      <formula>0.5</formula>
      <formula>0.7</formula>
    </cfRule>
    <cfRule type="cellIs" dxfId="32" priority="17" stopIfTrue="1" operator="between">
      <formula>0.7</formula>
      <formula>1.2</formula>
    </cfRule>
    <cfRule type="cellIs" dxfId="31" priority="18" stopIfTrue="1" operator="greaterThanOrEqual">
      <formula>1.2</formula>
    </cfRule>
    <cfRule type="containsBlanks" dxfId="30" priority="19" stopIfTrue="1">
      <formula>LEN(TRIM(P15))=0</formula>
    </cfRule>
    <cfRule type="cellIs" dxfId="29" priority="14" stopIfTrue="1" operator="equal">
      <formula>"100%"</formula>
    </cfRule>
    <cfRule type="cellIs" dxfId="28" priority="15" stopIfTrue="1" operator="lessThan">
      <formula>0.5</formula>
    </cfRule>
  </conditionalFormatting>
  <conditionalFormatting sqref="P16:V16 U17:U42 T17:T43 P17:R105">
    <cfRule type="cellIs" dxfId="27" priority="32" stopIfTrue="1" operator="greaterThanOrEqual">
      <formula>1.2</formula>
    </cfRule>
    <cfRule type="containsBlanks" dxfId="26" priority="33" stopIfTrue="1">
      <formula>LEN(TRIM(P16))=0</formula>
    </cfRule>
    <cfRule type="cellIs" dxfId="25" priority="30" stopIfTrue="1" operator="between">
      <formula>0.5</formula>
      <formula>0.7</formula>
    </cfRule>
    <cfRule type="cellIs" dxfId="24" priority="29" stopIfTrue="1" operator="lessThan">
      <formula>0.5</formula>
    </cfRule>
    <cfRule type="cellIs" dxfId="23" priority="28" stopIfTrue="1" operator="equal">
      <formula>"100%"</formula>
    </cfRule>
    <cfRule type="cellIs" dxfId="22" priority="31" stopIfTrue="1" operator="between">
      <formula>0.7</formula>
      <formula>1.2</formula>
    </cfRule>
  </conditionalFormatting>
  <conditionalFormatting sqref="R118:R131 V118:V131">
    <cfRule type="containsBlanks" dxfId="21" priority="57">
      <formula>LEN(TRIM(R118))=0</formula>
    </cfRule>
  </conditionalFormatting>
  <conditionalFormatting sqref="S118:U131">
    <cfRule type="cellIs" dxfId="20" priority="2" stopIfTrue="1" operator="lessThan">
      <formula>0.5</formula>
    </cfRule>
    <cfRule type="cellIs" dxfId="19" priority="3" stopIfTrue="1" operator="between">
      <formula>0.5</formula>
      <formula>0.7</formula>
    </cfRule>
    <cfRule type="cellIs" dxfId="18" priority="4" stopIfTrue="1" operator="between">
      <formula>0.7</formula>
      <formula>1.2</formula>
    </cfRule>
    <cfRule type="cellIs" dxfId="17" priority="5" stopIfTrue="1" operator="greaterThanOrEqual">
      <formula>1.2</formula>
    </cfRule>
    <cfRule type="cellIs" dxfId="16" priority="1" stopIfTrue="1" operator="equal">
      <formula>"100%"</formula>
    </cfRule>
    <cfRule type="containsBlanks" dxfId="15" priority="6" stopIfTrue="1">
      <formula>LEN(TRIM(S118))=0</formula>
    </cfRule>
  </conditionalFormatting>
  <conditionalFormatting sqref="S117:V117">
    <cfRule type="containsBlanks" dxfId="14" priority="49">
      <formula>LEN(TRIM(S117))=0</formula>
    </cfRule>
  </conditionalFormatting>
  <conditionalFormatting sqref="T105:U105">
    <cfRule type="containsBlanks" dxfId="13" priority="27">
      <formula>LEN(TRIM(T105))=0</formula>
    </cfRule>
  </conditionalFormatting>
  <conditionalFormatting sqref="T15:V15">
    <cfRule type="containsBlanks" dxfId="12" priority="26" stopIfTrue="1">
      <formula>LEN(TRIM(T15))=0</formula>
    </cfRule>
    <cfRule type="cellIs" dxfId="11" priority="24" stopIfTrue="1" operator="between">
      <formula>0.7</formula>
      <formula>1.2</formula>
    </cfRule>
    <cfRule type="cellIs" dxfId="10" priority="25" stopIfTrue="1" operator="greaterThanOrEqual">
      <formula>1.2</formula>
    </cfRule>
    <cfRule type="cellIs" dxfId="9" priority="23" stopIfTrue="1" operator="between">
      <formula>0.5</formula>
      <formula>0.7</formula>
    </cfRule>
    <cfRule type="cellIs" dxfId="8" priority="22" stopIfTrue="1" operator="lessThan">
      <formula>0.5</formula>
    </cfRule>
    <cfRule type="cellIs" dxfId="7" priority="21" stopIfTrue="1" operator="equal">
      <formula>"100%"</formula>
    </cfRule>
  </conditionalFormatting>
  <conditionalFormatting sqref="T15:V104">
    <cfRule type="containsBlanks" dxfId="6" priority="20">
      <formula>LEN(TRIM(T15))=0</formula>
    </cfRule>
  </conditionalFormatting>
  <conditionalFormatting sqref="T17:V104 T105:U105">
    <cfRule type="cellIs" dxfId="5" priority="42" stopIfTrue="1" operator="equal">
      <formula>"100%"</formula>
    </cfRule>
    <cfRule type="cellIs" dxfId="4" priority="43" stopIfTrue="1" operator="lessThan">
      <formula>0.5</formula>
    </cfRule>
    <cfRule type="cellIs" dxfId="3" priority="44" stopIfTrue="1" operator="between">
      <formula>0.5</formula>
      <formula>0.7</formula>
    </cfRule>
    <cfRule type="cellIs" dxfId="2" priority="45" stopIfTrue="1" operator="between">
      <formula>0.7</formula>
      <formula>1.2</formula>
    </cfRule>
    <cfRule type="cellIs" dxfId="1" priority="46" stopIfTrue="1" operator="greaterThanOrEqual">
      <formula>1.2</formula>
    </cfRule>
    <cfRule type="containsBlanks" dxfId="0" priority="47" stopIfTrue="1">
      <formula>LEN(TRIM(T17))=0</formula>
    </cfRule>
  </conditionalFormatting>
  <printOptions horizontalCentered="1"/>
  <pageMargins left="0.70866141732283472" right="0.70866141732283472" top="0.70866141732283472" bottom="0.70866141732283472" header="0.31496062992125984" footer="0.31496062992125984"/>
  <pageSetup paperSize="5" scale="30" orientation="landscape" r:id="rId1"/>
  <headerFooter>
    <oddFooter>Página &amp;P</oddFooter>
  </headerFooter>
  <rowBreaks count="5" manualBreakCount="5">
    <brk id="41" max="22" man="1"/>
    <brk id="57" max="22" man="1"/>
    <brk id="68" max="22" man="1"/>
    <brk id="77" max="22" man="1"/>
    <brk id="9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10" sqref="E10"/>
    </sheetView>
  </sheetViews>
  <sheetFormatPr baseColWidth="10" defaultRowHeight="15" x14ac:dyDescent="0.25"/>
  <cols>
    <col min="1" max="1" width="20.28515625" customWidth="1"/>
    <col min="2" max="2" width="34.7109375" customWidth="1"/>
  </cols>
  <sheetData>
    <row r="1" spans="1:2" x14ac:dyDescent="0.25">
      <c r="A1" s="50" t="s">
        <v>34</v>
      </c>
    </row>
    <row r="3" spans="1:2" ht="120" customHeight="1" x14ac:dyDescent="0.25">
      <c r="A3" s="220" t="s">
        <v>35</v>
      </c>
      <c r="B3" s="220"/>
    </row>
    <row r="5" spans="1:2" ht="45" x14ac:dyDescent="0.25">
      <c r="A5" s="51"/>
      <c r="B5" s="52" t="s">
        <v>36</v>
      </c>
    </row>
    <row r="6" spans="1:2" ht="60" x14ac:dyDescent="0.25">
      <c r="A6" s="53"/>
      <c r="B6" s="52" t="s">
        <v>37</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EJE 3</vt:lpstr>
      <vt:lpstr>Instrucciones</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Home</cp:lastModifiedBy>
  <cp:revision/>
  <cp:lastPrinted>2023-04-20T14:17:11Z</cp:lastPrinted>
  <dcterms:created xsi:type="dcterms:W3CDTF">2021-02-22T21:43:21Z</dcterms:created>
  <dcterms:modified xsi:type="dcterms:W3CDTF">2023-10-24T20:38:17Z</dcterms:modified>
  <cp:category/>
  <cp:contentStatus/>
</cp:coreProperties>
</file>