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Usuario\Desktop\planeacion\año 2023\año 2023\"/>
    </mc:Choice>
  </mc:AlternateContent>
  <xr:revisionPtr revIDLastSave="0" documentId="13_ncr:1_{63FD6AA1-C5E9-4764-AAE1-55204DC93F8E}" xr6:coauthVersionLast="47" xr6:coauthVersionMax="47" xr10:uidLastSave="{00000000-0000-0000-0000-000000000000}"/>
  <bookViews>
    <workbookView xWindow="-110" yWindow="-110" windowWidth="19420" windowHeight="10300" xr2:uid="{00000000-000D-0000-FFFF-FFFF00000000}"/>
  </bookViews>
  <sheets>
    <sheet name="SEGUIMIENTO EJE 3" sheetId="1" r:id="rId1"/>
    <sheet name="Instrucciones" sheetId="3" r:id="rId2"/>
    <sheet name="Hoja1" sheetId="2" r:id="rId3"/>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8" i="1" l="1"/>
  <c r="P19" i="1"/>
  <c r="P20" i="1"/>
  <c r="P21" i="1"/>
  <c r="P22" i="1"/>
  <c r="P23" i="1"/>
  <c r="P24" i="1"/>
  <c r="P25" i="1"/>
  <c r="P26" i="1"/>
  <c r="P27" i="1"/>
  <c r="P28" i="1"/>
  <c r="P29" i="1"/>
  <c r="P30" i="1"/>
  <c r="P31" i="1"/>
  <c r="P32" i="1"/>
  <c r="P33" i="1"/>
  <c r="P34" i="1"/>
  <c r="P35" i="1"/>
  <c r="P36" i="1"/>
  <c r="P17" i="1"/>
  <c r="P15" i="1" l="1"/>
  <c r="P37" i="1" l="1"/>
  <c r="V37" i="1"/>
  <c r="U49" i="1" l="1"/>
  <c r="T49" i="1"/>
  <c r="S49" i="1"/>
  <c r="R49" i="1"/>
  <c r="Q49" i="1"/>
  <c r="P49" i="1"/>
  <c r="O49" i="1"/>
  <c r="V49" i="1" s="1"/>
  <c r="U37" i="1"/>
  <c r="T37" i="1"/>
  <c r="S37" i="1"/>
  <c r="R37" i="1"/>
  <c r="Q37" i="1"/>
  <c r="V16" i="1"/>
  <c r="U16" i="1"/>
  <c r="T16" i="1"/>
  <c r="S16" i="1"/>
  <c r="R16" i="1"/>
  <c r="Q16" i="1"/>
  <c r="P16" i="1"/>
  <c r="S51" i="1"/>
  <c r="O51" i="1"/>
  <c r="S50" i="1"/>
  <c r="O50" i="1"/>
  <c r="S8" i="2"/>
  <c r="R8" i="2"/>
  <c r="Q8" i="2"/>
  <c r="P8" i="2"/>
  <c r="O8" i="2"/>
  <c r="N8" i="2"/>
  <c r="M8" i="2"/>
  <c r="L8" i="2"/>
  <c r="C8" i="2"/>
  <c r="S7" i="2"/>
  <c r="R7" i="2"/>
  <c r="Q7" i="2"/>
  <c r="P7" i="2"/>
  <c r="O7" i="2"/>
  <c r="N7" i="2"/>
  <c r="M7" i="2"/>
  <c r="L7" i="2"/>
  <c r="C7" i="2"/>
  <c r="S6" i="2"/>
  <c r="R6" i="2"/>
  <c r="Q6" i="2"/>
  <c r="P6" i="2"/>
  <c r="O6" i="2"/>
  <c r="N6" i="2"/>
  <c r="M6" i="2"/>
  <c r="L6" i="2"/>
  <c r="C6" i="2"/>
</calcChain>
</file>

<file path=xl/sharedStrings.xml><?xml version="1.0" encoding="utf-8"?>
<sst xmlns="http://schemas.openxmlformats.org/spreadsheetml/2006/main" count="213" uniqueCount="135">
  <si>
    <t>EJE 3: MEDIO AMBIENTE SOSTENIBLE</t>
  </si>
  <si>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</si>
  <si>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</si>
  <si>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</si>
  <si>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</si>
  <si>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</si>
  <si>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</si>
  <si>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</si>
  <si>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</si>
  <si>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</si>
  <si>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</si>
  <si>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(DP de la DGPM)</t>
  </si>
  <si>
    <r>
      <rPr>
        <b/>
        <sz val="11"/>
        <color theme="1"/>
        <rFont val="Arial"/>
        <family val="2"/>
      </rPr>
      <t>IMSMA:</t>
    </r>
    <r>
      <rPr>
        <sz val="11"/>
        <color theme="1"/>
        <rFont val="Arial"/>
        <family val="2"/>
      </rPr>
      <t xml:space="preserve"> Índice del Manejo Sustentable del Medio Ambiente. </t>
    </r>
  </si>
  <si>
    <t>Bienal</t>
  </si>
  <si>
    <t>PRESUPUESTO ANUAL AUTORIZADO</t>
  </si>
  <si>
    <t>PLANEACIÓN TRIMESTRAL DE EJECUCIÓN DEL PRESUPUESTO</t>
  </si>
  <si>
    <t>EJECUCIÓN  DEL PRESUPUESTO AUTORIZADO</t>
  </si>
  <si>
    <t>AVANCE TRIMESTRAL EN LA EJECUCIÓN DEL PRESUPUESTO</t>
  </si>
  <si>
    <t>AVANCE ACUMULADO ANUAL DE LA  EJECUCIÓN DEL PRESUPUESTO</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</si>
  <si>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Puntaje</t>
    </r>
  </si>
  <si>
    <t>SEGUIMIENTO DE AVANCE EN CUMPLIMIENTO DE METAS Y OBJETIVOS 2023</t>
  </si>
  <si>
    <t>META ALCANZADA 2023</t>
  </si>
  <si>
    <t>SEGUIMIENTO A LA EJECUCIÓN DEL PRESUPUESTO AUTORIZADO</t>
  </si>
  <si>
    <t>UNIDAD ADMINISTRATIVA</t>
  </si>
  <si>
    <t>JUSTIFICACION TRIMESTRAL Y ANUAL DE AVANCE DE RESULTADOS 2023</t>
  </si>
  <si>
    <t>TRIMESTRE 1 2023</t>
  </si>
  <si>
    <t>TRIMESTRE 2 2023</t>
  </si>
  <si>
    <t>TRIMESTRE 3 2023</t>
  </si>
  <si>
    <t>TRIMESTRE 4 2023</t>
  </si>
  <si>
    <t>META PROGRAMADA 2023</t>
  </si>
  <si>
    <r>
      <rPr>
        <b/>
        <sz val="11"/>
        <color theme="1"/>
        <rFont val="Arial"/>
        <family val="2"/>
      </rPr>
      <t>Meta Trimestral</t>
    </r>
    <r>
      <rPr>
        <sz val="11"/>
        <color theme="1"/>
        <rFont val="Arial"/>
        <family val="2"/>
      </rPr>
      <t xml:space="preserve">: El Instituto Mexicano para la Competitividad A. C. IMCO actualiza y publica los índices y subíndices cada dos años. El índice obtuvo 47 puntos en 2022.
</t>
    </r>
    <r>
      <rPr>
        <b/>
        <sz val="11"/>
        <color theme="1"/>
        <rFont val="Arial"/>
        <family val="2"/>
      </rPr>
      <t>Meta Anual</t>
    </r>
    <r>
      <rPr>
        <sz val="11"/>
        <color theme="1"/>
        <rFont val="Arial"/>
        <family val="2"/>
      </rPr>
      <t>: El avance anual se mantiene igual al avance trimestral ya que es un indicador ascendente regular no acumulativo.</t>
    </r>
  </si>
  <si>
    <t>AVANCE EN CUMPLIMIENTO DE METAS TRIMESTRAL Y ANUAL ACUMULADO 2023</t>
  </si>
  <si>
    <t>REVISÓ
Mtro. Enrique E. Encalada Sánchez
Dirección de Planeación de la DGPM</t>
  </si>
  <si>
    <t>PORCENTAJE DE AVANCE TRIMESTRAL ACUMULADO 2023</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</si>
  <si>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</si>
  <si>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</si>
  <si>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</si>
  <si>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</si>
  <si>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JUSTIFICACION TRIMESTRAL DE AVANCE DE RESULTADOS 2023</t>
  </si>
  <si>
    <t>ANUAL</t>
  </si>
  <si>
    <t>3.15.1 Contribuir a garantizar la preservación de la riqueza natural única que tiene nuestro municipio mediante un crecimiento ordenado, sostenible y con responsabilidad compartida mediante  la calidad del servicio de recolección y disposición final de los Residuos Sólidos Urbanos en el Municipio de Benito Juárez, fomentando la responsabilidad social, para la protección del medio ambiente.</t>
  </si>
  <si>
    <t>P.SIRESOL Cancún</t>
  </si>
  <si>
    <r>
      <t xml:space="preserve">3.15.1.1. </t>
    </r>
    <r>
      <rPr>
        <sz val="14"/>
        <rFont val="Arial"/>
        <family val="2"/>
      </rPr>
      <t>Garantizar la calidad del servicio de recolección y disposición final de los Residuos Sólidos Urbanos en el Municipio de Benito Juárez, fomentando la responsabilidad social, para la protección del medio ambiente.</t>
    </r>
  </si>
  <si>
    <r>
      <t xml:space="preserve">RSUG (t,t-1) </t>
    </r>
    <r>
      <rPr>
        <sz val="11"/>
        <rFont val="Arial"/>
        <family val="2"/>
      </rPr>
      <t>= Tasa de variación de los Residuos Sólidos Urbanos que se generan mensualmente e ingresan al relleno sanitario, parcela 196</t>
    </r>
  </si>
  <si>
    <t>Trimestral</t>
  </si>
  <si>
    <r>
      <t xml:space="preserve">Unidad de Medida del Indicador :                  </t>
    </r>
    <r>
      <rPr>
        <sz val="11"/>
        <rFont val="Arial"/>
        <family val="2"/>
      </rPr>
      <t xml:space="preserve"> Porcentaje </t>
    </r>
    <r>
      <rPr>
        <b/>
        <sz val="11"/>
        <rFont val="Arial"/>
        <family val="2"/>
      </rPr>
      <t xml:space="preserve">
Unidad de medida de la variable:
</t>
    </r>
    <r>
      <rPr>
        <sz val="11"/>
        <rFont val="Arial"/>
        <family val="2"/>
      </rPr>
      <t>Verificaciones de recolección de RSU</t>
    </r>
  </si>
  <si>
    <t>Recolección</t>
  </si>
  <si>
    <r>
      <t>3.15.1.1.1</t>
    </r>
    <r>
      <rPr>
        <sz val="14"/>
        <color theme="1"/>
        <rFont val="Arial"/>
        <family val="2"/>
      </rPr>
      <t>.Verificación de la recolección de Residuos Sólidos Urbanos en el municipio de Benito Juárez realizada</t>
    </r>
  </si>
  <si>
    <r>
      <t xml:space="preserve">PRSU: </t>
    </r>
    <r>
      <rPr>
        <sz val="14"/>
        <color theme="1"/>
        <rFont val="Arial"/>
        <family val="2"/>
      </rPr>
      <t>Porcentaje de verificaciones de la recolección de RSU realizadas.</t>
    </r>
  </si>
  <si>
    <r>
      <t xml:space="preserve">Unidad de Medida del Indicador :               </t>
    </r>
    <r>
      <rPr>
        <sz val="14"/>
        <color theme="1"/>
        <rFont val="Arial"/>
        <family val="2"/>
      </rPr>
      <t>Porcentaje</t>
    </r>
    <r>
      <rPr>
        <b/>
        <sz val="14"/>
        <color theme="1"/>
        <rFont val="Arial"/>
        <family val="2"/>
      </rPr>
      <t xml:space="preserve">
Unidad de medida de la variable:
</t>
    </r>
    <r>
      <rPr>
        <sz val="14"/>
        <color theme="1"/>
        <rFont val="Arial"/>
        <family val="2"/>
      </rPr>
      <t>Verificaciones de recolección de RSU.</t>
    </r>
  </si>
  <si>
    <t>ACTIVIDAD</t>
  </si>
  <si>
    <t>3.15.1.1.1.1. Supervisar rutas de recolección de los Residuos Sólidos Urbanos.</t>
  </si>
  <si>
    <t xml:space="preserve">PRS: Porcentaje de rutas de recolección de RSU supervisadas </t>
  </si>
  <si>
    <r>
      <rPr>
        <b/>
        <sz val="14"/>
        <color theme="1"/>
        <rFont val="Arial"/>
        <family val="2"/>
      </rPr>
      <t xml:space="preserve">Unidad de Medida del Indicador:                 </t>
    </r>
    <r>
      <rPr>
        <sz val="14"/>
        <color theme="1"/>
        <rFont val="Arial"/>
        <family val="2"/>
      </rPr>
      <t xml:space="preserve">  Porcentaje              
</t>
    </r>
    <r>
      <rPr>
        <b/>
        <sz val="14"/>
        <color theme="1"/>
        <rFont val="Arial"/>
        <family val="2"/>
      </rPr>
      <t>Unidad de medida de la variable:</t>
    </r>
    <r>
      <rPr>
        <sz val="14"/>
        <color theme="1"/>
        <rFont val="Arial"/>
        <family val="2"/>
      </rPr>
      <t xml:space="preserve">
Rutas de recolección</t>
    </r>
  </si>
  <si>
    <t>3.15.1.1.1.2. Atender quejas ciudadanas respecto a la recolección de RSU con el propósito de mejorar el servicio.</t>
  </si>
  <si>
    <t>PQCA: Porcentaje de quejas ciudadanas atendidas.</t>
  </si>
  <si>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Quejas ciudadanas</t>
    </r>
  </si>
  <si>
    <t xml:space="preserve">3.15.1.1.1.2.  Identificación y limpieza  de tiraderos clandestinos </t>
  </si>
  <si>
    <t>PBCC: Porcentaje de basureros clandestinos clausurados.</t>
  </si>
  <si>
    <r>
      <rPr>
        <b/>
        <sz val="14"/>
        <color theme="1"/>
        <rFont val="Arial"/>
        <family val="2"/>
      </rPr>
      <t xml:space="preserve">Unidad de Medida del Indicador: </t>
    </r>
    <r>
      <rPr>
        <sz val="14"/>
        <color theme="1"/>
        <rFont val="Arial"/>
        <family val="2"/>
      </rPr>
      <t xml:space="preserve">Porcentaje
</t>
    </r>
    <r>
      <rPr>
        <b/>
        <sz val="14"/>
        <color theme="1"/>
        <rFont val="Arial"/>
        <family val="2"/>
      </rPr>
      <t xml:space="preserve">Unidad de medida de la variable: </t>
    </r>
    <r>
      <rPr>
        <sz val="14"/>
        <color theme="1"/>
        <rFont val="Arial"/>
        <family val="2"/>
      </rPr>
      <t xml:space="preserve"> 
Basureros clandestinos</t>
    </r>
  </si>
  <si>
    <t>Disposición Final</t>
  </si>
  <si>
    <t>3.15.1.1.2.Reportes de la operación de los sitios de la disposición final realizados</t>
  </si>
  <si>
    <t xml:space="preserve">PROR: Porcentaje de reportes de Operación realizados. </t>
  </si>
  <si>
    <r>
      <t xml:space="preserve">Unidad de medida del indicador: </t>
    </r>
    <r>
      <rPr>
        <sz val="14"/>
        <color theme="1"/>
        <rFont val="Arial"/>
        <family val="2"/>
      </rPr>
      <t>Porcentaje</t>
    </r>
    <r>
      <rPr>
        <b/>
        <sz val="14"/>
        <color theme="1"/>
        <rFont val="Arial"/>
        <family val="2"/>
      </rPr>
      <t xml:space="preserve">              
Unidad de medida de la variable:  
</t>
    </r>
    <r>
      <rPr>
        <sz val="14"/>
        <color theme="1"/>
        <rFont val="Arial"/>
        <family val="2"/>
      </rPr>
      <t>Reportes de Operación</t>
    </r>
  </si>
  <si>
    <t>3.15.1.1.2.1 Supervisar y realizar mantenimiento y saneamiento del sitio clausurado de la parcela 1113.</t>
  </si>
  <si>
    <t xml:space="preserve">PRPA1: Porcentaje de Reportes de la Parcela 1113 atendidos         </t>
  </si>
  <si>
    <r>
      <rPr>
        <b/>
        <sz val="14"/>
        <color theme="1"/>
        <rFont val="Arial"/>
        <family val="2"/>
      </rPr>
      <t xml:space="preserve">Unidad de Medida del Indicador: </t>
    </r>
    <r>
      <rPr>
        <sz val="14"/>
        <color theme="1"/>
        <rFont val="Arial"/>
        <family val="2"/>
      </rPr>
      <t xml:space="preserve">Porcentaje
</t>
    </r>
    <r>
      <rPr>
        <b/>
        <sz val="14"/>
        <color theme="1"/>
        <rFont val="Arial"/>
        <family val="2"/>
      </rPr>
      <t xml:space="preserve">Unidad de medida de la variable: </t>
    </r>
    <r>
      <rPr>
        <sz val="14"/>
        <color theme="1"/>
        <rFont val="Arial"/>
        <family val="2"/>
      </rPr>
      <t xml:space="preserve"> 
Reportes de la Parcela 1113</t>
    </r>
  </si>
  <si>
    <t>3.15.1.1.2.2 Supervisar y realizar mantenimiento, equipamiento, saneamiento y estudios ambientales del sitio de disposición final en la parcela 196.</t>
  </si>
  <si>
    <t>PRPA2: Porcentaje de Reportes de la Parcela 196 atendidos</t>
  </si>
  <si>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Reportes de la Parcela 196</t>
    </r>
  </si>
  <si>
    <t>Aprovechamiento</t>
  </si>
  <si>
    <t xml:space="preserve">3.15.1.1.3.Atenciones a contribuyentes en temas de  recolección de residuos sólidos  registradas.   </t>
  </si>
  <si>
    <t xml:space="preserve"> PCR: Porcentaje de contribuyentes registrados.</t>
  </si>
  <si>
    <r>
      <t xml:space="preserve">Unidad de Medida del Indicador: </t>
    </r>
    <r>
      <rPr>
        <sz val="14"/>
        <color theme="1"/>
        <rFont val="Arial"/>
        <family val="2"/>
      </rPr>
      <t xml:space="preserve">Porcentaje   </t>
    </r>
    <r>
      <rPr>
        <b/>
        <sz val="14"/>
        <color theme="1"/>
        <rFont val="Arial"/>
        <family val="2"/>
      </rPr>
      <t xml:space="preserve">          
Unidad de medida de la variable:  
</t>
    </r>
    <r>
      <rPr>
        <sz val="14"/>
        <color theme="1"/>
        <rFont val="Arial"/>
        <family val="2"/>
      </rPr>
      <t>Contribuyentes</t>
    </r>
  </si>
  <si>
    <t>3.15.1.1.3.1. Emisión de pases de caja al contribuyente para el pago de los derechos de la recolección de residuos.</t>
  </si>
  <si>
    <t xml:space="preserve">PCA: Porcentaje de  contribuyentes registrados </t>
  </si>
  <si>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Contribuyentes </t>
    </r>
  </si>
  <si>
    <t>3.15.1.1.3.2. Elaborar Planes de manejo de residuos sólidos a grandes Generadores.</t>
  </si>
  <si>
    <t>PPV: Porcentaje de aplicación de Planes de Manejo verificados</t>
  </si>
  <si>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Planes de Manejo</t>
    </r>
  </si>
  <si>
    <t>3.15.1.1.3.3. Supervisar los pesajes de residuos declarados por los contribuyentes.</t>
  </si>
  <si>
    <t>PVEC:   Porcentaje de visitas empresas contribuyentes realizadas</t>
  </si>
  <si>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Visitas a empresas contribuyentes</t>
    </r>
  </si>
  <si>
    <t>Generación</t>
  </si>
  <si>
    <t xml:space="preserve"> 3.15.1.1.4. Actividades de concientización sobre el manejo de residuos sólidos urbanos con la participación ciudadana registradas.</t>
  </si>
  <si>
    <t>PPR: Porcentaje de participantes registrados</t>
  </si>
  <si>
    <r>
      <t xml:space="preserve">Unidad de Medida del Indicador:  </t>
    </r>
    <r>
      <rPr>
        <sz val="14"/>
        <color theme="1"/>
        <rFont val="Arial"/>
        <family val="2"/>
      </rPr>
      <t xml:space="preserve">Porcentaje   </t>
    </r>
    <r>
      <rPr>
        <b/>
        <sz val="14"/>
        <color theme="1"/>
        <rFont val="Arial"/>
        <family val="2"/>
      </rPr>
      <t xml:space="preserve">         
Unidad de medida de la variable:   
</t>
    </r>
    <r>
      <rPr>
        <sz val="14"/>
        <color theme="1"/>
        <rFont val="Arial"/>
        <family val="2"/>
      </rPr>
      <t xml:space="preserve">Participantes </t>
    </r>
  </si>
  <si>
    <t>3.15.1.1.4.1.  Impartir pláticas de capacitación y concientización enfocadas en la separación, clasificación y buen manejo de los RSU en los sectores empresarial y educativo</t>
  </si>
  <si>
    <r>
      <rPr>
        <b/>
        <sz val="14"/>
        <color theme="1"/>
        <rFont val="Arial"/>
        <family val="2"/>
      </rPr>
      <t>PIEC:</t>
    </r>
    <r>
      <rPr>
        <sz val="14"/>
        <color theme="1"/>
        <rFont val="Arial"/>
        <family val="2"/>
      </rPr>
      <t xml:space="preserve"> Porcentaje de empresas e instituciones educativas capacitadas</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</si>
  <si>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plásticas impartidas.</t>
    </r>
  </si>
  <si>
    <t>3.15.1.1.4.2. Implementar el programa Ciudadano Recapacicla en el Municipio de Benito Juárez.</t>
  </si>
  <si>
    <r>
      <rPr>
        <b/>
        <sz val="14"/>
        <color theme="1"/>
        <rFont val="Arial"/>
        <family val="2"/>
      </rPr>
      <t xml:space="preserve">PIPRR: </t>
    </r>
    <r>
      <rPr>
        <sz val="14"/>
        <color theme="1"/>
        <rFont val="Arial"/>
        <family val="2"/>
      </rPr>
      <t>Porcentaje de instalación del programa Recapacicla realizados</t>
    </r>
  </si>
  <si>
    <r>
      <rPr>
        <b/>
        <sz val="14"/>
        <color theme="1"/>
        <rFont val="Arial"/>
        <family val="2"/>
      </rPr>
      <t xml:space="preserve">Unidad de Medida del Indicador:   </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Grupos de trabajo.</t>
    </r>
  </si>
  <si>
    <t>3.15.1.1.4.3.  Realizar capacitaciones prácticas en la correcta implementación de Planes de Manejo de Grandes Generadores registrados en el Padrón del Municipio de Benito Juárez.</t>
  </si>
  <si>
    <r>
      <rPr>
        <b/>
        <sz val="14"/>
        <color theme="1"/>
        <rFont val="Arial"/>
        <family val="2"/>
      </rPr>
      <t>PCPPMGGR:</t>
    </r>
    <r>
      <rPr>
        <sz val="14"/>
        <color theme="1"/>
        <rFont val="Arial"/>
        <family val="2"/>
      </rPr>
      <t xml:space="preserve"> Porcentaje de capacitaciones prácticas de Planes de Manejo a Grandes Generadores realizados.</t>
    </r>
  </si>
  <si>
    <r>
      <rPr>
        <b/>
        <sz val="14"/>
        <color theme="1"/>
        <rFont val="Arial"/>
        <family val="2"/>
      </rPr>
      <t xml:space="preserve">Unidad de Medida del Indicador:  </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Capacitaciones prácticas registradas.</t>
    </r>
  </si>
  <si>
    <t>3.15.1.1.4.4.  Colocar botes en préstamo y/o donación para la clasificación y separación de los residuos sólidos en beneficio de la ciudadanía.</t>
  </si>
  <si>
    <r>
      <rPr>
        <b/>
        <sz val="14"/>
        <color theme="1"/>
        <rFont val="Arial"/>
        <family val="2"/>
      </rPr>
      <t>PSB:</t>
    </r>
    <r>
      <rPr>
        <sz val="14"/>
        <color theme="1"/>
        <rFont val="Arial"/>
        <family val="2"/>
      </rPr>
      <t xml:space="preserve"> Porcentaje de botes de basura instalados</t>
    </r>
  </si>
  <si>
    <r>
      <rPr>
        <b/>
        <sz val="14"/>
        <color theme="1"/>
        <rFont val="Arial"/>
        <family val="2"/>
      </rPr>
      <t>Unidad de Medida del Indicador:</t>
    </r>
    <r>
      <rPr>
        <sz val="14"/>
        <color theme="1"/>
        <rFont val="Arial"/>
        <family val="2"/>
      </rPr>
      <t xml:space="preserve">     Porcentaje               
</t>
    </r>
    <r>
      <rPr>
        <b/>
        <sz val="14"/>
        <color theme="1"/>
        <rFont val="Arial"/>
        <family val="2"/>
      </rPr>
      <t>Unidad de medida de la variable:</t>
    </r>
    <r>
      <rPr>
        <sz val="14"/>
        <color theme="1"/>
        <rFont val="Arial"/>
        <family val="2"/>
      </rPr>
      <t xml:space="preserve">            
Botes de Basura</t>
    </r>
  </si>
  <si>
    <t>3.15.1.1.4.4.5. Colocar contenedores de separación de residuos valorizables (PET 1y2 y lata de aluminio) en los puntos de mayor afluencia del Municipio de Benito Juárez.</t>
  </si>
  <si>
    <r>
      <rPr>
        <b/>
        <sz val="14"/>
        <color theme="1"/>
        <rFont val="Arial"/>
        <family val="2"/>
      </rPr>
      <t>PCCSRVI:</t>
    </r>
    <r>
      <rPr>
        <sz val="14"/>
        <color theme="1"/>
        <rFont val="Arial"/>
        <family val="2"/>
      </rPr>
      <t xml:space="preserve"> Porcentaje de colocación de contenedores de separación de residuos valorizables instalados.</t>
    </r>
  </si>
  <si>
    <r>
      <rPr>
        <b/>
        <sz val="14"/>
        <color theme="1"/>
        <rFont val="Arial"/>
        <family val="2"/>
      </rPr>
      <t xml:space="preserve">Unidad de Medida del Indicador: </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contenedores de separación de residuos valorizables.</t>
    </r>
  </si>
  <si>
    <t>Administración</t>
  </si>
  <si>
    <t xml:space="preserve"> 3.15.1.1.5. Verificación de una cuenta pública optimizada</t>
  </si>
  <si>
    <r>
      <t xml:space="preserve">PRPA: </t>
    </r>
    <r>
      <rPr>
        <sz val="14"/>
        <color theme="1"/>
        <rFont val="Arial"/>
        <family val="2"/>
      </rPr>
      <t>Porcentaje de reportes del presupuesto aprobado.</t>
    </r>
  </si>
  <si>
    <r>
      <t xml:space="preserve">Unidad de Medida del Indicador: </t>
    </r>
    <r>
      <rPr>
        <sz val="14"/>
        <color theme="1"/>
        <rFont val="Arial"/>
        <family val="2"/>
      </rPr>
      <t>Porcentaje</t>
    </r>
    <r>
      <rPr>
        <b/>
        <sz val="14"/>
        <color theme="1"/>
        <rFont val="Arial"/>
        <family val="2"/>
      </rPr>
      <t xml:space="preserve">
Unidad de medida de la variable:   
</t>
    </r>
    <r>
      <rPr>
        <sz val="14"/>
        <color theme="1"/>
        <rFont val="Arial"/>
        <family val="2"/>
      </rPr>
      <t xml:space="preserve">Reportes </t>
    </r>
  </si>
  <si>
    <t>Actividad</t>
  </si>
  <si>
    <t>3.15.1.1.5.1. Elaboración de la información  administrativa para la rendición de cuentas del organismo.</t>
  </si>
  <si>
    <r>
      <rPr>
        <b/>
        <sz val="14"/>
        <color theme="1"/>
        <rFont val="Arial"/>
        <family val="2"/>
      </rPr>
      <t xml:space="preserve">PRC: </t>
    </r>
    <r>
      <rPr>
        <sz val="14"/>
        <color theme="1"/>
        <rFont val="Arial"/>
        <family val="2"/>
      </rPr>
      <t>Porcentaje de Rendición  de cuenta.</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</si>
  <si>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Reportes </t>
    </r>
  </si>
  <si>
    <t>PORCENTAJE DE AVANCE TRIMESTRAL 2023</t>
  </si>
  <si>
    <t>CLAVE Y NOMBRE DEL PPA:3.15 PROGRAMA DE RECOLECCIÓN, TRASLADO Y DISPOSICIÓN FINAL DE RESIDUOS SÓLIDOS URBANOS</t>
  </si>
  <si>
    <t>SOLUCIÓN INTEGRAL DE RESIDUOS SÓLIDOS CANCÚN</t>
  </si>
  <si>
    <t xml:space="preserve">ELABORO
L.F.C.P. Gerardo Arroyo Quezada 
Director Administrativo SIRESOL  Cancún  </t>
  </si>
  <si>
    <t>AUTORIZÓ                                                                                                                                 Lic. Franntz Johann Ancira Martínez
Director General
Solución Integral de Residuos Sólidos</t>
  </si>
  <si>
    <t>Meta trimestral: Se ingresaron 75,436.81 toneladas de residuos  sólidos urbanos en el C.I.M.R.S.I. B. J. e I. M. de las 111545.66 toneladas proyectadas, teniendo un 67.63%  de avance en el Primer Trimestre 2023.</t>
  </si>
  <si>
    <t xml:space="preserve">Meta Trimestral: Se realizaron 550 verificaciones de la recolección de residuos sólidos en el Municipio de Benito Juárez, de las 550 que estaban programadas, teniendo el 100% de avance en el Primer Trimestre 2023.      </t>
  </si>
  <si>
    <t xml:space="preserve">Meta Trimestral: Se realizaron 10170 supervisiones de rutas de recolección de los residuos sólidos urbanos, de las 10170 que estaban programadas, con un avance de  el 100%  en el  Primer Trimestre 2023.    </t>
  </si>
  <si>
    <t xml:space="preserve">Meta Trimestral: Se recibieron 136 quejas  ciudadanas, de las 155 que estaban programadas con un avance 87.74% en el  Primer Trimestre 2023.           </t>
  </si>
  <si>
    <t>Meta Trimestral: Se limpiaron 137  basureros clandestinos, de las 30 que estaban programadas, teniendo el 456.67% de avance en el Primer Trimestre 2023</t>
  </si>
  <si>
    <t xml:space="preserve">Meta Trimestral: Se realizaron 0 informe semestral de la operación de los sitios de la disposición final  de los residuos sólidos urbanos logrando, de las 0 que estaban programadas logrando el 100% de avance en el Primer Trimestre 2023.      </t>
  </si>
  <si>
    <t xml:space="preserve">Meta Trimestral: Se realizaron 3 Supervisiones de mantenimiento y saneamiento del sitio clausurado de la Parcela 1113, de los 3 que estaban programadas teniendo el 100% de avance en el  Primer Trimestre 2023.      </t>
  </si>
  <si>
    <t xml:space="preserve">Meta Trimestral: Se realizaron 3  informes ambientales del sitio de disposición final en la parcela 196, de las 3 que estaban programadas teniendo el 100% de avance en el  Primer Trimestre 2023.       </t>
  </si>
  <si>
    <r>
      <t xml:space="preserve">Meta Trimestral: Se realizaron 0 Verificación de las autodeterminaciones de los residuos sólidos urbanos a las empresas contribuyentes,  de las 10 que estaban programadas en el Municipio de Benito Juárez, teniendo un avance del 0%, en el  Primer Trimestre 2023.                                                                              </t>
    </r>
    <r>
      <rPr>
        <b/>
        <sz val="11"/>
        <color theme="1"/>
        <rFont val="Arial"/>
        <family val="2"/>
      </rPr>
      <t xml:space="preserve">Las metas no fueron alcanzadas devido que las  verificaciones   se empesaron a realizar en el 2T 2023.   </t>
    </r>
    <r>
      <rPr>
        <sz val="11"/>
        <color theme="1"/>
        <rFont val="Arial"/>
        <family val="2"/>
      </rPr>
      <t xml:space="preserve">     </t>
    </r>
  </si>
  <si>
    <t xml:space="preserve">Meta Trimestral: Se cuenta con 27005 ciudadanos registrados enfocados en las buenas prácticas sobre el manejo de residuos sólidos urbanos  de las 15192 que estaban programadas en el municipio de Benito Juárez. con un 177.76% de avance en el  Primer Trimestre 2023.    </t>
  </si>
  <si>
    <t xml:space="preserve">Meta Trimestral: Se realizaron 138 pláticas de capacitación y concientización enfocadas en la separación, clasificación y buen manejo de los RSU en los sectores empresarial y educativo de las 62  que estaban programadas en el municipio de Benito Juárez logrando el 222.58% de avance en el Primero Trimestre 2023.   </t>
  </si>
  <si>
    <t xml:space="preserve">Meta Trimestral: Se registraron 15 grupos de trabajo del Programa Ciudadano Recapacicla para fomentar el buen manejo de los residuos sólidos, de las 18 que estaban programadas, logrando el 83.33% de avance en el Primer Trimestre 2023.          </t>
  </si>
  <si>
    <t>Meta Trimestral: Se realizaron 8 capacitaciones prácticas en la correcta implementación de Planes de Manejo de Grandes Generadores registrados en el Padrón del Municipio de Benito Juárez, de las 8  que estaban programadas en el municipio de Benito Juárez logrando el 100% de avance en el Primer Trimestre 2023.</t>
  </si>
  <si>
    <t xml:space="preserve">Meta Trimestral: Se colocaron 377  botes que se instalaron y/o prestaron  para el deposito de residuos sólidos,  de las 180  que estaban programadas en el Municipio de Benito Juárez logrando el 209.44% de avance en el  PrimerTrimestre 2023.                 </t>
  </si>
  <si>
    <t xml:space="preserve">Meta Trimestral: Se instalaron 2 contenedores. logrando un 66.67% de las 3  que estaban programadas  en el Primer Trimestre 2023.          </t>
  </si>
  <si>
    <t xml:space="preserve">Meta Trimestral: Se realizaron 3 reportes  del presupuesto aprobado, logrando 3 reportes que estaban programadas logrando el 100% de avance del Primer Trimestre 2023.  </t>
  </si>
  <si>
    <t xml:space="preserve">Meta Trimestral: Se realizo 1 reporte para la rendición de cuentas del organismo, de  1 que estaban programado, logrando el 100% de avance en el  Primer Trimestre 2023.       </t>
  </si>
  <si>
    <r>
      <t xml:space="preserve">Meta Trimestral: Se atendieron a 34492  contribuyentes que se les entrego su pase de caja para realizar el pago por la recolección del residuos, de las 15000  que estaban programadas en el municipio de Benito Juárez logrando el 229.95% de avance en el  Primer Trimestre 2023.                                                                      </t>
    </r>
    <r>
      <rPr>
        <b/>
        <sz val="11"/>
        <rFont val="Arial"/>
        <family val="2"/>
      </rPr>
      <t xml:space="preserve">Debido  al que pase de caja tiene vencimiento el contribuyente gestiona de 2 a 3  pases hasta que realiza el pago,  por lo que se refleja un incremento en número registrado en el sistema  del OperGOB Municipal .      </t>
    </r>
  </si>
  <si>
    <t xml:space="preserve">Meta Trimestral: Se atendieron a 995 contribuyentes rezagados por el pago de la recolección de residuos sólidos, de las 890 que estaban programadas en el municipio de Benito Juárez teniendo un avance del 111.80% en el Primer Trimestre 2023.  </t>
  </si>
  <si>
    <t xml:space="preserve">Meta Trimestral: Se realizaron  995  Planes de Manejo de grandes generadores de residuos de las 890  que estaban programadas en el municipio de Benito Juárez logrando el 111.80% de avance en el  Primer Trimestre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</si>
</sst>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0.000"/>
  </numFmts>
  <fonts count="18">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b/>
      <sz val="24"/>
      <color theme="0"/>
      <name val="Arial"/>
      <family val="2"/>
    </font>
    <font>
      <sz val="11"/>
      <name val="Arial"/>
      <family val="2"/>
    </font>
    <font>
      <sz val="11"/>
      <color theme="1"/>
      <name val="Calibri"/>
      <family val="2"/>
      <scheme val="minor"/>
    </font>
    <font>
      <b/>
      <sz val="12"/>
      <color theme="1"/>
      <name val="Calibri"/>
      <family val="2"/>
      <scheme val="minor"/>
    </font>
    <font>
      <b/>
      <sz val="14"/>
      <color theme="0"/>
      <name val="Arial"/>
      <family val="2"/>
    </font>
    <font>
      <b/>
      <sz val="16"/>
      <color theme="0"/>
      <name val="Arial"/>
      <family val="2"/>
    </font>
    <font>
      <b/>
      <sz val="11"/>
      <color theme="1"/>
      <name val="Calibri"/>
      <family val="2"/>
      <scheme val="minor"/>
    </font>
    <font>
      <b/>
      <sz val="14"/>
      <color theme="0"/>
      <name val="Calibri"/>
      <family val="2"/>
      <scheme val="minor"/>
    </font>
    <font>
      <b/>
      <sz val="14"/>
      <name val="Arial"/>
      <family val="2"/>
    </font>
    <font>
      <sz val="14"/>
      <name val="Arial"/>
      <family val="2"/>
    </font>
    <font>
      <b/>
      <sz val="14"/>
      <color theme="1"/>
      <name val="Arial"/>
      <family val="2"/>
    </font>
    <font>
      <sz val="14"/>
      <color theme="1"/>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EAB91F"/>
        <bgColor rgb="FF000000"/>
      </patternFill>
    </fill>
    <fill>
      <patternFill patternType="solid">
        <fgColor rgb="FFEAB91F"/>
        <bgColor indexed="64"/>
      </patternFill>
    </fill>
    <fill>
      <patternFill patternType="solid">
        <fgColor theme="7" tint="0.59999389629810485"/>
        <bgColor indexed="64"/>
      </patternFill>
    </fill>
    <fill>
      <patternFill patternType="solid">
        <fgColor theme="0"/>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theme="0" tint="-0.499984740745262"/>
        <bgColor indexed="64"/>
      </patternFill>
    </fill>
    <fill>
      <patternFill patternType="solid">
        <fgColor theme="7" tint="0.59999389629810485"/>
        <bgColor rgb="FF000000"/>
      </patternFill>
    </fill>
  </fills>
  <borders count="99">
    <border>
      <left/>
      <right/>
      <top/>
      <bottom/>
      <diagonal/>
    </border>
    <border>
      <left style="dashed">
        <color theme="1"/>
      </left>
      <right style="dashed">
        <color theme="1"/>
      </right>
      <top style="dashed">
        <color theme="1"/>
      </top>
      <bottom style="dashed">
        <color theme="1"/>
      </bottom>
      <diagonal/>
    </border>
    <border>
      <left style="medium">
        <color indexed="64"/>
      </left>
      <right style="dashed">
        <color theme="1"/>
      </right>
      <top style="dashed">
        <color theme="1"/>
      </top>
      <bottom style="dashed">
        <color theme="1"/>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1"/>
      </left>
      <right/>
      <top style="dashed">
        <color theme="1"/>
      </top>
      <bottom style="dashed">
        <color theme="1"/>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dashed">
        <color theme="1"/>
      </left>
      <right style="dashed">
        <color theme="1"/>
      </right>
      <top style="dotted">
        <color indexed="64"/>
      </top>
      <bottom style="dotted">
        <color indexed="64"/>
      </bottom>
      <diagonal/>
    </border>
    <border>
      <left style="dashed">
        <color theme="1"/>
      </left>
      <right style="medium">
        <color indexed="64"/>
      </right>
      <top style="dotted">
        <color indexed="64"/>
      </top>
      <bottom style="dotted">
        <color indexed="64"/>
      </bottom>
      <diagonal/>
    </border>
    <border>
      <left style="medium">
        <color indexed="64"/>
      </left>
      <right style="dotted">
        <color indexed="64"/>
      </right>
      <top style="thin">
        <color indexed="64"/>
      </top>
      <bottom style="dotted">
        <color indexed="64"/>
      </bottom>
      <diagonal/>
    </border>
    <border>
      <left style="dashed">
        <color theme="1"/>
      </left>
      <right/>
      <top style="thin">
        <color indexed="64"/>
      </top>
      <bottom style="dotted">
        <color theme="1"/>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otted">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dotted">
        <color indexed="64"/>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dashed">
        <color theme="1"/>
      </left>
      <right style="dashed">
        <color theme="1"/>
      </right>
      <top/>
      <bottom style="dotted">
        <color indexed="64"/>
      </bottom>
      <diagonal/>
    </border>
    <border>
      <left style="dashed">
        <color theme="1"/>
      </left>
      <right style="medium">
        <color indexed="64"/>
      </right>
      <top/>
      <bottom style="dotted">
        <color indexed="64"/>
      </bottom>
      <diagonal/>
    </border>
    <border>
      <left style="thin">
        <color indexed="64"/>
      </left>
      <right style="dashed">
        <color theme="1"/>
      </right>
      <top style="dotted">
        <color indexed="64"/>
      </top>
      <bottom style="medium">
        <color indexed="64"/>
      </bottom>
      <diagonal/>
    </border>
    <border>
      <left/>
      <right style="dotted">
        <color indexed="64"/>
      </right>
      <top style="medium">
        <color indexed="64"/>
      </top>
      <bottom style="medium">
        <color indexed="64"/>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dashed">
        <color theme="1"/>
      </bottom>
      <diagonal/>
    </border>
    <border>
      <left/>
      <right/>
      <top/>
      <bottom style="dashed">
        <color theme="1"/>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theme="1"/>
      </right>
      <top/>
      <bottom/>
      <diagonal/>
    </border>
    <border>
      <left style="dashed">
        <color theme="1"/>
      </left>
      <right style="dashed">
        <color theme="1"/>
      </right>
      <top/>
      <bottom/>
      <diagonal/>
    </border>
    <border>
      <left style="dashed">
        <color theme="1"/>
      </left>
      <right style="dashed">
        <color theme="1"/>
      </right>
      <top/>
      <bottom style="dashed">
        <color theme="1"/>
      </bottom>
      <diagonal/>
    </border>
    <border>
      <left style="dashed">
        <color theme="1"/>
      </left>
      <right/>
      <top/>
      <bottom style="dashed">
        <color theme="1"/>
      </bottom>
      <diagonal/>
    </border>
    <border>
      <left/>
      <right style="thin">
        <color indexed="64"/>
      </right>
      <top/>
      <bottom style="thin">
        <color indexed="64"/>
      </bottom>
      <diagonal/>
    </border>
    <border>
      <left/>
      <right style="dotted">
        <color indexed="64"/>
      </right>
      <top style="thin">
        <color indexed="64"/>
      </top>
      <bottom style="dotted">
        <color indexed="64"/>
      </bottom>
      <diagonal/>
    </border>
    <border>
      <left/>
      <right style="dashed">
        <color theme="1"/>
      </right>
      <top style="dashed">
        <color theme="1"/>
      </top>
      <bottom style="dashed">
        <color theme="1"/>
      </bottom>
      <diagonal/>
    </border>
    <border>
      <left style="medium">
        <color indexed="64"/>
      </left>
      <right style="medium">
        <color indexed="64"/>
      </right>
      <top/>
      <bottom style="dashed">
        <color theme="1"/>
      </bottom>
      <diagonal/>
    </border>
    <border>
      <left style="medium">
        <color indexed="64"/>
      </left>
      <right style="medium">
        <color indexed="64"/>
      </right>
      <top style="dashed">
        <color theme="1"/>
      </top>
      <bottom style="dashed">
        <color theme="1"/>
      </bottom>
      <diagonal/>
    </border>
    <border>
      <left/>
      <right style="medium">
        <color indexed="64"/>
      </right>
      <top style="thin">
        <color indexed="64"/>
      </top>
      <bottom style="thin">
        <color indexed="64"/>
      </bottom>
      <diagonal/>
    </border>
    <border>
      <left style="dashed">
        <color theme="1"/>
      </left>
      <right style="dashed">
        <color theme="1"/>
      </right>
      <top style="dashed">
        <color theme="1"/>
      </top>
      <bottom/>
      <diagonal/>
    </border>
    <border>
      <left style="dashed">
        <color theme="1"/>
      </left>
      <right/>
      <top style="dashed">
        <color theme="1"/>
      </top>
      <bottom/>
      <diagonal/>
    </border>
    <border>
      <left style="medium">
        <color indexed="64"/>
      </left>
      <right style="medium">
        <color indexed="64"/>
      </right>
      <top style="dashed">
        <color theme="1"/>
      </top>
      <bottom/>
      <diagonal/>
    </border>
    <border>
      <left/>
      <right style="dashed">
        <color theme="1"/>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medium">
        <color indexed="64"/>
      </right>
      <top style="dotted">
        <color indexed="64"/>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9" fontId="8" fillId="0" borderId="0" applyFont="0" applyFill="0" applyBorder="0" applyAlignment="0" applyProtection="0"/>
    <xf numFmtId="44" fontId="8" fillId="0" borderId="0" applyFont="0" applyFill="0" applyBorder="0" applyAlignment="0" applyProtection="0"/>
  </cellStyleXfs>
  <cellXfs count="190">
    <xf numFmtId="0" fontId="0" fillId="0" borderId="0" xfId="0"/>
    <xf numFmtId="10" fontId="0" fillId="4" borderId="12" xfId="0" applyNumberFormat="1" applyFill="1" applyBorder="1" applyAlignment="1">
      <alignment horizontal="center" vertical="center" wrapText="1"/>
    </xf>
    <xf numFmtId="10" fontId="0" fillId="4" borderId="11" xfId="0" applyNumberFormat="1" applyFill="1" applyBorder="1" applyAlignment="1">
      <alignment horizontal="center" vertical="center" wrapText="1"/>
    </xf>
    <xf numFmtId="10" fontId="0" fillId="4" borderId="13" xfId="0" applyNumberForma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2" xfId="0" applyFont="1" applyFill="1" applyBorder="1" applyAlignment="1">
      <alignment horizontal="left" vertical="center" wrapText="1"/>
    </xf>
    <xf numFmtId="0" fontId="4" fillId="3" borderId="2" xfId="0" applyFont="1" applyFill="1" applyBorder="1" applyAlignment="1">
      <alignment horizontal="left" vertical="center" wrapText="1"/>
    </xf>
    <xf numFmtId="9" fontId="3" fillId="7" borderId="23" xfId="1" applyFont="1" applyFill="1" applyBorder="1" applyAlignment="1">
      <alignment horizontal="center" vertical="center" wrapText="1"/>
    </xf>
    <xf numFmtId="165" fontId="7" fillId="3" borderId="23" xfId="0" applyNumberFormat="1" applyFont="1" applyFill="1" applyBorder="1" applyAlignment="1">
      <alignment horizontal="center" vertical="center" wrapText="1"/>
    </xf>
    <xf numFmtId="165" fontId="3" fillId="7" borderId="24" xfId="0" applyNumberFormat="1" applyFont="1" applyFill="1" applyBorder="1" applyAlignment="1">
      <alignment horizontal="center" vertical="center" wrapText="1"/>
    </xf>
    <xf numFmtId="10" fontId="0" fillId="4" borderId="25" xfId="0" applyNumberFormat="1" applyFill="1" applyBorder="1" applyAlignment="1">
      <alignment horizontal="center" vertical="center" wrapText="1"/>
    </xf>
    <xf numFmtId="10" fontId="0" fillId="4" borderId="26" xfId="0" applyNumberFormat="1" applyFill="1" applyBorder="1" applyAlignment="1">
      <alignment horizontal="center" vertical="center" wrapText="1"/>
    </xf>
    <xf numFmtId="10" fontId="0" fillId="4" borderId="27" xfId="0" applyNumberFormat="1" applyFill="1" applyBorder="1" applyAlignment="1">
      <alignment horizontal="center" vertical="center" wrapText="1"/>
    </xf>
    <xf numFmtId="1" fontId="7" fillId="3" borderId="21" xfId="1" applyNumberFormat="1" applyFont="1" applyFill="1" applyBorder="1" applyAlignment="1">
      <alignment horizontal="center" vertical="center" wrapText="1"/>
    </xf>
    <xf numFmtId="1" fontId="3" fillId="7" borderId="22" xfId="1" applyNumberFormat="1" applyFont="1" applyFill="1" applyBorder="1" applyAlignment="1">
      <alignment horizontal="center" vertical="center" wrapText="1"/>
    </xf>
    <xf numFmtId="1" fontId="3" fillId="3" borderId="23" xfId="1" applyNumberFormat="1" applyFont="1" applyFill="1" applyBorder="1" applyAlignment="1">
      <alignment horizontal="center" vertical="center" wrapText="1"/>
    </xf>
    <xf numFmtId="2" fontId="6" fillId="6" borderId="17" xfId="0" applyNumberFormat="1" applyFont="1" applyFill="1" applyBorder="1" applyAlignment="1">
      <alignment vertical="center" wrapText="1"/>
    </xf>
    <xf numFmtId="2" fontId="6" fillId="6" borderId="18" xfId="0" applyNumberFormat="1" applyFont="1" applyFill="1" applyBorder="1" applyAlignment="1">
      <alignment vertical="center" wrapText="1"/>
    </xf>
    <xf numFmtId="0" fontId="4" fillId="3" borderId="32" xfId="0" applyFont="1" applyFill="1" applyBorder="1" applyAlignment="1">
      <alignment horizontal="center" vertical="center" wrapText="1"/>
    </xf>
    <xf numFmtId="164" fontId="4" fillId="3" borderId="37" xfId="0" applyNumberFormat="1" applyFont="1" applyFill="1" applyBorder="1" applyAlignment="1">
      <alignment horizontal="center" vertical="center" wrapText="1"/>
    </xf>
    <xf numFmtId="10" fontId="0" fillId="4" borderId="40" xfId="0" applyNumberFormat="1" applyFill="1" applyBorder="1" applyAlignment="1">
      <alignment horizontal="center" vertical="center" wrapText="1"/>
    </xf>
    <xf numFmtId="10" fontId="0" fillId="4" borderId="41" xfId="0" applyNumberFormat="1" applyFill="1" applyBorder="1" applyAlignment="1">
      <alignment horizontal="center" vertical="center" wrapText="1"/>
    </xf>
    <xf numFmtId="10" fontId="0" fillId="4" borderId="42" xfId="0" applyNumberFormat="1" applyFill="1" applyBorder="1" applyAlignment="1">
      <alignment horizontal="center" vertical="center" wrapText="1"/>
    </xf>
    <xf numFmtId="0" fontId="3" fillId="0" borderId="43" xfId="0" applyFont="1" applyBorder="1" applyAlignment="1">
      <alignment horizontal="center" vertical="center" wrapText="1"/>
    </xf>
    <xf numFmtId="0" fontId="4" fillId="3" borderId="33" xfId="0" applyFont="1" applyFill="1" applyBorder="1" applyAlignment="1">
      <alignment horizontal="center" vertical="center" wrapText="1"/>
    </xf>
    <xf numFmtId="164" fontId="4" fillId="3" borderId="31" xfId="0" applyNumberFormat="1" applyFont="1" applyFill="1" applyBorder="1" applyAlignment="1">
      <alignment horizontal="center" vertical="center" wrapText="1"/>
    </xf>
    <xf numFmtId="0" fontId="3" fillId="0" borderId="31" xfId="0" applyFont="1" applyBorder="1" applyAlignment="1">
      <alignment horizontal="center" vertical="center" wrapText="1"/>
    </xf>
    <xf numFmtId="164" fontId="7" fillId="3" borderId="46" xfId="2" applyNumberFormat="1" applyFont="1" applyFill="1" applyBorder="1" applyAlignment="1">
      <alignment horizontal="center" vertical="center" wrapText="1"/>
    </xf>
    <xf numFmtId="164" fontId="4" fillId="3" borderId="47" xfId="0" applyNumberFormat="1" applyFont="1" applyFill="1" applyBorder="1" applyAlignment="1">
      <alignment horizontal="center" vertical="center" wrapText="1"/>
    </xf>
    <xf numFmtId="0" fontId="3" fillId="0" borderId="47" xfId="0" applyFont="1" applyBorder="1" applyAlignment="1">
      <alignment horizontal="center" vertical="center" wrapText="1"/>
    </xf>
    <xf numFmtId="0" fontId="3" fillId="7" borderId="31" xfId="0" applyFont="1" applyFill="1" applyBorder="1" applyAlignment="1">
      <alignment horizontal="left" vertical="center" wrapText="1"/>
    </xf>
    <xf numFmtId="0" fontId="7" fillId="3" borderId="7" xfId="0" applyFont="1" applyFill="1" applyBorder="1" applyAlignment="1">
      <alignment horizontal="center" vertical="center" wrapText="1"/>
    </xf>
    <xf numFmtId="2" fontId="3" fillId="7" borderId="34" xfId="0" applyNumberFormat="1" applyFont="1" applyFill="1" applyBorder="1" applyAlignment="1">
      <alignment horizontal="center" vertical="center" wrapText="1"/>
    </xf>
    <xf numFmtId="0" fontId="7" fillId="3" borderId="8" xfId="0" applyFont="1" applyFill="1" applyBorder="1" applyAlignment="1">
      <alignment horizontal="center" vertical="center" wrapText="1"/>
    </xf>
    <xf numFmtId="44" fontId="7" fillId="3" borderId="38" xfId="2" applyFont="1" applyFill="1" applyBorder="1" applyAlignment="1">
      <alignment horizontal="center" vertical="center" wrapText="1"/>
    </xf>
    <xf numFmtId="44" fontId="3" fillId="7" borderId="49" xfId="2" applyFont="1" applyFill="1" applyBorder="1" applyAlignment="1">
      <alignment horizontal="center" vertical="center" wrapText="1"/>
    </xf>
    <xf numFmtId="44" fontId="7" fillId="3" borderId="39" xfId="2" applyFont="1" applyFill="1" applyBorder="1" applyAlignment="1">
      <alignment horizontal="center" vertical="center" wrapText="1"/>
    </xf>
    <xf numFmtId="44" fontId="3" fillId="7" borderId="50" xfId="2" applyFont="1" applyFill="1" applyBorder="1" applyAlignment="1">
      <alignment horizontal="center" vertical="center" wrapText="1"/>
    </xf>
    <xf numFmtId="44" fontId="7" fillId="3" borderId="44" xfId="2" applyFont="1" applyFill="1" applyBorder="1" applyAlignment="1">
      <alignment horizontal="center" vertical="center" wrapText="1"/>
    </xf>
    <xf numFmtId="44" fontId="3" fillId="7" borderId="19" xfId="2" applyFont="1" applyFill="1" applyBorder="1" applyAlignment="1">
      <alignment horizontal="center" vertical="center" wrapText="1"/>
    </xf>
    <xf numFmtId="44" fontId="7" fillId="3" borderId="45" xfId="2" applyFont="1" applyFill="1" applyBorder="1" applyAlignment="1">
      <alignment horizontal="center" vertical="center" wrapText="1"/>
    </xf>
    <xf numFmtId="44" fontId="3" fillId="7" borderId="20" xfId="2" applyFont="1" applyFill="1" applyBorder="1" applyAlignment="1">
      <alignment horizontal="center" vertical="center" wrapText="1"/>
    </xf>
    <xf numFmtId="44" fontId="7" fillId="3" borderId="46" xfId="2" applyFont="1" applyFill="1" applyBorder="1" applyAlignment="1">
      <alignment horizontal="center" vertical="center" wrapText="1"/>
    </xf>
    <xf numFmtId="44" fontId="3" fillId="7" borderId="51" xfId="2" applyFont="1" applyFill="1" applyBorder="1" applyAlignment="1">
      <alignment horizontal="center" vertical="center" wrapText="1"/>
    </xf>
    <xf numFmtId="44" fontId="7" fillId="3" borderId="48" xfId="2" applyFont="1" applyFill="1" applyBorder="1" applyAlignment="1">
      <alignment horizontal="center" vertical="center" wrapText="1"/>
    </xf>
    <xf numFmtId="44" fontId="3" fillId="7" borderId="30" xfId="2" applyFont="1" applyFill="1" applyBorder="1" applyAlignment="1">
      <alignment horizontal="center" vertical="center" wrapText="1"/>
    </xf>
    <xf numFmtId="0" fontId="3" fillId="7" borderId="37" xfId="0" applyFont="1" applyFill="1" applyBorder="1" applyAlignment="1">
      <alignment horizontal="justify" vertical="center" wrapText="1"/>
    </xf>
    <xf numFmtId="3" fontId="3" fillId="2" borderId="53"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3" fillId="2" borderId="10" xfId="0" applyNumberFormat="1" applyFont="1" applyFill="1" applyBorder="1" applyAlignment="1">
      <alignment horizontal="center" vertical="center" wrapText="1"/>
    </xf>
    <xf numFmtId="3" fontId="3" fillId="2" borderId="54" xfId="0" applyNumberFormat="1" applyFont="1" applyFill="1" applyBorder="1" applyAlignment="1">
      <alignment horizontal="center" vertical="center" wrapText="1"/>
    </xf>
    <xf numFmtId="10" fontId="0" fillId="4" borderId="55" xfId="0" applyNumberFormat="1" applyFill="1" applyBorder="1" applyAlignment="1">
      <alignment horizontal="center" vertical="center" wrapText="1"/>
    </xf>
    <xf numFmtId="10" fontId="0" fillId="4" borderId="56" xfId="0" applyNumberFormat="1" applyFill="1" applyBorder="1" applyAlignment="1">
      <alignment horizontal="center" vertical="center" wrapText="1"/>
    </xf>
    <xf numFmtId="44" fontId="3" fillId="2" borderId="61" xfId="2" applyFont="1" applyFill="1" applyBorder="1" applyAlignment="1">
      <alignment horizontal="center" vertical="center" wrapText="1"/>
    </xf>
    <xf numFmtId="44" fontId="3" fillId="2" borderId="62" xfId="2" applyFont="1" applyFill="1" applyBorder="1" applyAlignment="1">
      <alignment horizontal="center" vertical="center" wrapText="1"/>
    </xf>
    <xf numFmtId="44" fontId="3" fillId="2" borderId="63" xfId="2" applyFont="1" applyFill="1" applyBorder="1" applyAlignment="1">
      <alignment horizontal="center" vertical="center" wrapText="1"/>
    </xf>
    <xf numFmtId="44" fontId="3" fillId="2" borderId="64" xfId="2" applyFont="1" applyFill="1" applyBorder="1" applyAlignment="1">
      <alignment horizontal="center" vertical="center" wrapText="1"/>
    </xf>
    <xf numFmtId="44" fontId="3" fillId="2" borderId="65" xfId="2" applyFont="1" applyFill="1" applyBorder="1" applyAlignment="1">
      <alignment horizontal="center" vertical="center" wrapText="1"/>
    </xf>
    <xf numFmtId="3" fontId="3" fillId="2" borderId="5"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44" fontId="3" fillId="2" borderId="2" xfId="2" applyFont="1" applyFill="1" applyBorder="1" applyAlignment="1">
      <alignment horizontal="center" vertical="center" wrapText="1"/>
    </xf>
    <xf numFmtId="44" fontId="3" fillId="2" borderId="1" xfId="2" applyFont="1" applyFill="1" applyBorder="1" applyAlignment="1">
      <alignment horizontal="center" vertical="center" wrapText="1"/>
    </xf>
    <xf numFmtId="44" fontId="3" fillId="2" borderId="54" xfId="2" applyFont="1" applyFill="1" applyBorder="1" applyAlignment="1">
      <alignment horizontal="center" vertical="center" wrapText="1"/>
    </xf>
    <xf numFmtId="44" fontId="3" fillId="2" borderId="66" xfId="2" applyFont="1" applyFill="1" applyBorder="1" applyAlignment="1">
      <alignment horizontal="center" vertical="center" wrapText="1"/>
    </xf>
    <xf numFmtId="44" fontId="3" fillId="2" borderId="67" xfId="2" applyFont="1" applyFill="1" applyBorder="1" applyAlignment="1">
      <alignment horizontal="center" vertical="center" wrapText="1"/>
    </xf>
    <xf numFmtId="3" fontId="3" fillId="2" borderId="57" xfId="0" applyNumberFormat="1" applyFont="1" applyFill="1" applyBorder="1" applyAlignment="1">
      <alignment horizontal="center" vertical="center" wrapText="1"/>
    </xf>
    <xf numFmtId="3" fontId="3" fillId="2" borderId="68" xfId="0" applyNumberFormat="1" applyFont="1" applyFill="1" applyBorder="1" applyAlignment="1">
      <alignment horizontal="center" vertical="center" wrapText="1"/>
    </xf>
    <xf numFmtId="44" fontId="3" fillId="2" borderId="28" xfId="2" applyFont="1" applyFill="1" applyBorder="1" applyAlignment="1">
      <alignment horizontal="center" vertical="center" wrapText="1"/>
    </xf>
    <xf numFmtId="44" fontId="3" fillId="2" borderId="29" xfId="2" applyFont="1" applyFill="1" applyBorder="1" applyAlignment="1">
      <alignment horizontal="center" vertical="center" wrapText="1"/>
    </xf>
    <xf numFmtId="44" fontId="3" fillId="2" borderId="58" xfId="2" applyFont="1" applyFill="1" applyBorder="1" applyAlignment="1">
      <alignment horizontal="center" vertical="center" wrapText="1"/>
    </xf>
    <xf numFmtId="44" fontId="3" fillId="2" borderId="69" xfId="2" applyFont="1" applyFill="1" applyBorder="1" applyAlignment="1">
      <alignment horizontal="center" vertical="center" wrapText="1"/>
    </xf>
    <xf numFmtId="44" fontId="3" fillId="2" borderId="70" xfId="2" applyFont="1" applyFill="1" applyBorder="1" applyAlignment="1">
      <alignment horizontal="center" vertical="center" wrapText="1"/>
    </xf>
    <xf numFmtId="3" fontId="3" fillId="2" borderId="59" xfId="0" applyNumberFormat="1" applyFont="1" applyFill="1" applyBorder="1" applyAlignment="1">
      <alignment horizontal="center" vertical="center" wrapText="1"/>
    </xf>
    <xf numFmtId="3" fontId="3" fillId="2" borderId="60" xfId="0" applyNumberFormat="1" applyFont="1" applyFill="1" applyBorder="1" applyAlignment="1">
      <alignment horizontal="center" vertical="center" wrapText="1"/>
    </xf>
    <xf numFmtId="3" fontId="3" fillId="2" borderId="71" xfId="0" applyNumberFormat="1" applyFont="1" applyFill="1" applyBorder="1" applyAlignment="1">
      <alignment horizontal="center" vertical="center" wrapText="1"/>
    </xf>
    <xf numFmtId="3" fontId="3" fillId="2" borderId="72" xfId="0" applyNumberFormat="1" applyFont="1" applyFill="1" applyBorder="1" applyAlignment="1">
      <alignment horizontal="center" vertical="center" wrapText="1"/>
    </xf>
    <xf numFmtId="0" fontId="12" fillId="0" borderId="0" xfId="0" applyFont="1"/>
    <xf numFmtId="0" fontId="0" fillId="10" borderId="0" xfId="0" applyFill="1"/>
    <xf numFmtId="0" fontId="0" fillId="0" borderId="0" xfId="0" applyAlignment="1">
      <alignment wrapText="1"/>
    </xf>
    <xf numFmtId="0" fontId="0" fillId="9" borderId="0" xfId="0" applyFill="1"/>
    <xf numFmtId="10" fontId="0" fillId="4" borderId="57" xfId="0" applyNumberFormat="1" applyFill="1" applyBorder="1" applyAlignment="1">
      <alignment horizontal="center" vertical="center" wrapText="1"/>
    </xf>
    <xf numFmtId="3" fontId="3" fillId="8" borderId="53" xfId="0" applyNumberFormat="1" applyFont="1" applyFill="1" applyBorder="1" applyAlignment="1">
      <alignment horizontal="center" vertical="center" wrapText="1"/>
    </xf>
    <xf numFmtId="3" fontId="3" fillId="8" borderId="1" xfId="0" applyNumberFormat="1" applyFont="1" applyFill="1" applyBorder="1" applyAlignment="1">
      <alignment horizontal="center" vertical="center" wrapText="1"/>
    </xf>
    <xf numFmtId="3" fontId="3" fillId="8" borderId="10" xfId="0" applyNumberFormat="1" applyFont="1" applyFill="1" applyBorder="1" applyAlignment="1">
      <alignment horizontal="center" vertical="center" wrapText="1"/>
    </xf>
    <xf numFmtId="3" fontId="3" fillId="8" borderId="54" xfId="0" applyNumberFormat="1" applyFont="1" applyFill="1" applyBorder="1" applyAlignment="1">
      <alignment horizontal="center" vertical="center" wrapText="1"/>
    </xf>
    <xf numFmtId="10" fontId="0" fillId="4" borderId="75" xfId="0" applyNumberFormat="1" applyFill="1" applyBorder="1" applyAlignment="1">
      <alignment horizontal="center" vertical="center" wrapText="1"/>
    </xf>
    <xf numFmtId="10" fontId="0" fillId="11" borderId="75" xfId="0" applyNumberFormat="1" applyFill="1" applyBorder="1" applyAlignment="1">
      <alignment horizontal="center" vertical="center" wrapText="1"/>
    </xf>
    <xf numFmtId="10" fontId="0" fillId="11" borderId="57" xfId="0" applyNumberFormat="1" applyFill="1" applyBorder="1" applyAlignment="1">
      <alignment horizontal="center" vertical="center" wrapText="1"/>
    </xf>
    <xf numFmtId="10" fontId="0" fillId="11" borderId="55" xfId="0" applyNumberFormat="1" applyFill="1" applyBorder="1" applyAlignment="1">
      <alignment horizontal="center" vertical="center" wrapText="1"/>
    </xf>
    <xf numFmtId="10" fontId="13" fillId="12" borderId="57" xfId="0" applyNumberFormat="1" applyFont="1" applyFill="1" applyBorder="1" applyAlignment="1">
      <alignment horizontal="center" vertical="center"/>
    </xf>
    <xf numFmtId="0" fontId="5" fillId="8" borderId="76"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3" fillId="6" borderId="31" xfId="0" applyFont="1" applyFill="1" applyBorder="1" applyAlignment="1">
      <alignment horizontal="left" vertical="center" wrapText="1"/>
    </xf>
    <xf numFmtId="0" fontId="3" fillId="9" borderId="43" xfId="0" applyFont="1" applyFill="1" applyBorder="1" applyAlignment="1">
      <alignment horizontal="justify" vertical="center" wrapText="1"/>
    </xf>
    <xf numFmtId="0" fontId="3" fillId="3" borderId="31" xfId="0" applyFont="1" applyFill="1" applyBorder="1" applyAlignment="1">
      <alignment horizontal="left" vertical="center" wrapText="1"/>
    </xf>
    <xf numFmtId="0" fontId="4" fillId="7" borderId="77" xfId="0" applyFont="1" applyFill="1" applyBorder="1" applyAlignment="1">
      <alignment horizontal="center" vertical="center" wrapText="1"/>
    </xf>
    <xf numFmtId="0" fontId="1" fillId="3" borderId="77" xfId="0" applyFont="1" applyFill="1" applyBorder="1" applyAlignment="1">
      <alignment horizontal="center" vertical="center" wrapText="1"/>
    </xf>
    <xf numFmtId="0" fontId="4" fillId="7" borderId="78" xfId="0" applyFont="1" applyFill="1" applyBorder="1" applyAlignment="1">
      <alignment horizontal="center" vertical="center" wrapText="1"/>
    </xf>
    <xf numFmtId="0" fontId="2" fillId="3" borderId="79" xfId="0" applyFont="1" applyFill="1" applyBorder="1" applyAlignment="1">
      <alignment horizontal="center" vertical="center" wrapText="1"/>
    </xf>
    <xf numFmtId="0" fontId="3" fillId="3" borderId="81" xfId="0" applyFont="1" applyFill="1" applyBorder="1" applyAlignment="1">
      <alignment horizontal="justify" vertical="center" wrapText="1"/>
    </xf>
    <xf numFmtId="0" fontId="10" fillId="5" borderId="34" xfId="0" applyFont="1" applyFill="1" applyBorder="1" applyAlignment="1">
      <alignment horizontal="center" vertical="center" wrapText="1"/>
    </xf>
    <xf numFmtId="0" fontId="3" fillId="3" borderId="81" xfId="0" applyFont="1" applyFill="1" applyBorder="1" applyAlignment="1">
      <alignment horizontal="center" vertical="center" wrapText="1"/>
    </xf>
    <xf numFmtId="0" fontId="3" fillId="3" borderId="82" xfId="0" applyFont="1" applyFill="1" applyBorder="1" applyAlignment="1">
      <alignment horizontal="left" vertical="center" wrapText="1"/>
    </xf>
    <xf numFmtId="0" fontId="14" fillId="13" borderId="34" xfId="0" applyFont="1" applyFill="1" applyBorder="1" applyAlignment="1">
      <alignment horizontal="center" vertical="center" wrapText="1"/>
    </xf>
    <xf numFmtId="0" fontId="1" fillId="3" borderId="83" xfId="0" applyFont="1" applyFill="1" applyBorder="1" applyAlignment="1">
      <alignment horizontal="center" vertical="center" wrapText="1"/>
    </xf>
    <xf numFmtId="1" fontId="7" fillId="3" borderId="84" xfId="1" applyNumberFormat="1" applyFont="1" applyFill="1" applyBorder="1" applyAlignment="1">
      <alignment horizontal="center" vertical="center" wrapText="1"/>
    </xf>
    <xf numFmtId="3" fontId="3" fillId="8" borderId="85" xfId="0" applyNumberFormat="1" applyFont="1" applyFill="1" applyBorder="1" applyAlignment="1">
      <alignment horizontal="center" vertical="center" wrapText="1"/>
    </xf>
    <xf numFmtId="3" fontId="3" fillId="2" borderId="85" xfId="0" applyNumberFormat="1" applyFont="1" applyFill="1" applyBorder="1" applyAlignment="1">
      <alignment horizontal="center" vertical="center" wrapText="1"/>
    </xf>
    <xf numFmtId="0" fontId="5" fillId="8" borderId="86" xfId="0" applyFont="1" applyFill="1" applyBorder="1" applyAlignment="1">
      <alignment horizontal="center" vertical="center" wrapText="1"/>
    </xf>
    <xf numFmtId="0" fontId="5" fillId="6" borderId="87" xfId="0" applyFont="1" applyFill="1" applyBorder="1" applyAlignment="1">
      <alignment horizontal="center" vertical="center" wrapText="1"/>
    </xf>
    <xf numFmtId="0" fontId="4" fillId="7" borderId="87" xfId="0" applyFont="1" applyFill="1" applyBorder="1" applyAlignment="1">
      <alignment horizontal="center" vertical="center" wrapText="1"/>
    </xf>
    <xf numFmtId="0" fontId="3" fillId="3" borderId="87" xfId="0" applyFont="1" applyFill="1" applyBorder="1" applyAlignment="1">
      <alignment horizontal="center" vertical="center" wrapText="1"/>
    </xf>
    <xf numFmtId="0" fontId="3" fillId="7" borderId="37"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3" borderId="6" xfId="0" applyFont="1" applyFill="1" applyBorder="1" applyAlignment="1">
      <alignment horizontal="center" vertical="center" wrapText="1"/>
    </xf>
    <xf numFmtId="10" fontId="0" fillId="4" borderId="88" xfId="0" applyNumberFormat="1" applyFill="1" applyBorder="1" applyAlignment="1">
      <alignment horizontal="center" vertical="center" wrapText="1"/>
    </xf>
    <xf numFmtId="3" fontId="3" fillId="8" borderId="2" xfId="0" applyNumberFormat="1" applyFont="1" applyFill="1" applyBorder="1" applyAlignment="1">
      <alignment horizontal="center" vertical="center" wrapText="1"/>
    </xf>
    <xf numFmtId="0" fontId="3" fillId="3" borderId="91" xfId="0" applyFont="1" applyFill="1" applyBorder="1" applyAlignment="1">
      <alignment horizontal="center" vertical="center" wrapText="1"/>
    </xf>
    <xf numFmtId="3" fontId="3" fillId="2" borderId="92" xfId="0" applyNumberFormat="1" applyFont="1" applyFill="1" applyBorder="1" applyAlignment="1">
      <alignment horizontal="center" vertical="center" wrapText="1"/>
    </xf>
    <xf numFmtId="3" fontId="3" fillId="2" borderId="89" xfId="0" applyNumberFormat="1" applyFont="1" applyFill="1" applyBorder="1" applyAlignment="1">
      <alignment horizontal="center" vertical="center" wrapText="1"/>
    </xf>
    <xf numFmtId="3" fontId="3" fillId="2" borderId="90" xfId="0" applyNumberFormat="1" applyFont="1" applyFill="1" applyBorder="1" applyAlignment="1">
      <alignment horizontal="center" vertical="center" wrapText="1"/>
    </xf>
    <xf numFmtId="3" fontId="3" fillId="2" borderId="93" xfId="0" applyNumberFormat="1" applyFont="1" applyFill="1" applyBorder="1" applyAlignment="1">
      <alignment horizontal="center" vertical="center" wrapText="1"/>
    </xf>
    <xf numFmtId="3" fontId="3" fillId="2" borderId="94" xfId="0" applyNumberFormat="1" applyFont="1" applyFill="1" applyBorder="1" applyAlignment="1">
      <alignment horizontal="center" vertical="center" wrapText="1"/>
    </xf>
    <xf numFmtId="0" fontId="3" fillId="3" borderId="95" xfId="0" applyFont="1" applyFill="1" applyBorder="1" applyAlignment="1">
      <alignment horizontal="left" vertical="center" wrapText="1"/>
    </xf>
    <xf numFmtId="0" fontId="4" fillId="3" borderId="80" xfId="0" applyFont="1" applyFill="1" applyBorder="1" applyAlignment="1">
      <alignment horizontal="justify" vertical="center" wrapText="1"/>
    </xf>
    <xf numFmtId="0" fontId="1" fillId="6" borderId="2"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 fillId="6" borderId="1" xfId="0" applyFont="1" applyFill="1" applyBorder="1" applyAlignment="1">
      <alignment horizontal="left" vertical="center" wrapText="1"/>
    </xf>
    <xf numFmtId="0" fontId="7" fillId="6" borderId="1" xfId="0" applyFont="1" applyFill="1" applyBorder="1" applyAlignment="1">
      <alignment horizontal="center" vertical="center" wrapText="1"/>
    </xf>
    <xf numFmtId="0" fontId="1" fillId="6" borderId="10" xfId="0" applyFont="1" applyFill="1" applyBorder="1" applyAlignment="1">
      <alignment horizontal="left" vertical="center" wrapText="1"/>
    </xf>
    <xf numFmtId="0" fontId="16" fillId="7" borderId="1" xfId="0" applyFont="1" applyFill="1" applyBorder="1" applyAlignment="1">
      <alignment horizontal="justify" vertical="center" wrapText="1"/>
    </xf>
    <xf numFmtId="0" fontId="16" fillId="7" borderId="1" xfId="0" applyFont="1" applyFill="1" applyBorder="1" applyAlignment="1">
      <alignment horizontal="left" vertical="center" wrapText="1"/>
    </xf>
    <xf numFmtId="0" fontId="17" fillId="7" borderId="1" xfId="0" applyFont="1" applyFill="1" applyBorder="1" applyAlignment="1">
      <alignment horizontal="center" vertical="center" wrapText="1"/>
    </xf>
    <xf numFmtId="0" fontId="16" fillId="7" borderId="10" xfId="0" applyFont="1" applyFill="1" applyBorder="1" applyAlignment="1">
      <alignment horizontal="justify" vertical="center" wrapText="1"/>
    </xf>
    <xf numFmtId="0" fontId="16" fillId="3" borderId="1" xfId="0" applyFont="1" applyFill="1" applyBorder="1" applyAlignment="1">
      <alignment horizontal="justify" vertical="center" wrapText="1"/>
    </xf>
    <xf numFmtId="0" fontId="17" fillId="3" borderId="1" xfId="0" applyFont="1" applyFill="1" applyBorder="1" applyAlignment="1">
      <alignment horizontal="justify" vertical="center" wrapText="1"/>
    </xf>
    <xf numFmtId="0" fontId="17" fillId="3" borderId="1" xfId="0" applyFont="1" applyFill="1" applyBorder="1" applyAlignment="1">
      <alignment horizontal="center" vertical="center" wrapText="1"/>
    </xf>
    <xf numFmtId="0" fontId="17" fillId="3" borderId="10" xfId="0" applyFont="1" applyFill="1" applyBorder="1" applyAlignment="1">
      <alignment horizontal="left" vertical="center" wrapText="1"/>
    </xf>
    <xf numFmtId="0" fontId="0" fillId="0" borderId="0" xfId="0" applyAlignment="1">
      <alignment horizontal="center" vertical="top" wrapText="1"/>
    </xf>
    <xf numFmtId="0" fontId="10" fillId="6" borderId="8"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9" xfId="0" applyFont="1" applyFill="1" applyBorder="1" applyAlignment="1">
      <alignment horizontal="center" vertical="center" wrapText="1"/>
    </xf>
    <xf numFmtId="2" fontId="4" fillId="7" borderId="16" xfId="0" applyNumberFormat="1" applyFont="1" applyFill="1" applyBorder="1" applyAlignment="1">
      <alignment horizontal="center" vertical="center" wrapText="1"/>
    </xf>
    <xf numFmtId="2" fontId="4" fillId="7" borderId="15" xfId="0" applyNumberFormat="1" applyFont="1" applyFill="1" applyBorder="1" applyAlignment="1">
      <alignment horizontal="center" vertical="center" wrapText="1"/>
    </xf>
    <xf numFmtId="2" fontId="5" fillId="6" borderId="7" xfId="0" applyNumberFormat="1" applyFont="1" applyFill="1" applyBorder="1" applyAlignment="1">
      <alignment horizontal="center" vertical="center" wrapText="1"/>
    </xf>
    <xf numFmtId="2" fontId="5" fillId="6" borderId="8" xfId="0" applyNumberFormat="1" applyFont="1" applyFill="1" applyBorder="1" applyAlignment="1">
      <alignment horizontal="center" vertical="center" wrapText="1"/>
    </xf>
    <xf numFmtId="2" fontId="5" fillId="6" borderId="9" xfId="0" applyNumberFormat="1" applyFont="1" applyFill="1" applyBorder="1" applyAlignment="1">
      <alignment horizontal="center" vertical="center" wrapText="1"/>
    </xf>
    <xf numFmtId="2" fontId="5" fillId="6" borderId="16" xfId="0" applyNumberFormat="1" applyFont="1" applyFill="1" applyBorder="1" applyAlignment="1">
      <alignment horizontal="center" vertical="center" wrapText="1"/>
    </xf>
    <xf numFmtId="2" fontId="5" fillId="6" borderId="15" xfId="0" applyNumberFormat="1" applyFont="1" applyFill="1" applyBorder="1" applyAlignment="1">
      <alignment horizontal="center" vertical="center" wrapText="1"/>
    </xf>
    <xf numFmtId="0" fontId="5" fillId="8" borderId="73" xfId="0" applyFont="1" applyFill="1" applyBorder="1" applyAlignment="1">
      <alignment horizontal="center" vertical="center" wrapText="1"/>
    </xf>
    <xf numFmtId="0" fontId="5" fillId="8" borderId="74" xfId="0" applyFont="1" applyFill="1" applyBorder="1" applyAlignment="1">
      <alignment horizontal="center" vertical="center" wrapText="1"/>
    </xf>
    <xf numFmtId="0" fontId="10" fillId="5" borderId="7"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9" xfId="0" applyFont="1" applyFill="1" applyBorder="1" applyAlignment="1">
      <alignment horizontal="center" vertical="center"/>
    </xf>
    <xf numFmtId="0" fontId="5" fillId="8" borderId="7" xfId="0" applyFont="1" applyFill="1" applyBorder="1" applyAlignment="1">
      <alignment horizontal="center" vertical="center" wrapText="1"/>
    </xf>
    <xf numFmtId="0" fontId="5" fillId="8" borderId="9" xfId="0" applyFont="1" applyFill="1" applyBorder="1" applyAlignment="1">
      <alignment horizontal="center" vertical="center" wrapText="1"/>
    </xf>
    <xf numFmtId="2" fontId="10" fillId="6" borderId="7" xfId="0" applyNumberFormat="1" applyFont="1" applyFill="1" applyBorder="1" applyAlignment="1">
      <alignment horizontal="center" vertical="center" wrapText="1"/>
    </xf>
    <xf numFmtId="2" fontId="10" fillId="6" borderId="8" xfId="0" applyNumberFormat="1" applyFont="1" applyFill="1" applyBorder="1" applyAlignment="1">
      <alignment horizontal="center" vertical="center" wrapText="1"/>
    </xf>
    <xf numFmtId="2" fontId="10" fillId="6" borderId="9" xfId="0" applyNumberFormat="1" applyFont="1" applyFill="1" applyBorder="1" applyAlignment="1">
      <alignment horizontal="center" vertical="center" wrapText="1"/>
    </xf>
    <xf numFmtId="2" fontId="6" fillId="6" borderId="14" xfId="0" applyNumberFormat="1" applyFont="1" applyFill="1" applyBorder="1" applyAlignment="1">
      <alignment horizontal="center" vertical="center" wrapText="1"/>
    </xf>
    <xf numFmtId="2" fontId="6" fillId="6" borderId="3" xfId="0" applyNumberFormat="1" applyFont="1" applyFill="1" applyBorder="1" applyAlignment="1">
      <alignment horizontal="center" vertical="center" wrapText="1"/>
    </xf>
    <xf numFmtId="2" fontId="6" fillId="6" borderId="35" xfId="0" applyNumberFormat="1" applyFont="1" applyFill="1" applyBorder="1" applyAlignment="1">
      <alignment horizontal="center" vertical="center" wrapText="1"/>
    </xf>
    <xf numFmtId="2" fontId="6" fillId="6" borderId="0" xfId="0" applyNumberFormat="1" applyFont="1" applyFill="1" applyAlignment="1">
      <alignment horizontal="center"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0" fillId="0" borderId="0" xfId="0" applyAlignment="1">
      <alignment horizontal="justify" vertical="center" wrapText="1"/>
    </xf>
    <xf numFmtId="2" fontId="5" fillId="6" borderId="52" xfId="0" applyNumberFormat="1" applyFont="1" applyFill="1" applyBorder="1" applyAlignment="1">
      <alignment horizontal="center" vertical="center" wrapText="1"/>
    </xf>
    <xf numFmtId="2" fontId="5" fillId="6" borderId="36" xfId="0" applyNumberFormat="1" applyFont="1" applyFill="1" applyBorder="1" applyAlignment="1">
      <alignment horizontal="center" vertical="center" wrapText="1"/>
    </xf>
    <xf numFmtId="0" fontId="0" fillId="0" borderId="35" xfId="0" applyBorder="1"/>
    <xf numFmtId="0" fontId="0" fillId="0" borderId="0" xfId="0" applyBorder="1"/>
    <xf numFmtId="0" fontId="0" fillId="0" borderId="96" xfId="0" applyBorder="1"/>
    <xf numFmtId="0" fontId="0" fillId="0" borderId="17" xfId="0" applyBorder="1"/>
    <xf numFmtId="0" fontId="9" fillId="0" borderId="97" xfId="0" applyFont="1" applyBorder="1" applyAlignment="1">
      <alignment horizontal="center" vertical="center" wrapText="1"/>
    </xf>
    <xf numFmtId="0" fontId="9" fillId="0" borderId="97" xfId="0" applyFont="1" applyBorder="1" applyAlignment="1">
      <alignment horizontal="center" vertical="center"/>
    </xf>
    <xf numFmtId="0" fontId="0" fillId="0" borderId="18" xfId="0" applyBorder="1"/>
    <xf numFmtId="0" fontId="9" fillId="0" borderId="97" xfId="0" applyFont="1" applyBorder="1" applyAlignment="1">
      <alignment horizontal="center" vertical="top" wrapText="1"/>
    </xf>
    <xf numFmtId="0" fontId="9" fillId="0" borderId="97" xfId="0" applyFont="1" applyBorder="1" applyAlignment="1">
      <alignment horizontal="center" vertical="top"/>
    </xf>
    <xf numFmtId="0" fontId="9" fillId="0" borderId="98" xfId="0" applyFont="1" applyBorder="1" applyAlignment="1">
      <alignment horizontal="center" vertical="center"/>
    </xf>
  </cellXfs>
  <cellStyles count="3">
    <cellStyle name="Moneda" xfId="2" builtinId="4"/>
    <cellStyle name="Normal" xfId="0" builtinId="0"/>
    <cellStyle name="Porcentaje" xfId="1" builtinId="5"/>
  </cellStyles>
  <dxfs count="71">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EAB91F"/>
      <color rgb="FFFFEB9C"/>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606138</xdr:colOff>
      <xdr:row>3</xdr:row>
      <xdr:rowOff>147982</xdr:rowOff>
    </xdr:from>
    <xdr:to>
      <xdr:col>2</xdr:col>
      <xdr:colOff>1736419</xdr:colOff>
      <xdr:row>8</xdr:row>
      <xdr:rowOff>95249</xdr:rowOff>
    </xdr:to>
    <xdr:pic>
      <xdr:nvPicPr>
        <xdr:cNvPr id="4" name="Imagen 3">
          <a:extLst>
            <a:ext uri="{FF2B5EF4-FFF2-40B4-BE49-F238E27FC236}">
              <a16:creationId xmlns:a16="http://schemas.microsoft.com/office/drawing/2014/main" id="{817A25B0-F3E2-4429-BA80-3A2652BBF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138" y="733089"/>
          <a:ext cx="3184960" cy="2015553"/>
        </a:xfrm>
        <a:prstGeom prst="rect">
          <a:avLst/>
        </a:prstGeom>
      </xdr:spPr>
    </xdr:pic>
    <xdr:clientData/>
  </xdr:twoCellAnchor>
  <xdr:twoCellAnchor editAs="oneCell">
    <xdr:from>
      <xdr:col>2</xdr:col>
      <xdr:colOff>1714501</xdr:colOff>
      <xdr:row>3</xdr:row>
      <xdr:rowOff>61392</xdr:rowOff>
    </xdr:from>
    <xdr:to>
      <xdr:col>3</xdr:col>
      <xdr:colOff>1329757</xdr:colOff>
      <xdr:row>8</xdr:row>
      <xdr:rowOff>46598</xdr:rowOff>
    </xdr:to>
    <xdr:pic>
      <xdr:nvPicPr>
        <xdr:cNvPr id="5" name="Imagen 4">
          <a:extLst>
            <a:ext uri="{FF2B5EF4-FFF2-40B4-BE49-F238E27FC236}">
              <a16:creationId xmlns:a16="http://schemas.microsoft.com/office/drawing/2014/main" id="{A0B91EB3-E23B-4C85-A1EE-CB17FEB15F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36819" y="632892"/>
          <a:ext cx="2005165" cy="2006833"/>
        </a:xfrm>
        <a:prstGeom prst="rect">
          <a:avLst/>
        </a:prstGeom>
      </xdr:spPr>
    </xdr:pic>
    <xdr:clientData/>
  </xdr:twoCellAnchor>
  <xdr:twoCellAnchor editAs="oneCell">
    <xdr:from>
      <xdr:col>22</xdr:col>
      <xdr:colOff>-1</xdr:colOff>
      <xdr:row>3</xdr:row>
      <xdr:rowOff>0</xdr:rowOff>
    </xdr:from>
    <xdr:to>
      <xdr:col>22</xdr:col>
      <xdr:colOff>2180406</xdr:colOff>
      <xdr:row>8</xdr:row>
      <xdr:rowOff>50800</xdr:rowOff>
    </xdr:to>
    <xdr:pic>
      <xdr:nvPicPr>
        <xdr:cNvPr id="6" name="Imagen 5">
          <a:extLst>
            <a:ext uri="{FF2B5EF4-FFF2-40B4-BE49-F238E27FC236}">
              <a16:creationId xmlns:a16="http://schemas.microsoft.com/office/drawing/2014/main" id="{7A546738-2C04-40E7-B6AF-FE9EE039B1CE}"/>
            </a:ext>
          </a:extLst>
        </xdr:cNvPr>
        <xdr:cNvPicPr>
          <a:picLocks noChangeAspect="1"/>
        </xdr:cNvPicPr>
      </xdr:nvPicPr>
      <xdr:blipFill rotWithShape="1">
        <a:blip xmlns:r="http://schemas.openxmlformats.org/officeDocument/2006/relationships" r:embed="rId3"/>
        <a:srcRect l="25953" t="32381" r="46785" b="17037"/>
        <a:stretch/>
      </xdr:blipFill>
      <xdr:spPr>
        <a:xfrm>
          <a:off x="30784799" y="571500"/>
          <a:ext cx="2180407" cy="2095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W53"/>
  <sheetViews>
    <sheetView tabSelected="1" topLeftCell="A34" zoomScale="50" zoomScaleNormal="50" workbookViewId="0">
      <selection activeCell="B1" sqref="B1:W43"/>
    </sheetView>
  </sheetViews>
  <sheetFormatPr baseColWidth="10" defaultColWidth="11.453125" defaultRowHeight="14.5"/>
  <cols>
    <col min="2" max="2" width="19.36328125" customWidth="1"/>
    <col min="3" max="3" width="35.90625" customWidth="1"/>
    <col min="4" max="6" width="31.453125" customWidth="1"/>
    <col min="7" max="15" width="16.90625" customWidth="1"/>
    <col min="16" max="22" width="18.08984375" customWidth="1"/>
    <col min="23" max="23" width="61.90625" customWidth="1"/>
  </cols>
  <sheetData>
    <row r="3" spans="2:23" ht="15" thickBot="1"/>
    <row r="4" spans="2:23" ht="63" customHeight="1">
      <c r="E4" s="169" t="s">
        <v>20</v>
      </c>
      <c r="F4" s="170"/>
      <c r="G4" s="170"/>
      <c r="H4" s="170"/>
      <c r="I4" s="170"/>
      <c r="J4" s="170"/>
      <c r="K4" s="170"/>
      <c r="L4" s="170"/>
      <c r="M4" s="170"/>
      <c r="N4" s="170"/>
      <c r="O4" s="170"/>
      <c r="P4" s="170"/>
      <c r="Q4" s="170"/>
      <c r="R4" s="170"/>
      <c r="S4" s="170"/>
    </row>
    <row r="5" spans="2:23" ht="30" customHeight="1">
      <c r="E5" s="171" t="s">
        <v>0</v>
      </c>
      <c r="F5" s="172"/>
      <c r="G5" s="172"/>
      <c r="H5" s="172"/>
      <c r="I5" s="172"/>
      <c r="J5" s="172"/>
      <c r="K5" s="172"/>
      <c r="L5" s="172"/>
      <c r="M5" s="172"/>
      <c r="N5" s="172"/>
      <c r="O5" s="172"/>
      <c r="P5" s="172"/>
      <c r="Q5" s="172"/>
      <c r="R5" s="172"/>
      <c r="S5" s="172"/>
    </row>
    <row r="6" spans="2:23" ht="26.25" customHeight="1">
      <c r="E6" s="171" t="s">
        <v>111</v>
      </c>
      <c r="F6" s="172"/>
      <c r="G6" s="172"/>
      <c r="H6" s="172"/>
      <c r="I6" s="172"/>
      <c r="J6" s="172"/>
      <c r="K6" s="172"/>
      <c r="L6" s="172"/>
      <c r="M6" s="172"/>
      <c r="N6" s="172"/>
      <c r="O6" s="172"/>
      <c r="P6" s="172"/>
      <c r="Q6" s="172"/>
      <c r="R6" s="172"/>
      <c r="S6" s="172"/>
    </row>
    <row r="7" spans="2:23" ht="26.25" customHeight="1">
      <c r="E7" s="171" t="s">
        <v>112</v>
      </c>
      <c r="F7" s="172"/>
      <c r="G7" s="172"/>
      <c r="H7" s="172"/>
      <c r="I7" s="172"/>
      <c r="J7" s="172"/>
      <c r="K7" s="172"/>
      <c r="L7" s="172"/>
      <c r="M7" s="172"/>
      <c r="N7" s="172"/>
      <c r="O7" s="172"/>
      <c r="P7" s="172"/>
      <c r="Q7" s="172"/>
      <c r="R7" s="172"/>
      <c r="S7" s="172"/>
    </row>
    <row r="8" spans="2:23" ht="15.75" customHeight="1" thickBot="1">
      <c r="E8" s="19"/>
      <c r="F8" s="20"/>
      <c r="G8" s="20"/>
      <c r="H8" s="20"/>
      <c r="I8" s="20"/>
      <c r="J8" s="20"/>
      <c r="K8" s="20"/>
      <c r="L8" s="20"/>
      <c r="M8" s="20"/>
      <c r="N8" s="20"/>
      <c r="O8" s="20"/>
      <c r="P8" s="20"/>
      <c r="Q8" s="20"/>
      <c r="R8" s="20"/>
      <c r="S8" s="20"/>
    </row>
    <row r="11" spans="2:23" ht="9" customHeight="1" thickBot="1"/>
    <row r="12" spans="2:23" ht="26.25" customHeight="1" thickBot="1">
      <c r="G12" s="166" t="s">
        <v>31</v>
      </c>
      <c r="H12" s="167"/>
      <c r="I12" s="167"/>
      <c r="J12" s="167"/>
      <c r="K12" s="167"/>
      <c r="L12" s="167"/>
      <c r="M12" s="167"/>
      <c r="N12" s="167"/>
      <c r="O12" s="167"/>
      <c r="P12" s="167"/>
      <c r="Q12" s="167"/>
      <c r="R12" s="167"/>
      <c r="S12" s="167"/>
      <c r="T12" s="167"/>
      <c r="U12" s="167"/>
      <c r="V12" s="168"/>
    </row>
    <row r="13" spans="2:23" ht="57" customHeight="1" thickBot="1">
      <c r="B13" s="147" t="s">
        <v>1</v>
      </c>
      <c r="C13" s="147" t="s">
        <v>2</v>
      </c>
      <c r="D13" s="173" t="s">
        <v>3</v>
      </c>
      <c r="E13" s="174"/>
      <c r="F13" s="175"/>
      <c r="G13" s="161" t="s">
        <v>29</v>
      </c>
      <c r="H13" s="162"/>
      <c r="I13" s="162"/>
      <c r="J13" s="162"/>
      <c r="K13" s="163"/>
      <c r="L13" s="173" t="s">
        <v>21</v>
      </c>
      <c r="M13" s="174"/>
      <c r="N13" s="174"/>
      <c r="O13" s="175"/>
      <c r="P13" s="176" t="s">
        <v>110</v>
      </c>
      <c r="Q13" s="143"/>
      <c r="R13" s="143"/>
      <c r="S13" s="144"/>
      <c r="T13" s="143" t="s">
        <v>33</v>
      </c>
      <c r="U13" s="143"/>
      <c r="V13" s="144"/>
      <c r="W13" s="145" t="s">
        <v>38</v>
      </c>
    </row>
    <row r="14" spans="2:23" ht="143.25" customHeight="1" thickBot="1">
      <c r="B14" s="148"/>
      <c r="C14" s="148"/>
      <c r="D14" s="103" t="s">
        <v>4</v>
      </c>
      <c r="E14" s="103" t="s">
        <v>5</v>
      </c>
      <c r="F14" s="94" t="s">
        <v>6</v>
      </c>
      <c r="G14" s="106" t="s">
        <v>39</v>
      </c>
      <c r="H14" s="107" t="s">
        <v>7</v>
      </c>
      <c r="I14" s="98" t="s">
        <v>8</v>
      </c>
      <c r="J14" s="99" t="s">
        <v>9</v>
      </c>
      <c r="K14" s="100" t="s">
        <v>10</v>
      </c>
      <c r="L14" s="5" t="s">
        <v>7</v>
      </c>
      <c r="M14" s="6" t="s">
        <v>8</v>
      </c>
      <c r="N14" s="4" t="s">
        <v>9</v>
      </c>
      <c r="O14" s="7" t="s">
        <v>10</v>
      </c>
      <c r="P14" s="5" t="s">
        <v>7</v>
      </c>
      <c r="Q14" s="116" t="s">
        <v>8</v>
      </c>
      <c r="R14" s="4" t="s">
        <v>9</v>
      </c>
      <c r="S14" s="117" t="s">
        <v>10</v>
      </c>
      <c r="T14" s="4" t="s">
        <v>8</v>
      </c>
      <c r="U14" s="116" t="s">
        <v>9</v>
      </c>
      <c r="V14" s="118" t="s">
        <v>10</v>
      </c>
      <c r="W14" s="146"/>
    </row>
    <row r="15" spans="2:23" ht="165.75" customHeight="1">
      <c r="B15" s="101" t="s">
        <v>11</v>
      </c>
      <c r="C15" s="128" t="s">
        <v>40</v>
      </c>
      <c r="D15" s="102" t="s">
        <v>12</v>
      </c>
      <c r="E15" s="104" t="s">
        <v>13</v>
      </c>
      <c r="F15" s="105" t="s">
        <v>19</v>
      </c>
      <c r="G15" s="115">
        <v>54</v>
      </c>
      <c r="H15" s="108">
        <v>54</v>
      </c>
      <c r="I15" s="17">
        <v>54</v>
      </c>
      <c r="J15" s="18">
        <v>54</v>
      </c>
      <c r="K15" s="17">
        <v>54</v>
      </c>
      <c r="L15" s="16">
        <v>47</v>
      </c>
      <c r="M15" s="10"/>
      <c r="N15" s="11"/>
      <c r="O15" s="12"/>
      <c r="P15" s="55">
        <f>IFERROR(L15/H15,"NO APLICA")</f>
        <v>0.87037037037037035</v>
      </c>
      <c r="Q15" s="90"/>
      <c r="R15" s="90"/>
      <c r="S15" s="91"/>
      <c r="T15" s="89"/>
      <c r="U15" s="90"/>
      <c r="V15" s="91"/>
      <c r="W15" s="49" t="s">
        <v>30</v>
      </c>
    </row>
    <row r="16" spans="2:23" ht="23.4" hidden="1" customHeight="1">
      <c r="B16" s="159"/>
      <c r="C16" s="160"/>
      <c r="D16" s="160"/>
      <c r="E16" s="160"/>
      <c r="F16" s="160"/>
      <c r="G16" s="111"/>
      <c r="H16" s="109"/>
      <c r="I16" s="85"/>
      <c r="J16" s="85"/>
      <c r="K16" s="86"/>
      <c r="L16" s="84"/>
      <c r="M16" s="85"/>
      <c r="N16" s="85"/>
      <c r="O16" s="87"/>
      <c r="P16" s="88" t="str">
        <f t="shared" ref="P16:S31" si="0">IFERROR((L16/H16),"100%")</f>
        <v>100%</v>
      </c>
      <c r="Q16" s="83" t="str">
        <f t="shared" si="0"/>
        <v>100%</v>
      </c>
      <c r="R16" s="83" t="str">
        <f t="shared" si="0"/>
        <v>100%</v>
      </c>
      <c r="S16" s="54" t="str">
        <f t="shared" si="0"/>
        <v>100%</v>
      </c>
      <c r="T16" s="88" t="str">
        <f>IFERROR(((L16+M16)/(H16+I16)),"100%")</f>
        <v>100%</v>
      </c>
      <c r="U16" s="83" t="str">
        <f>IFERROR(((L16+M16+N16)/(H16+I16+J16)),"100%")</f>
        <v>100%</v>
      </c>
      <c r="V16" s="54" t="str">
        <f>IFERROR(((L16+M16+N16+O16)/(H16+I16+J16+K16)),"100%")</f>
        <v>100%</v>
      </c>
      <c r="W16" s="96"/>
    </row>
    <row r="17" spans="2:23" ht="140.5">
      <c r="B17" s="129" t="s">
        <v>41</v>
      </c>
      <c r="C17" s="130" t="s">
        <v>42</v>
      </c>
      <c r="D17" s="131" t="s">
        <v>43</v>
      </c>
      <c r="E17" s="132" t="s">
        <v>44</v>
      </c>
      <c r="F17" s="133" t="s">
        <v>45</v>
      </c>
      <c r="G17" s="112">
        <v>554473</v>
      </c>
      <c r="H17" s="109">
        <v>111545.11</v>
      </c>
      <c r="I17" s="85">
        <v>152472.4</v>
      </c>
      <c r="J17" s="85">
        <v>135303.19</v>
      </c>
      <c r="K17" s="86">
        <v>155151.46</v>
      </c>
      <c r="L17" s="84">
        <v>75436.81</v>
      </c>
      <c r="M17" s="85"/>
      <c r="N17" s="85"/>
      <c r="O17" s="87"/>
      <c r="P17" s="88">
        <f t="shared" si="0"/>
        <v>0.67628970915892228</v>
      </c>
      <c r="Q17" s="90"/>
      <c r="R17" s="90"/>
      <c r="S17" s="91"/>
      <c r="T17" s="89"/>
      <c r="U17" s="90"/>
      <c r="V17" s="91"/>
      <c r="W17" s="95" t="s">
        <v>115</v>
      </c>
    </row>
    <row r="18" spans="2:23" ht="143">
      <c r="B18" s="8" t="s">
        <v>46</v>
      </c>
      <c r="C18" s="134" t="s">
        <v>47</v>
      </c>
      <c r="D18" s="135" t="s">
        <v>48</v>
      </c>
      <c r="E18" s="136" t="s">
        <v>44</v>
      </c>
      <c r="F18" s="137" t="s">
        <v>49</v>
      </c>
      <c r="G18" s="113">
        <v>2200</v>
      </c>
      <c r="H18" s="110">
        <v>550</v>
      </c>
      <c r="I18" s="51">
        <v>550</v>
      </c>
      <c r="J18" s="51">
        <v>550</v>
      </c>
      <c r="K18" s="52">
        <v>550</v>
      </c>
      <c r="L18" s="50">
        <v>550</v>
      </c>
      <c r="M18" s="51"/>
      <c r="N18" s="51"/>
      <c r="O18" s="53"/>
      <c r="P18" s="88">
        <f t="shared" si="0"/>
        <v>1</v>
      </c>
      <c r="Q18" s="90"/>
      <c r="R18" s="90"/>
      <c r="S18" s="91"/>
      <c r="T18" s="89"/>
      <c r="U18" s="90"/>
      <c r="V18" s="91"/>
      <c r="W18" s="33" t="s">
        <v>116</v>
      </c>
    </row>
    <row r="19" spans="2:23" ht="124.5">
      <c r="B19" s="9" t="s">
        <v>50</v>
      </c>
      <c r="C19" s="138" t="s">
        <v>51</v>
      </c>
      <c r="D19" s="139" t="s">
        <v>52</v>
      </c>
      <c r="E19" s="140" t="s">
        <v>44</v>
      </c>
      <c r="F19" s="141" t="s">
        <v>53</v>
      </c>
      <c r="G19" s="114">
        <v>41245</v>
      </c>
      <c r="H19" s="110">
        <v>10170</v>
      </c>
      <c r="I19" s="51">
        <v>10283</v>
      </c>
      <c r="J19" s="51">
        <v>10396</v>
      </c>
      <c r="K19" s="52">
        <v>10396</v>
      </c>
      <c r="L19" s="50">
        <v>10170</v>
      </c>
      <c r="M19" s="51"/>
      <c r="N19" s="51"/>
      <c r="O19" s="53"/>
      <c r="P19" s="88">
        <f t="shared" si="0"/>
        <v>1</v>
      </c>
      <c r="Q19" s="90"/>
      <c r="R19" s="90"/>
      <c r="S19" s="91"/>
      <c r="T19" s="89"/>
      <c r="U19" s="90"/>
      <c r="V19" s="91"/>
      <c r="W19" s="97" t="s">
        <v>117</v>
      </c>
    </row>
    <row r="20" spans="2:23" ht="107">
      <c r="B20" s="9" t="s">
        <v>50</v>
      </c>
      <c r="C20" s="138" t="s">
        <v>54</v>
      </c>
      <c r="D20" s="139" t="s">
        <v>55</v>
      </c>
      <c r="E20" s="140" t="s">
        <v>44</v>
      </c>
      <c r="F20" s="141" t="s">
        <v>56</v>
      </c>
      <c r="G20" s="121">
        <v>825</v>
      </c>
      <c r="H20" s="122">
        <v>155</v>
      </c>
      <c r="I20" s="123">
        <v>205</v>
      </c>
      <c r="J20" s="123">
        <v>245</v>
      </c>
      <c r="K20" s="124">
        <v>220</v>
      </c>
      <c r="L20" s="125">
        <v>136</v>
      </c>
      <c r="M20" s="123"/>
      <c r="N20" s="123"/>
      <c r="O20" s="126"/>
      <c r="P20" s="88">
        <f t="shared" si="0"/>
        <v>0.8774193548387097</v>
      </c>
      <c r="Q20" s="90"/>
      <c r="R20" s="90"/>
      <c r="S20" s="91"/>
      <c r="T20" s="89"/>
      <c r="U20" s="90"/>
      <c r="V20" s="91"/>
      <c r="W20" s="127" t="s">
        <v>118</v>
      </c>
    </row>
    <row r="21" spans="2:23" ht="107">
      <c r="B21" s="9" t="s">
        <v>50</v>
      </c>
      <c r="C21" s="138" t="s">
        <v>57</v>
      </c>
      <c r="D21" s="139" t="s">
        <v>58</v>
      </c>
      <c r="E21" s="140" t="s">
        <v>44</v>
      </c>
      <c r="F21" s="141" t="s">
        <v>59</v>
      </c>
      <c r="G21" s="121">
        <v>235</v>
      </c>
      <c r="H21" s="122">
        <v>30</v>
      </c>
      <c r="I21" s="123">
        <v>60</v>
      </c>
      <c r="J21" s="123">
        <v>70</v>
      </c>
      <c r="K21" s="124">
        <v>75</v>
      </c>
      <c r="L21" s="125">
        <v>137</v>
      </c>
      <c r="M21" s="123"/>
      <c r="N21" s="123"/>
      <c r="O21" s="126"/>
      <c r="P21" s="88">
        <f t="shared" si="0"/>
        <v>4.5666666666666664</v>
      </c>
      <c r="Q21" s="90"/>
      <c r="R21" s="90"/>
      <c r="S21" s="91"/>
      <c r="T21" s="89"/>
      <c r="U21" s="90"/>
      <c r="V21" s="91"/>
      <c r="W21" s="127" t="s">
        <v>119</v>
      </c>
    </row>
    <row r="22" spans="2:23" ht="107.5">
      <c r="B22" s="8" t="s">
        <v>60</v>
      </c>
      <c r="C22" s="134" t="s">
        <v>61</v>
      </c>
      <c r="D22" s="135" t="s">
        <v>62</v>
      </c>
      <c r="E22" s="136" t="s">
        <v>44</v>
      </c>
      <c r="F22" s="137" t="s">
        <v>63</v>
      </c>
      <c r="G22" s="113">
        <v>2</v>
      </c>
      <c r="H22" s="110">
        <v>0</v>
      </c>
      <c r="I22" s="51">
        <v>1</v>
      </c>
      <c r="J22" s="51">
        <v>0</v>
      </c>
      <c r="K22" s="52">
        <v>1</v>
      </c>
      <c r="L22" s="50">
        <v>0</v>
      </c>
      <c r="M22" s="51"/>
      <c r="N22" s="51"/>
      <c r="O22" s="53"/>
      <c r="P22" s="88" t="str">
        <f t="shared" si="0"/>
        <v>100%</v>
      </c>
      <c r="Q22" s="90"/>
      <c r="R22" s="90"/>
      <c r="S22" s="91"/>
      <c r="T22" s="89"/>
      <c r="U22" s="90"/>
      <c r="V22" s="91"/>
      <c r="W22" s="33" t="s">
        <v>120</v>
      </c>
    </row>
    <row r="23" spans="2:23" ht="124.5">
      <c r="B23" s="9" t="s">
        <v>50</v>
      </c>
      <c r="C23" s="138" t="s">
        <v>64</v>
      </c>
      <c r="D23" s="139" t="s">
        <v>65</v>
      </c>
      <c r="E23" s="140" t="s">
        <v>44</v>
      </c>
      <c r="F23" s="141" t="s">
        <v>66</v>
      </c>
      <c r="G23" s="121">
        <v>12</v>
      </c>
      <c r="H23" s="122">
        <v>3</v>
      </c>
      <c r="I23" s="123">
        <v>3</v>
      </c>
      <c r="J23" s="123">
        <v>3</v>
      </c>
      <c r="K23" s="124">
        <v>3</v>
      </c>
      <c r="L23" s="125">
        <v>3</v>
      </c>
      <c r="M23" s="123"/>
      <c r="N23" s="123"/>
      <c r="O23" s="126"/>
      <c r="P23" s="88">
        <f t="shared" si="0"/>
        <v>1</v>
      </c>
      <c r="Q23" s="90"/>
      <c r="R23" s="90"/>
      <c r="S23" s="91"/>
      <c r="T23" s="89"/>
      <c r="U23" s="90"/>
      <c r="V23" s="91"/>
      <c r="W23" s="127" t="s">
        <v>121</v>
      </c>
    </row>
    <row r="24" spans="2:23" ht="124.5">
      <c r="B24" s="9" t="s">
        <v>50</v>
      </c>
      <c r="C24" s="138" t="s">
        <v>67</v>
      </c>
      <c r="D24" s="139" t="s">
        <v>68</v>
      </c>
      <c r="E24" s="140" t="s">
        <v>44</v>
      </c>
      <c r="F24" s="141" t="s">
        <v>69</v>
      </c>
      <c r="G24" s="121">
        <v>12</v>
      </c>
      <c r="H24" s="122">
        <v>3</v>
      </c>
      <c r="I24" s="123">
        <v>3</v>
      </c>
      <c r="J24" s="123">
        <v>3</v>
      </c>
      <c r="K24" s="124">
        <v>3</v>
      </c>
      <c r="L24" s="125">
        <v>3</v>
      </c>
      <c r="M24" s="123"/>
      <c r="N24" s="123"/>
      <c r="O24" s="126"/>
      <c r="P24" s="88">
        <f t="shared" si="0"/>
        <v>1</v>
      </c>
      <c r="Q24" s="90"/>
      <c r="R24" s="90"/>
      <c r="S24" s="91"/>
      <c r="T24" s="89"/>
      <c r="U24" s="90"/>
      <c r="V24" s="91"/>
      <c r="W24" s="127" t="s">
        <v>122</v>
      </c>
    </row>
    <row r="25" spans="2:23" ht="107.5">
      <c r="B25" s="8" t="s">
        <v>70</v>
      </c>
      <c r="C25" s="134" t="s">
        <v>71</v>
      </c>
      <c r="D25" s="135" t="s">
        <v>72</v>
      </c>
      <c r="E25" s="136" t="s">
        <v>44</v>
      </c>
      <c r="F25" s="137" t="s">
        <v>73</v>
      </c>
      <c r="G25" s="113">
        <v>1150</v>
      </c>
      <c r="H25" s="110">
        <v>890</v>
      </c>
      <c r="I25" s="51">
        <v>210</v>
      </c>
      <c r="J25" s="51">
        <v>25</v>
      </c>
      <c r="K25" s="52">
        <v>25</v>
      </c>
      <c r="L25" s="50">
        <v>995</v>
      </c>
      <c r="M25" s="51"/>
      <c r="N25" s="51"/>
      <c r="O25" s="53"/>
      <c r="P25" s="88">
        <f t="shared" si="0"/>
        <v>1.1179775280898876</v>
      </c>
      <c r="Q25" s="90"/>
      <c r="R25" s="90"/>
      <c r="S25" s="91"/>
      <c r="T25" s="89"/>
      <c r="U25" s="90"/>
      <c r="V25" s="91"/>
      <c r="W25" s="33" t="s">
        <v>133</v>
      </c>
    </row>
    <row r="26" spans="2:23" ht="126">
      <c r="B26" s="9" t="s">
        <v>50</v>
      </c>
      <c r="C26" s="138" t="s">
        <v>74</v>
      </c>
      <c r="D26" s="139" t="s">
        <v>75</v>
      </c>
      <c r="E26" s="140" t="s">
        <v>44</v>
      </c>
      <c r="F26" s="141" t="s">
        <v>76</v>
      </c>
      <c r="G26" s="121">
        <v>18000</v>
      </c>
      <c r="H26" s="122">
        <v>15000</v>
      </c>
      <c r="I26" s="123">
        <v>1700</v>
      </c>
      <c r="J26" s="123">
        <v>800</v>
      </c>
      <c r="K26" s="124">
        <v>500</v>
      </c>
      <c r="L26" s="125">
        <v>34992</v>
      </c>
      <c r="M26" s="123"/>
      <c r="N26" s="123"/>
      <c r="O26" s="126"/>
      <c r="P26" s="88">
        <f t="shared" si="0"/>
        <v>2.3328000000000002</v>
      </c>
      <c r="Q26" s="90"/>
      <c r="R26" s="90"/>
      <c r="S26" s="91"/>
      <c r="T26" s="89"/>
      <c r="U26" s="90"/>
      <c r="V26" s="91"/>
      <c r="W26" s="127" t="s">
        <v>132</v>
      </c>
    </row>
    <row r="27" spans="2:23" ht="107">
      <c r="B27" s="9" t="s">
        <v>50</v>
      </c>
      <c r="C27" s="138" t="s">
        <v>77</v>
      </c>
      <c r="D27" s="139" t="s">
        <v>78</v>
      </c>
      <c r="E27" s="140" t="s">
        <v>44</v>
      </c>
      <c r="F27" s="141" t="s">
        <v>79</v>
      </c>
      <c r="G27" s="121">
        <v>1150</v>
      </c>
      <c r="H27" s="122">
        <v>890</v>
      </c>
      <c r="I27" s="123">
        <v>210</v>
      </c>
      <c r="J27" s="123">
        <v>25</v>
      </c>
      <c r="K27" s="124">
        <v>5</v>
      </c>
      <c r="L27" s="125">
        <v>995</v>
      </c>
      <c r="M27" s="123"/>
      <c r="N27" s="123"/>
      <c r="O27" s="126"/>
      <c r="P27" s="88">
        <f t="shared" si="0"/>
        <v>1.1179775280898876</v>
      </c>
      <c r="Q27" s="90"/>
      <c r="R27" s="90"/>
      <c r="S27" s="91"/>
      <c r="T27" s="89"/>
      <c r="U27" s="90"/>
      <c r="V27" s="91"/>
      <c r="W27" s="127" t="s">
        <v>134</v>
      </c>
    </row>
    <row r="28" spans="2:23" ht="124.5">
      <c r="B28" s="9" t="s">
        <v>50</v>
      </c>
      <c r="C28" s="138" t="s">
        <v>80</v>
      </c>
      <c r="D28" s="139" t="s">
        <v>81</v>
      </c>
      <c r="E28" s="140" t="s">
        <v>44</v>
      </c>
      <c r="F28" s="141" t="s">
        <v>82</v>
      </c>
      <c r="G28" s="121">
        <v>300</v>
      </c>
      <c r="H28" s="122">
        <v>10</v>
      </c>
      <c r="I28" s="123">
        <v>100</v>
      </c>
      <c r="J28" s="123">
        <v>80</v>
      </c>
      <c r="K28" s="124">
        <v>110</v>
      </c>
      <c r="L28" s="125">
        <v>0</v>
      </c>
      <c r="M28" s="123"/>
      <c r="N28" s="123"/>
      <c r="O28" s="126"/>
      <c r="P28" s="88">
        <f t="shared" si="0"/>
        <v>0</v>
      </c>
      <c r="Q28" s="90"/>
      <c r="R28" s="90"/>
      <c r="S28" s="91"/>
      <c r="T28" s="89"/>
      <c r="U28" s="90"/>
      <c r="V28" s="91"/>
      <c r="W28" s="127" t="s">
        <v>123</v>
      </c>
    </row>
    <row r="29" spans="2:23" ht="108">
      <c r="B29" s="8" t="s">
        <v>83</v>
      </c>
      <c r="C29" s="134" t="s">
        <v>84</v>
      </c>
      <c r="D29" s="135" t="s">
        <v>85</v>
      </c>
      <c r="E29" s="136" t="s">
        <v>44</v>
      </c>
      <c r="F29" s="137" t="s">
        <v>86</v>
      </c>
      <c r="G29" s="113">
        <v>60770</v>
      </c>
      <c r="H29" s="110">
        <v>15192</v>
      </c>
      <c r="I29" s="51">
        <v>18231</v>
      </c>
      <c r="J29" s="51">
        <v>18231</v>
      </c>
      <c r="K29" s="52">
        <v>9116</v>
      </c>
      <c r="L29" s="50">
        <v>27005</v>
      </c>
      <c r="M29" s="51"/>
      <c r="N29" s="51"/>
      <c r="O29" s="53"/>
      <c r="P29" s="88">
        <f t="shared" si="0"/>
        <v>1.7775803054239072</v>
      </c>
      <c r="Q29" s="90"/>
      <c r="R29" s="90"/>
      <c r="S29" s="91"/>
      <c r="T29" s="89"/>
      <c r="U29" s="90"/>
      <c r="V29" s="91"/>
      <c r="W29" s="33" t="s">
        <v>124</v>
      </c>
    </row>
    <row r="30" spans="2:23" ht="126">
      <c r="B30" s="9" t="s">
        <v>50</v>
      </c>
      <c r="C30" s="138" t="s">
        <v>87</v>
      </c>
      <c r="D30" s="139" t="s">
        <v>88</v>
      </c>
      <c r="E30" s="140" t="s">
        <v>44</v>
      </c>
      <c r="F30" s="141" t="s">
        <v>89</v>
      </c>
      <c r="G30" s="121">
        <v>410</v>
      </c>
      <c r="H30" s="122">
        <v>62</v>
      </c>
      <c r="I30" s="123">
        <v>143</v>
      </c>
      <c r="J30" s="123">
        <v>143</v>
      </c>
      <c r="K30" s="124">
        <v>62</v>
      </c>
      <c r="L30" s="125">
        <v>138</v>
      </c>
      <c r="M30" s="123"/>
      <c r="N30" s="123"/>
      <c r="O30" s="126"/>
      <c r="P30" s="88">
        <f t="shared" si="0"/>
        <v>2.225806451612903</v>
      </c>
      <c r="Q30" s="90"/>
      <c r="R30" s="90"/>
      <c r="S30" s="91"/>
      <c r="T30" s="89"/>
      <c r="U30" s="90"/>
      <c r="V30" s="91"/>
      <c r="W30" s="127" t="s">
        <v>125</v>
      </c>
    </row>
    <row r="31" spans="2:23" ht="107">
      <c r="B31" s="9" t="s">
        <v>50</v>
      </c>
      <c r="C31" s="138" t="s">
        <v>90</v>
      </c>
      <c r="D31" s="139" t="s">
        <v>91</v>
      </c>
      <c r="E31" s="140" t="s">
        <v>44</v>
      </c>
      <c r="F31" s="141" t="s">
        <v>92</v>
      </c>
      <c r="G31" s="121">
        <v>85</v>
      </c>
      <c r="H31" s="122">
        <v>18</v>
      </c>
      <c r="I31" s="123">
        <v>21</v>
      </c>
      <c r="J31" s="123">
        <v>21</v>
      </c>
      <c r="K31" s="124">
        <v>25</v>
      </c>
      <c r="L31" s="125">
        <v>15</v>
      </c>
      <c r="M31" s="123"/>
      <c r="N31" s="123"/>
      <c r="O31" s="126"/>
      <c r="P31" s="88">
        <f t="shared" si="0"/>
        <v>0.83333333333333337</v>
      </c>
      <c r="Q31" s="90"/>
      <c r="R31" s="90"/>
      <c r="S31" s="91"/>
      <c r="T31" s="89"/>
      <c r="U31" s="90"/>
      <c r="V31" s="91"/>
      <c r="W31" s="127" t="s">
        <v>126</v>
      </c>
    </row>
    <row r="32" spans="2:23" ht="126">
      <c r="B32" s="9" t="s">
        <v>50</v>
      </c>
      <c r="C32" s="138" t="s">
        <v>93</v>
      </c>
      <c r="D32" s="139" t="s">
        <v>94</v>
      </c>
      <c r="E32" s="140" t="s">
        <v>44</v>
      </c>
      <c r="F32" s="141" t="s">
        <v>95</v>
      </c>
      <c r="G32" s="121">
        <v>52</v>
      </c>
      <c r="H32" s="122">
        <v>8</v>
      </c>
      <c r="I32" s="123">
        <v>17</v>
      </c>
      <c r="J32" s="123">
        <v>17</v>
      </c>
      <c r="K32" s="124">
        <v>10</v>
      </c>
      <c r="L32" s="125">
        <v>8</v>
      </c>
      <c r="M32" s="123"/>
      <c r="N32" s="123"/>
      <c r="O32" s="126"/>
      <c r="P32" s="88">
        <f t="shared" ref="P32:P36" si="1">IFERROR((L32/H32),"100%")</f>
        <v>1</v>
      </c>
      <c r="Q32" s="90"/>
      <c r="R32" s="90"/>
      <c r="S32" s="91"/>
      <c r="T32" s="89"/>
      <c r="U32" s="90"/>
      <c r="V32" s="91"/>
      <c r="W32" s="127" t="s">
        <v>127</v>
      </c>
    </row>
    <row r="33" spans="2:23" ht="108">
      <c r="B33" s="9" t="s">
        <v>50</v>
      </c>
      <c r="C33" s="138" t="s">
        <v>96</v>
      </c>
      <c r="D33" s="139" t="s">
        <v>97</v>
      </c>
      <c r="E33" s="140" t="s">
        <v>44</v>
      </c>
      <c r="F33" s="141" t="s">
        <v>98</v>
      </c>
      <c r="G33" s="121">
        <v>1200</v>
      </c>
      <c r="H33" s="122">
        <v>180</v>
      </c>
      <c r="I33" s="123">
        <v>420</v>
      </c>
      <c r="J33" s="123">
        <v>300</v>
      </c>
      <c r="K33" s="124">
        <v>240</v>
      </c>
      <c r="L33" s="125">
        <v>377</v>
      </c>
      <c r="M33" s="123"/>
      <c r="N33" s="123"/>
      <c r="O33" s="126"/>
      <c r="P33" s="88">
        <f t="shared" si="1"/>
        <v>2.0944444444444446</v>
      </c>
      <c r="Q33" s="90"/>
      <c r="R33" s="90"/>
      <c r="S33" s="91"/>
      <c r="T33" s="89"/>
      <c r="U33" s="90"/>
      <c r="V33" s="91"/>
      <c r="W33" s="127" t="s">
        <v>128</v>
      </c>
    </row>
    <row r="34" spans="2:23" ht="142">
      <c r="B34" s="9" t="s">
        <v>50</v>
      </c>
      <c r="C34" s="138" t="s">
        <v>99</v>
      </c>
      <c r="D34" s="139" t="s">
        <v>100</v>
      </c>
      <c r="E34" s="140" t="s">
        <v>44</v>
      </c>
      <c r="F34" s="141" t="s">
        <v>101</v>
      </c>
      <c r="G34" s="121">
        <v>12</v>
      </c>
      <c r="H34" s="122">
        <v>3</v>
      </c>
      <c r="I34" s="123">
        <v>3</v>
      </c>
      <c r="J34" s="123">
        <v>3</v>
      </c>
      <c r="K34" s="124">
        <v>3</v>
      </c>
      <c r="L34" s="125">
        <v>2</v>
      </c>
      <c r="M34" s="123"/>
      <c r="N34" s="123"/>
      <c r="O34" s="126"/>
      <c r="P34" s="88">
        <f t="shared" si="1"/>
        <v>0.66666666666666663</v>
      </c>
      <c r="Q34" s="90"/>
      <c r="R34" s="90"/>
      <c r="S34" s="91"/>
      <c r="T34" s="89"/>
      <c r="U34" s="90"/>
      <c r="V34" s="91"/>
      <c r="W34" s="127" t="s">
        <v>129</v>
      </c>
    </row>
    <row r="35" spans="2:23" ht="107.5">
      <c r="B35" s="8" t="s">
        <v>102</v>
      </c>
      <c r="C35" s="135" t="s">
        <v>103</v>
      </c>
      <c r="D35" s="135" t="s">
        <v>104</v>
      </c>
      <c r="E35" s="136" t="s">
        <v>44</v>
      </c>
      <c r="F35" s="137" t="s">
        <v>105</v>
      </c>
      <c r="G35" s="113">
        <v>12</v>
      </c>
      <c r="H35" s="110">
        <v>3</v>
      </c>
      <c r="I35" s="51">
        <v>3</v>
      </c>
      <c r="J35" s="51">
        <v>3</v>
      </c>
      <c r="K35" s="52">
        <v>3</v>
      </c>
      <c r="L35" s="50">
        <v>3</v>
      </c>
      <c r="M35" s="51"/>
      <c r="N35" s="51"/>
      <c r="O35" s="53"/>
      <c r="P35" s="88">
        <f t="shared" si="1"/>
        <v>1</v>
      </c>
      <c r="Q35" s="90"/>
      <c r="R35" s="90"/>
      <c r="S35" s="91"/>
      <c r="T35" s="89"/>
      <c r="U35" s="90"/>
      <c r="V35" s="91"/>
      <c r="W35" s="33" t="s">
        <v>130</v>
      </c>
    </row>
    <row r="36" spans="2:23" ht="90">
      <c r="B36" s="9" t="s">
        <v>106</v>
      </c>
      <c r="C36" s="138" t="s">
        <v>107</v>
      </c>
      <c r="D36" s="139" t="s">
        <v>108</v>
      </c>
      <c r="E36" s="140" t="s">
        <v>44</v>
      </c>
      <c r="F36" s="141" t="s">
        <v>109</v>
      </c>
      <c r="G36" s="121">
        <v>4</v>
      </c>
      <c r="H36" s="122">
        <v>1</v>
      </c>
      <c r="I36" s="123">
        <v>1</v>
      </c>
      <c r="J36" s="123">
        <v>1</v>
      </c>
      <c r="K36" s="124">
        <v>1</v>
      </c>
      <c r="L36" s="125">
        <v>1</v>
      </c>
      <c r="M36" s="123"/>
      <c r="N36" s="123"/>
      <c r="O36" s="126"/>
      <c r="P36" s="88">
        <f t="shared" si="1"/>
        <v>1</v>
      </c>
      <c r="Q36" s="90"/>
      <c r="R36" s="90"/>
      <c r="S36" s="91"/>
      <c r="T36" s="89"/>
      <c r="U36" s="90"/>
      <c r="V36" s="91"/>
      <c r="W36" s="127" t="s">
        <v>131</v>
      </c>
    </row>
    <row r="37" spans="2:23" ht="18.5">
      <c r="B37" s="180"/>
      <c r="C37" s="181"/>
      <c r="D37" s="181"/>
      <c r="E37" s="181"/>
      <c r="F37" s="181"/>
      <c r="G37" s="181"/>
      <c r="H37" s="181"/>
      <c r="I37" s="181"/>
      <c r="J37" s="181"/>
      <c r="K37" s="181"/>
      <c r="L37" s="181"/>
      <c r="M37" s="181"/>
      <c r="N37" s="181"/>
      <c r="O37" s="181"/>
      <c r="P37" s="92">
        <f t="shared" ref="P37:V37" si="2">AVERAGE(P19:P36)</f>
        <v>1.3888630752450828</v>
      </c>
      <c r="Q37" s="92" t="e">
        <f t="shared" si="2"/>
        <v>#DIV/0!</v>
      </c>
      <c r="R37" s="92" t="e">
        <f t="shared" si="2"/>
        <v>#DIV/0!</v>
      </c>
      <c r="S37" s="92" t="e">
        <f t="shared" si="2"/>
        <v>#DIV/0!</v>
      </c>
      <c r="T37" s="92" t="e">
        <f t="shared" si="2"/>
        <v>#DIV/0!</v>
      </c>
      <c r="U37" s="92" t="e">
        <f t="shared" si="2"/>
        <v>#DIV/0!</v>
      </c>
      <c r="V37" s="92" t="e">
        <f t="shared" si="2"/>
        <v>#DIV/0!</v>
      </c>
      <c r="W37" s="182"/>
    </row>
    <row r="38" spans="2:23">
      <c r="B38" s="180"/>
      <c r="C38" s="181"/>
      <c r="D38" s="181"/>
      <c r="E38" s="181"/>
      <c r="F38" s="181"/>
      <c r="G38" s="181"/>
      <c r="H38" s="181"/>
      <c r="I38" s="181"/>
      <c r="J38" s="181"/>
      <c r="K38" s="181"/>
      <c r="L38" s="181"/>
      <c r="M38" s="181"/>
      <c r="N38" s="181"/>
      <c r="O38" s="181"/>
      <c r="P38" s="181"/>
      <c r="Q38" s="181"/>
      <c r="R38" s="181"/>
      <c r="S38" s="181"/>
      <c r="T38" s="181"/>
      <c r="U38" s="181"/>
      <c r="V38" s="181"/>
      <c r="W38" s="182"/>
    </row>
    <row r="39" spans="2:23">
      <c r="B39" s="180"/>
      <c r="C39" s="181"/>
      <c r="D39" s="181"/>
      <c r="E39" s="181"/>
      <c r="F39" s="181"/>
      <c r="G39" s="181"/>
      <c r="H39" s="181"/>
      <c r="I39" s="181"/>
      <c r="J39" s="181"/>
      <c r="K39" s="181"/>
      <c r="L39" s="181"/>
      <c r="M39" s="181"/>
      <c r="N39" s="181"/>
      <c r="O39" s="181"/>
      <c r="P39" s="181"/>
      <c r="Q39" s="181"/>
      <c r="R39" s="181"/>
      <c r="S39" s="181"/>
      <c r="T39" s="181"/>
      <c r="U39" s="181"/>
      <c r="V39" s="181"/>
      <c r="W39" s="182"/>
    </row>
    <row r="40" spans="2:23">
      <c r="B40" s="180"/>
      <c r="C40" s="181"/>
      <c r="D40" s="181"/>
      <c r="E40" s="181"/>
      <c r="F40" s="181"/>
      <c r="G40" s="181"/>
      <c r="H40" s="181"/>
      <c r="I40" s="181"/>
      <c r="J40" s="181"/>
      <c r="K40" s="181"/>
      <c r="L40" s="181"/>
      <c r="M40" s="181"/>
      <c r="N40" s="181"/>
      <c r="O40" s="181"/>
      <c r="P40" s="181"/>
      <c r="Q40" s="181"/>
      <c r="R40" s="181"/>
      <c r="S40" s="181"/>
      <c r="T40" s="181"/>
      <c r="U40" s="181"/>
      <c r="V40" s="181"/>
      <c r="W40" s="182"/>
    </row>
    <row r="41" spans="2:23">
      <c r="B41" s="180"/>
      <c r="C41" s="181"/>
      <c r="D41" s="181"/>
      <c r="E41" s="181"/>
      <c r="F41" s="181"/>
      <c r="G41" s="181"/>
      <c r="H41" s="181"/>
      <c r="I41" s="181"/>
      <c r="J41" s="181"/>
      <c r="K41" s="181"/>
      <c r="L41" s="181"/>
      <c r="M41" s="181"/>
      <c r="N41" s="181"/>
      <c r="O41" s="181"/>
      <c r="P41" s="181"/>
      <c r="Q41" s="181"/>
      <c r="R41" s="181"/>
      <c r="S41" s="181"/>
      <c r="T41" s="181"/>
      <c r="U41" s="181"/>
      <c r="V41" s="181"/>
      <c r="W41" s="182"/>
    </row>
    <row r="42" spans="2:23">
      <c r="B42" s="180"/>
      <c r="C42" s="181"/>
      <c r="D42" s="181"/>
      <c r="E42" s="181"/>
      <c r="F42" s="181"/>
      <c r="G42" s="181"/>
      <c r="H42" s="181"/>
      <c r="I42" s="181"/>
      <c r="J42" s="181"/>
      <c r="K42" s="181"/>
      <c r="L42" s="181"/>
      <c r="M42" s="181"/>
      <c r="N42" s="181"/>
      <c r="O42" s="181"/>
      <c r="P42" s="181"/>
      <c r="Q42" s="181"/>
      <c r="R42" s="181"/>
      <c r="S42" s="181"/>
      <c r="T42" s="181"/>
      <c r="U42" s="181"/>
      <c r="V42" s="181"/>
      <c r="W42" s="182"/>
    </row>
    <row r="43" spans="2:23" ht="47.25" customHeight="1" thickBot="1">
      <c r="B43" s="183"/>
      <c r="C43" s="184" t="s">
        <v>113</v>
      </c>
      <c r="D43" s="185"/>
      <c r="E43" s="186"/>
      <c r="F43" s="186"/>
      <c r="G43" s="186"/>
      <c r="H43" s="186"/>
      <c r="I43" s="186"/>
      <c r="J43" s="187" t="s">
        <v>32</v>
      </c>
      <c r="K43" s="188"/>
      <c r="L43" s="188"/>
      <c r="M43" s="188"/>
      <c r="N43" s="188"/>
      <c r="O43" s="188"/>
      <c r="P43" s="186"/>
      <c r="Q43" s="186"/>
      <c r="R43" s="186"/>
      <c r="S43" s="186"/>
      <c r="T43" s="186"/>
      <c r="U43" s="186"/>
      <c r="V43" s="184" t="s">
        <v>114</v>
      </c>
      <c r="W43" s="189"/>
    </row>
    <row r="45" spans="2:23" ht="15" thickBot="1"/>
    <row r="46" spans="2:23" ht="15" thickBot="1">
      <c r="E46" s="149" t="s">
        <v>22</v>
      </c>
      <c r="F46" s="150"/>
      <c r="G46" s="150"/>
      <c r="H46" s="150"/>
      <c r="I46" s="150"/>
      <c r="J46" s="150"/>
      <c r="K46" s="150"/>
      <c r="L46" s="150"/>
      <c r="M46" s="150"/>
      <c r="N46" s="150"/>
      <c r="O46" s="150"/>
      <c r="P46" s="150"/>
      <c r="Q46" s="150"/>
      <c r="R46" s="150"/>
      <c r="S46" s="150"/>
      <c r="T46" s="150"/>
      <c r="U46" s="150"/>
      <c r="V46" s="150"/>
      <c r="W46" s="151"/>
    </row>
    <row r="47" spans="2:23" ht="30.65" customHeight="1" thickBot="1">
      <c r="E47" s="152" t="s">
        <v>23</v>
      </c>
      <c r="F47" s="152" t="s">
        <v>14</v>
      </c>
      <c r="G47" s="149" t="s">
        <v>15</v>
      </c>
      <c r="H47" s="150"/>
      <c r="I47" s="150"/>
      <c r="J47" s="151"/>
      <c r="K47" s="154" t="s">
        <v>16</v>
      </c>
      <c r="L47" s="155"/>
      <c r="M47" s="155"/>
      <c r="N47" s="156"/>
      <c r="O47" s="154" t="s">
        <v>17</v>
      </c>
      <c r="P47" s="155"/>
      <c r="Q47" s="155"/>
      <c r="R47" s="156"/>
      <c r="S47" s="154" t="s">
        <v>18</v>
      </c>
      <c r="T47" s="155"/>
      <c r="U47" s="155"/>
      <c r="V47" s="156"/>
      <c r="W47" s="157" t="s">
        <v>24</v>
      </c>
    </row>
    <row r="48" spans="2:23" ht="28.5" thickBot="1">
      <c r="E48" s="153"/>
      <c r="F48" s="153"/>
      <c r="G48" s="34" t="s">
        <v>25</v>
      </c>
      <c r="H48" s="35" t="s">
        <v>26</v>
      </c>
      <c r="I48" s="36" t="s">
        <v>27</v>
      </c>
      <c r="J48" s="35" t="s">
        <v>28</v>
      </c>
      <c r="K48" s="34" t="s">
        <v>25</v>
      </c>
      <c r="L48" s="35" t="s">
        <v>26</v>
      </c>
      <c r="M48" s="36" t="s">
        <v>27</v>
      </c>
      <c r="N48" s="35" t="s">
        <v>28</v>
      </c>
      <c r="O48" s="34" t="s">
        <v>25</v>
      </c>
      <c r="P48" s="35" t="s">
        <v>26</v>
      </c>
      <c r="Q48" s="36" t="s">
        <v>27</v>
      </c>
      <c r="R48" s="35" t="s">
        <v>28</v>
      </c>
      <c r="S48" s="34" t="s">
        <v>25</v>
      </c>
      <c r="T48" s="35" t="s">
        <v>26</v>
      </c>
      <c r="U48" s="36" t="s">
        <v>27</v>
      </c>
      <c r="V48" s="35" t="s">
        <v>28</v>
      </c>
      <c r="W48" s="158"/>
    </row>
    <row r="49" spans="2:23" ht="15" thickBot="1">
      <c r="E49" s="164"/>
      <c r="F49" s="165"/>
      <c r="G49" s="120"/>
      <c r="H49" s="85"/>
      <c r="I49" s="85"/>
      <c r="J49" s="87"/>
      <c r="K49" s="120"/>
      <c r="L49" s="85"/>
      <c r="M49" s="85"/>
      <c r="N49" s="87"/>
      <c r="O49" s="88" t="str">
        <f t="shared" ref="O49:R49" si="3">IFERROR((K49/G49),"100%")</f>
        <v>100%</v>
      </c>
      <c r="P49" s="83" t="str">
        <f t="shared" si="3"/>
        <v>100%</v>
      </c>
      <c r="Q49" s="83" t="str">
        <f t="shared" si="3"/>
        <v>100%</v>
      </c>
      <c r="R49" s="119" t="str">
        <f t="shared" si="3"/>
        <v>100%</v>
      </c>
      <c r="S49" s="88" t="str">
        <f>IFERROR(((K49)/(G49)),"100%")</f>
        <v>100%</v>
      </c>
      <c r="T49" s="88" t="str">
        <f>IFERROR(((L49+M49)/(H49+I49)),"100%")</f>
        <v>100%</v>
      </c>
      <c r="U49" s="83" t="str">
        <f>IFERROR(((L49+M49+N49)/(H49+I49+J49)),"100%")</f>
        <v>100%</v>
      </c>
      <c r="V49" s="119" t="str">
        <f>IFERROR(((L49+M49+N49+O49)/(H49+I49+J49+K49)),"100%")</f>
        <v>100%</v>
      </c>
      <c r="W49" s="93"/>
    </row>
    <row r="50" spans="2:23">
      <c r="E50" s="21"/>
      <c r="F50" s="22">
        <v>400</v>
      </c>
      <c r="G50" s="56">
        <v>100</v>
      </c>
      <c r="H50" s="57">
        <v>100</v>
      </c>
      <c r="I50" s="57">
        <v>100</v>
      </c>
      <c r="J50" s="58">
        <v>100</v>
      </c>
      <c r="K50" s="56">
        <v>90</v>
      </c>
      <c r="L50" s="59"/>
      <c r="M50" s="59"/>
      <c r="N50" s="60"/>
      <c r="O50" s="55">
        <f t="shared" ref="O50:O51" si="4">IFERROR(K50/G50,"100"%)</f>
        <v>0.9</v>
      </c>
      <c r="P50" s="61"/>
      <c r="Q50" s="61"/>
      <c r="R50" s="62"/>
      <c r="S50" s="55">
        <f>IFERROR(K50/F50,"100%")</f>
        <v>0.22500000000000001</v>
      </c>
      <c r="T50" s="61"/>
      <c r="U50" s="61"/>
      <c r="V50" s="62"/>
      <c r="W50" s="26"/>
    </row>
    <row r="51" spans="2:23">
      <c r="E51" s="27"/>
      <c r="F51" s="28">
        <v>1500</v>
      </c>
      <c r="G51" s="63">
        <v>500</v>
      </c>
      <c r="H51" s="64">
        <v>250</v>
      </c>
      <c r="I51" s="64">
        <v>550</v>
      </c>
      <c r="J51" s="65">
        <v>200</v>
      </c>
      <c r="K51" s="63">
        <v>450</v>
      </c>
      <c r="L51" s="66"/>
      <c r="M51" s="66"/>
      <c r="N51" s="67"/>
      <c r="O51" s="55">
        <f t="shared" si="4"/>
        <v>0.9</v>
      </c>
      <c r="P51" s="68"/>
      <c r="Q51" s="68"/>
      <c r="R51" s="69"/>
      <c r="S51" s="55">
        <f>IFERROR(K51/F51,"100%")</f>
        <v>0.3</v>
      </c>
      <c r="T51" s="68"/>
      <c r="U51" s="68"/>
      <c r="V51" s="69"/>
      <c r="W51" s="29"/>
    </row>
    <row r="52" spans="2:23" ht="15" thickBot="1">
      <c r="E52" s="30"/>
      <c r="F52" s="31"/>
      <c r="G52" s="70"/>
      <c r="H52" s="71"/>
      <c r="I52" s="71"/>
      <c r="J52" s="72"/>
      <c r="K52" s="70"/>
      <c r="L52" s="73"/>
      <c r="M52" s="73"/>
      <c r="N52" s="74"/>
      <c r="O52" s="75"/>
      <c r="P52" s="76"/>
      <c r="Q52" s="76"/>
      <c r="R52" s="77"/>
      <c r="S52" s="78"/>
      <c r="T52" s="76"/>
      <c r="U52" s="76"/>
      <c r="V52" s="77"/>
      <c r="W52" s="32"/>
    </row>
    <row r="53" spans="2:23" ht="25.5" customHeight="1">
      <c r="B53" s="142"/>
      <c r="C53" s="142"/>
    </row>
  </sheetData>
  <mergeCells count="27">
    <mergeCell ref="C43:D43"/>
    <mergeCell ref="J43:O43"/>
    <mergeCell ref="V43:W43"/>
    <mergeCell ref="G12:V12"/>
    <mergeCell ref="E4:S4"/>
    <mergeCell ref="E5:S5"/>
    <mergeCell ref="D13:F13"/>
    <mergeCell ref="L13:O13"/>
    <mergeCell ref="P13:S13"/>
    <mergeCell ref="E6:S6"/>
    <mergeCell ref="E7:S7"/>
    <mergeCell ref="B53:C53"/>
    <mergeCell ref="T13:V13"/>
    <mergeCell ref="W13:W14"/>
    <mergeCell ref="B13:B14"/>
    <mergeCell ref="E46:W46"/>
    <mergeCell ref="E47:E48"/>
    <mergeCell ref="F47:F48"/>
    <mergeCell ref="G47:J47"/>
    <mergeCell ref="K47:N47"/>
    <mergeCell ref="O47:R47"/>
    <mergeCell ref="S47:V47"/>
    <mergeCell ref="W47:W48"/>
    <mergeCell ref="B16:F16"/>
    <mergeCell ref="G13:K13"/>
    <mergeCell ref="E49:F49"/>
    <mergeCell ref="C13:C14"/>
  </mergeCells>
  <conditionalFormatting sqref="G50:J52">
    <cfRule type="containsBlanks" dxfId="70" priority="80">
      <formula>LEN(TRIM(G50))=0</formula>
    </cfRule>
  </conditionalFormatting>
  <conditionalFormatting sqref="K50:N52">
    <cfRule type="containsBlanks" dxfId="69" priority="79">
      <formula>LEN(TRIM(K50))=0</formula>
    </cfRule>
  </conditionalFormatting>
  <conditionalFormatting sqref="O50:O51">
    <cfRule type="cellIs" dxfId="68" priority="73" stopIfTrue="1" operator="equal">
      <formula>"100%"</formula>
    </cfRule>
    <cfRule type="cellIs" dxfId="67" priority="74" stopIfTrue="1" operator="lessThan">
      <formula>0.5</formula>
    </cfRule>
    <cfRule type="cellIs" dxfId="66" priority="75" stopIfTrue="1" operator="between">
      <formula>0.5</formula>
      <formula>0.7</formula>
    </cfRule>
    <cfRule type="cellIs" dxfId="65" priority="76" stopIfTrue="1" operator="between">
      <formula>0.7</formula>
      <formula>1.2</formula>
    </cfRule>
    <cfRule type="cellIs" dxfId="64" priority="77" stopIfTrue="1" operator="greaterThanOrEqual">
      <formula>1.2</formula>
    </cfRule>
    <cfRule type="containsBlanks" dxfId="63" priority="78" stopIfTrue="1">
      <formula>LEN(TRIM(O50))=0</formula>
    </cfRule>
  </conditionalFormatting>
  <conditionalFormatting sqref="S50:S51">
    <cfRule type="cellIs" dxfId="62" priority="67" stopIfTrue="1" operator="equal">
      <formula>"100%"</formula>
    </cfRule>
    <cfRule type="cellIs" dxfId="61" priority="68" stopIfTrue="1" operator="lessThan">
      <formula>0.5</formula>
    </cfRule>
    <cfRule type="cellIs" dxfId="60" priority="69" stopIfTrue="1" operator="between">
      <formula>0.5</formula>
      <formula>0.7</formula>
    </cfRule>
    <cfRule type="cellIs" dxfId="59" priority="70" stopIfTrue="1" operator="between">
      <formula>0.7</formula>
      <formula>1.2</formula>
    </cfRule>
    <cfRule type="cellIs" dxfId="58" priority="71" stopIfTrue="1" operator="greaterThanOrEqual">
      <formula>1.2</formula>
    </cfRule>
    <cfRule type="containsBlanks" dxfId="57" priority="72" stopIfTrue="1">
      <formula>LEN(TRIM(S50))=0</formula>
    </cfRule>
  </conditionalFormatting>
  <conditionalFormatting sqref="O52:V52 T50:V51 P50:R51">
    <cfRule type="containsBlanks" dxfId="56" priority="66">
      <formula>LEN(TRIM(O50))=0</formula>
    </cfRule>
  </conditionalFormatting>
  <conditionalFormatting sqref="L16:O36">
    <cfRule type="containsBlanks" dxfId="55" priority="51">
      <formula>LEN(TRIM(L16))=0</formula>
    </cfRule>
  </conditionalFormatting>
  <conditionalFormatting sqref="H16:K36">
    <cfRule type="containsBlanks" dxfId="54" priority="50">
      <formula>LEN(TRIM(H16))=0</formula>
    </cfRule>
  </conditionalFormatting>
  <conditionalFormatting sqref="T17:V36">
    <cfRule type="cellIs" dxfId="53" priority="44" stopIfTrue="1" operator="equal">
      <formula>"100%"</formula>
    </cfRule>
    <cfRule type="cellIs" dxfId="52" priority="45" stopIfTrue="1" operator="lessThan">
      <formula>0.5</formula>
    </cfRule>
    <cfRule type="cellIs" dxfId="51" priority="46" stopIfTrue="1" operator="between">
      <formula>0.5</formula>
      <formula>0.7</formula>
    </cfRule>
    <cfRule type="cellIs" dxfId="50" priority="47" stopIfTrue="1" operator="between">
      <formula>0.7</formula>
      <formula>1.2</formula>
    </cfRule>
    <cfRule type="cellIs" dxfId="49" priority="48" stopIfTrue="1" operator="greaterThanOrEqual">
      <formula>1.2</formula>
    </cfRule>
    <cfRule type="containsBlanks" dxfId="48" priority="49" stopIfTrue="1">
      <formula>LEN(TRIM(T17))=0</formula>
    </cfRule>
  </conditionalFormatting>
  <conditionalFormatting sqref="T17:V36">
    <cfRule type="containsBlanks" dxfId="47" priority="43">
      <formula>LEN(TRIM(T17))=0</formula>
    </cfRule>
  </conditionalFormatting>
  <conditionalFormatting sqref="P16:S16 P17:P36">
    <cfRule type="cellIs" dxfId="46" priority="37" stopIfTrue="1" operator="equal">
      <formula>"100%"</formula>
    </cfRule>
    <cfRule type="cellIs" dxfId="45" priority="38" stopIfTrue="1" operator="lessThan">
      <formula>0.5</formula>
    </cfRule>
    <cfRule type="cellIs" dxfId="44" priority="39" stopIfTrue="1" operator="between">
      <formula>0.5</formula>
      <formula>0.7</formula>
    </cfRule>
    <cfRule type="cellIs" dxfId="43" priority="40" stopIfTrue="1" operator="between">
      <formula>0.7</formula>
      <formula>1.2</formula>
    </cfRule>
    <cfRule type="cellIs" dxfId="42" priority="41" stopIfTrue="1" operator="greaterThanOrEqual">
      <formula>1.2</formula>
    </cfRule>
    <cfRule type="containsBlanks" dxfId="41" priority="42" stopIfTrue="1">
      <formula>LEN(TRIM(P16))=0</formula>
    </cfRule>
  </conditionalFormatting>
  <conditionalFormatting sqref="T16:V16">
    <cfRule type="cellIs" dxfId="40" priority="31" stopIfTrue="1" operator="equal">
      <formula>"100%"</formula>
    </cfRule>
    <cfRule type="cellIs" dxfId="39" priority="32" stopIfTrue="1" operator="lessThan">
      <formula>0.5</formula>
    </cfRule>
    <cfRule type="cellIs" dxfId="38" priority="33" stopIfTrue="1" operator="between">
      <formula>0.5</formula>
      <formula>0.7</formula>
    </cfRule>
    <cfRule type="cellIs" dxfId="37" priority="34" stopIfTrue="1" operator="between">
      <formula>0.7</formula>
      <formula>1.2</formula>
    </cfRule>
    <cfRule type="cellIs" dxfId="36" priority="35" stopIfTrue="1" operator="greaterThanOrEqual">
      <formula>1.2</formula>
    </cfRule>
    <cfRule type="containsBlanks" dxfId="35" priority="36" stopIfTrue="1">
      <formula>LEN(TRIM(T16))=0</formula>
    </cfRule>
  </conditionalFormatting>
  <conditionalFormatting sqref="T16:V16">
    <cfRule type="containsBlanks" dxfId="34" priority="30">
      <formula>LEN(TRIM(T16))=0</formula>
    </cfRule>
  </conditionalFormatting>
  <conditionalFormatting sqref="T15:V15">
    <cfRule type="cellIs" dxfId="33" priority="24" stopIfTrue="1" operator="equal">
      <formula>"100%"</formula>
    </cfRule>
    <cfRule type="cellIs" dxfId="32" priority="25" stopIfTrue="1" operator="lessThan">
      <formula>0.5</formula>
    </cfRule>
    <cfRule type="cellIs" dxfId="31" priority="26" stopIfTrue="1" operator="between">
      <formula>0.5</formula>
      <formula>0.7</formula>
    </cfRule>
    <cfRule type="cellIs" dxfId="30" priority="27" stopIfTrue="1" operator="between">
      <formula>0.7</formula>
      <formula>1.2</formula>
    </cfRule>
    <cfRule type="cellIs" dxfId="29" priority="28" stopIfTrue="1" operator="greaterThanOrEqual">
      <formula>1.2</formula>
    </cfRule>
    <cfRule type="containsBlanks" dxfId="28" priority="29" stopIfTrue="1">
      <formula>LEN(TRIM(T15))=0</formula>
    </cfRule>
  </conditionalFormatting>
  <conditionalFormatting sqref="T15:V15">
    <cfRule type="containsBlanks" dxfId="27" priority="23">
      <formula>LEN(TRIM(T15))=0</formula>
    </cfRule>
  </conditionalFormatting>
  <conditionalFormatting sqref="P15">
    <cfRule type="cellIs" dxfId="26" priority="17" stopIfTrue="1" operator="equal">
      <formula>"100%"</formula>
    </cfRule>
    <cfRule type="cellIs" dxfId="25" priority="18" stopIfTrue="1" operator="lessThan">
      <formula>0.5</formula>
    </cfRule>
    <cfRule type="cellIs" dxfId="24" priority="19" stopIfTrue="1" operator="between">
      <formula>0.5</formula>
      <formula>0.7</formula>
    </cfRule>
    <cfRule type="cellIs" dxfId="23" priority="20" stopIfTrue="1" operator="between">
      <formula>0.7</formula>
      <formula>1.2</formula>
    </cfRule>
    <cfRule type="cellIs" dxfId="22" priority="21" stopIfTrue="1" operator="greaterThanOrEqual">
      <formula>1.2</formula>
    </cfRule>
    <cfRule type="containsBlanks" dxfId="21" priority="22" stopIfTrue="1">
      <formula>LEN(TRIM(P15))=0</formula>
    </cfRule>
  </conditionalFormatting>
  <conditionalFormatting sqref="P15">
    <cfRule type="containsBlanks" dxfId="20" priority="16">
      <formula>LEN(TRIM(P15))=0</formula>
    </cfRule>
  </conditionalFormatting>
  <conditionalFormatting sqref="K49:N49">
    <cfRule type="containsBlanks" dxfId="19" priority="15">
      <formula>LEN(TRIM(K49))=0</formula>
    </cfRule>
  </conditionalFormatting>
  <conditionalFormatting sqref="G49:J49">
    <cfRule type="containsBlanks" dxfId="18" priority="14">
      <formula>LEN(TRIM(G49))=0</formula>
    </cfRule>
  </conditionalFormatting>
  <conditionalFormatting sqref="O49:R49">
    <cfRule type="cellIs" dxfId="17" priority="8" stopIfTrue="1" operator="equal">
      <formula>"100%"</formula>
    </cfRule>
    <cfRule type="cellIs" dxfId="16" priority="9" stopIfTrue="1" operator="lessThan">
      <formula>0.5</formula>
    </cfRule>
    <cfRule type="cellIs" dxfId="15" priority="10" stopIfTrue="1" operator="between">
      <formula>0.5</formula>
      <formula>0.7</formula>
    </cfRule>
    <cfRule type="cellIs" dxfId="14" priority="11" stopIfTrue="1" operator="between">
      <formula>0.7</formula>
      <formula>1.2</formula>
    </cfRule>
    <cfRule type="cellIs" dxfId="13" priority="12" stopIfTrue="1" operator="greaterThanOrEqual">
      <formula>1.2</formula>
    </cfRule>
    <cfRule type="containsBlanks" dxfId="12" priority="13" stopIfTrue="1">
      <formula>LEN(TRIM(O49))=0</formula>
    </cfRule>
  </conditionalFormatting>
  <conditionalFormatting sqref="S49:V49">
    <cfRule type="cellIs" dxfId="11" priority="2" stopIfTrue="1" operator="equal">
      <formula>"100%"</formula>
    </cfRule>
    <cfRule type="cellIs" dxfId="10" priority="3" stopIfTrue="1" operator="lessThan">
      <formula>0.5</formula>
    </cfRule>
    <cfRule type="cellIs" dxfId="9" priority="4" stopIfTrue="1" operator="between">
      <formula>0.5</formula>
      <formula>0.7</formula>
    </cfRule>
    <cfRule type="cellIs" dxfId="8" priority="5" stopIfTrue="1" operator="between">
      <formula>0.7</formula>
      <formula>1.2</formula>
    </cfRule>
    <cfRule type="cellIs" dxfId="7" priority="6" stopIfTrue="1" operator="greaterThanOrEqual">
      <formula>1.2</formula>
    </cfRule>
    <cfRule type="containsBlanks" dxfId="6" priority="7" stopIfTrue="1">
      <formula>LEN(TRIM(S49))=0</formula>
    </cfRule>
  </conditionalFormatting>
  <conditionalFormatting sqref="S49:V49">
    <cfRule type="containsBlanks" dxfId="5" priority="1">
      <formula>LEN(TRIM(S49))=0</formula>
    </cfRule>
  </conditionalFormatting>
  <printOptions horizontalCentered="1" verticalCentered="1"/>
  <pageMargins left="0.70866141732283472" right="0.70866141732283472" top="0.74803149606299213" bottom="0.74803149606299213" header="0.31496062992125984" footer="0.31496062992125984"/>
  <pageSetup paperSize="190" scale="30" fitToHeight="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RowHeight="14.5"/>
  <cols>
    <col min="1" max="1" width="20.36328125" customWidth="1"/>
    <col min="2" max="2" width="34.6328125" customWidth="1"/>
  </cols>
  <sheetData>
    <row r="1" spans="1:2">
      <c r="A1" s="79" t="s">
        <v>34</v>
      </c>
    </row>
    <row r="3" spans="1:2" ht="120" customHeight="1">
      <c r="A3" s="177" t="s">
        <v>35</v>
      </c>
      <c r="B3" s="177"/>
    </row>
    <row r="5" spans="1:2" ht="43.5">
      <c r="A5" s="80"/>
      <c r="B5" s="81" t="s">
        <v>36</v>
      </c>
    </row>
    <row r="6" spans="1:2" ht="58">
      <c r="A6" s="82"/>
      <c r="B6" s="81" t="s">
        <v>37</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T8"/>
  <sheetViews>
    <sheetView workbookViewId="0">
      <selection activeCell="B3" sqref="B3:T8"/>
    </sheetView>
  </sheetViews>
  <sheetFormatPr baseColWidth="10" defaultRowHeight="14.5"/>
  <sheetData>
    <row r="2" spans="2:20" ht="15" thickBot="1"/>
    <row r="3" spans="2:20" ht="15" thickBot="1">
      <c r="B3" s="149" t="s">
        <v>22</v>
      </c>
      <c r="C3" s="150"/>
      <c r="D3" s="150"/>
      <c r="E3" s="150"/>
      <c r="F3" s="150"/>
      <c r="G3" s="150"/>
      <c r="H3" s="150"/>
      <c r="I3" s="150"/>
      <c r="J3" s="150"/>
      <c r="K3" s="150"/>
      <c r="L3" s="150"/>
      <c r="M3" s="150"/>
      <c r="N3" s="150"/>
      <c r="O3" s="150"/>
      <c r="P3" s="150"/>
      <c r="Q3" s="150"/>
      <c r="R3" s="150"/>
      <c r="S3" s="150"/>
      <c r="T3" s="151"/>
    </row>
    <row r="4" spans="2:20" ht="15" thickBot="1">
      <c r="B4" s="152" t="s">
        <v>23</v>
      </c>
      <c r="C4" s="152" t="s">
        <v>14</v>
      </c>
      <c r="D4" s="149" t="s">
        <v>15</v>
      </c>
      <c r="E4" s="150"/>
      <c r="F4" s="150"/>
      <c r="G4" s="151"/>
      <c r="H4" s="154" t="s">
        <v>16</v>
      </c>
      <c r="I4" s="155"/>
      <c r="J4" s="155"/>
      <c r="K4" s="178"/>
      <c r="L4" s="179" t="s">
        <v>17</v>
      </c>
      <c r="M4" s="155"/>
      <c r="N4" s="155"/>
      <c r="O4" s="178"/>
      <c r="P4" s="179" t="s">
        <v>18</v>
      </c>
      <c r="Q4" s="155"/>
      <c r="R4" s="155"/>
      <c r="S4" s="156"/>
      <c r="T4" s="157" t="s">
        <v>24</v>
      </c>
    </row>
    <row r="5" spans="2:20" ht="28.5" thickBot="1">
      <c r="B5" s="153"/>
      <c r="C5" s="153"/>
      <c r="D5" s="34" t="s">
        <v>25</v>
      </c>
      <c r="E5" s="35" t="s">
        <v>26</v>
      </c>
      <c r="F5" s="36" t="s">
        <v>27</v>
      </c>
      <c r="G5" s="35" t="s">
        <v>28</v>
      </c>
      <c r="H5" s="34" t="s">
        <v>25</v>
      </c>
      <c r="I5" s="35" t="s">
        <v>26</v>
      </c>
      <c r="J5" s="36" t="s">
        <v>27</v>
      </c>
      <c r="K5" s="35" t="s">
        <v>28</v>
      </c>
      <c r="L5" s="34" t="s">
        <v>25</v>
      </c>
      <c r="M5" s="35" t="s">
        <v>26</v>
      </c>
      <c r="N5" s="36" t="s">
        <v>27</v>
      </c>
      <c r="O5" s="35" t="s">
        <v>28</v>
      </c>
      <c r="P5" s="34" t="s">
        <v>25</v>
      </c>
      <c r="Q5" s="35" t="s">
        <v>26</v>
      </c>
      <c r="R5" s="36" t="s">
        <v>27</v>
      </c>
      <c r="S5" s="35" t="s">
        <v>28</v>
      </c>
      <c r="T5" s="158"/>
    </row>
    <row r="6" spans="2:20">
      <c r="B6" s="21"/>
      <c r="C6" s="22">
        <f>SUM(D6:G256)</f>
        <v>0</v>
      </c>
      <c r="D6" s="37"/>
      <c r="E6" s="38"/>
      <c r="F6" s="39"/>
      <c r="G6" s="40"/>
      <c r="H6" s="37"/>
      <c r="I6" s="38"/>
      <c r="J6" s="39"/>
      <c r="K6" s="40"/>
      <c r="L6" s="23" t="str">
        <f t="shared" ref="L6:O8" si="0">IFERROR(H6/D6,"NO APLICA")</f>
        <v>NO APLICA</v>
      </c>
      <c r="M6" s="24" t="str">
        <f t="shared" si="0"/>
        <v>NO APLICA</v>
      </c>
      <c r="N6" s="24" t="str">
        <f t="shared" si="0"/>
        <v>NO APLICA</v>
      </c>
      <c r="O6" s="25" t="str">
        <f t="shared" si="0"/>
        <v>NO APLICA</v>
      </c>
      <c r="P6" s="23" t="str">
        <f t="shared" ref="P6:P8" si="1">IFERROR(H6/D6,"NO APLICA")</f>
        <v>NO APLICA</v>
      </c>
      <c r="Q6" s="24" t="str">
        <f t="shared" ref="Q6:Q8" si="2">IFERROR((H6+I6)/(D6+E6),"NO APLICA")</f>
        <v>NO APLICA</v>
      </c>
      <c r="R6" s="24" t="str">
        <f t="shared" ref="R6:R8" si="3">IFERROR((H6+I6+J6)/(D6+E6+F6),"NO APLICA")</f>
        <v>NO APLICA</v>
      </c>
      <c r="S6" s="25" t="str">
        <f t="shared" ref="S6:S8" si="4">IFERROR((H6+I6+J6+K6)/(D6+E6+F6+G6),"NO APLICA")</f>
        <v>NO APLICA</v>
      </c>
      <c r="T6" s="26"/>
    </row>
    <row r="7" spans="2:20">
      <c r="B7" s="27"/>
      <c r="C7" s="28">
        <f>SUM(D7:G257)</f>
        <v>0</v>
      </c>
      <c r="D7" s="41"/>
      <c r="E7" s="42"/>
      <c r="F7" s="43"/>
      <c r="G7" s="44"/>
      <c r="H7" s="41"/>
      <c r="I7" s="42"/>
      <c r="J7" s="43"/>
      <c r="K7" s="44"/>
      <c r="L7" s="1" t="str">
        <f t="shared" si="0"/>
        <v>NO APLICA</v>
      </c>
      <c r="M7" s="2" t="str">
        <f t="shared" si="0"/>
        <v>NO APLICA</v>
      </c>
      <c r="N7" s="2" t="str">
        <f t="shared" si="0"/>
        <v>NO APLICA</v>
      </c>
      <c r="O7" s="3" t="str">
        <f t="shared" si="0"/>
        <v>NO APLICA</v>
      </c>
      <c r="P7" s="1" t="str">
        <f t="shared" si="1"/>
        <v>NO APLICA</v>
      </c>
      <c r="Q7" s="2" t="str">
        <f t="shared" si="2"/>
        <v>NO APLICA</v>
      </c>
      <c r="R7" s="2" t="str">
        <f t="shared" si="3"/>
        <v>NO APLICA</v>
      </c>
      <c r="S7" s="3" t="str">
        <f t="shared" si="4"/>
        <v>NO APLICA</v>
      </c>
      <c r="T7" s="29"/>
    </row>
    <row r="8" spans="2:20" ht="15" thickBot="1">
      <c r="B8" s="30"/>
      <c r="C8" s="31">
        <f>SUM(D8:G258)</f>
        <v>0</v>
      </c>
      <c r="D8" s="45"/>
      <c r="E8" s="46"/>
      <c r="F8" s="47"/>
      <c r="G8" s="48"/>
      <c r="H8" s="45"/>
      <c r="I8" s="46"/>
      <c r="J8" s="47"/>
      <c r="K8" s="48"/>
      <c r="L8" s="13" t="str">
        <f t="shared" si="0"/>
        <v>NO APLICA</v>
      </c>
      <c r="M8" s="14" t="str">
        <f t="shared" si="0"/>
        <v>NO APLICA</v>
      </c>
      <c r="N8" s="14" t="str">
        <f t="shared" si="0"/>
        <v>NO APLICA</v>
      </c>
      <c r="O8" s="15" t="str">
        <f t="shared" si="0"/>
        <v>NO APLICA</v>
      </c>
      <c r="P8" s="13" t="str">
        <f t="shared" si="1"/>
        <v>NO APLICA</v>
      </c>
      <c r="Q8" s="14" t="str">
        <f t="shared" si="2"/>
        <v>NO APLICA</v>
      </c>
      <c r="R8" s="14" t="str">
        <f t="shared" si="3"/>
        <v>NO APLICA</v>
      </c>
      <c r="S8" s="15" t="str">
        <f t="shared" si="4"/>
        <v>NO APLICA</v>
      </c>
      <c r="T8" s="32"/>
    </row>
  </sheetData>
  <mergeCells count="8">
    <mergeCell ref="B3:T3"/>
    <mergeCell ref="B4:B5"/>
    <mergeCell ref="C4:C5"/>
    <mergeCell ref="D4:G4"/>
    <mergeCell ref="H4:K4"/>
    <mergeCell ref="L4:O4"/>
    <mergeCell ref="P4:S4"/>
    <mergeCell ref="T4:T5"/>
  </mergeCells>
  <conditionalFormatting sqref="L6:S8">
    <cfRule type="cellIs" dxfId="4" priority="1" operator="equal">
      <formula>"NO APLICA"</formula>
    </cfRule>
    <cfRule type="cellIs" dxfId="3" priority="2" operator="between">
      <formula>0.7</formula>
      <formula>1.2</formula>
    </cfRule>
    <cfRule type="cellIs" dxfId="2" priority="3" operator="between">
      <formula>0.5</formula>
      <formula>0.7</formula>
    </cfRule>
    <cfRule type="cellIs" dxfId="1" priority="4" operator="lessThan">
      <formula>0.5</formula>
    </cfRule>
    <cfRule type="cellIs" dxfId="0" priority="5" operator="greaterThan">
      <formula>1.2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SEGUIMIENTO EJE 3</vt:lpstr>
      <vt:lpstr>Instrucciones</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Usuario</cp:lastModifiedBy>
  <cp:revision/>
  <cp:lastPrinted>2023-04-14T20:45:18Z</cp:lastPrinted>
  <dcterms:created xsi:type="dcterms:W3CDTF">2021-02-22T21:43:21Z</dcterms:created>
  <dcterms:modified xsi:type="dcterms:W3CDTF">2023-04-14T20:49:30Z</dcterms:modified>
  <cp:category/>
  <cp:contentStatus/>
</cp:coreProperties>
</file>