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ir. Planeacion\Desktop\AVANCES Trimestrales\2023\3er Trimestre 2023\1.07 RCA\"/>
    </mc:Choice>
  </mc:AlternateContent>
  <xr:revisionPtr revIDLastSave="0" documentId="13_ncr:1_{FEED9C71-E95A-4DDE-A8CF-EA989EB7BB04}" xr6:coauthVersionLast="47" xr6:coauthVersionMax="47" xr10:uidLastSave="{00000000-0000-0000-0000-000000000000}"/>
  <bookViews>
    <workbookView xWindow="-108" yWindow="-108" windowWidth="23256" windowHeight="12456"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 i="1" l="1"/>
  <c r="R20" i="1"/>
  <c r="R19" i="1"/>
  <c r="R18" i="1"/>
  <c r="R17" i="1"/>
  <c r="R16" i="1"/>
  <c r="R15" i="1"/>
  <c r="R14" i="1"/>
  <c r="R22" i="1"/>
  <c r="R24" i="1" s="1"/>
  <c r="R23" i="1"/>
  <c r="U24" i="1"/>
  <c r="U23" i="1"/>
  <c r="U22" i="1"/>
  <c r="U21" i="1"/>
  <c r="U20" i="1"/>
  <c r="U19" i="1"/>
  <c r="U18" i="1"/>
  <c r="U17" i="1"/>
  <c r="U16" i="1"/>
  <c r="U15" i="1"/>
  <c r="U14" i="1"/>
  <c r="U13" i="1"/>
  <c r="T13" i="1"/>
  <c r="R13" i="1"/>
  <c r="Q13" i="1"/>
  <c r="P13" i="1"/>
  <c r="Q24" i="1"/>
  <c r="T24" i="1"/>
  <c r="P24" i="1"/>
  <c r="U35" i="1" l="1"/>
  <c r="T35" i="1"/>
  <c r="S35" i="1"/>
  <c r="Q35" i="1" l="1"/>
  <c r="P35" i="1"/>
  <c r="O35" i="1"/>
  <c r="Q23" i="1" l="1"/>
  <c r="Q22" i="1"/>
  <c r="Q21" i="1"/>
  <c r="Q20" i="1"/>
  <c r="Q19" i="1"/>
  <c r="Q18" i="1"/>
  <c r="Q17" i="1"/>
  <c r="Q16" i="1"/>
  <c r="Q15" i="1"/>
  <c r="Q14" i="1"/>
  <c r="P23" i="1"/>
  <c r="P22" i="1"/>
  <c r="P21" i="1"/>
  <c r="P20" i="1"/>
  <c r="P19" i="1"/>
  <c r="P18" i="1"/>
  <c r="P17" i="1"/>
  <c r="P16" i="1"/>
  <c r="P15" i="1"/>
  <c r="P14" i="1"/>
  <c r="T14" i="1"/>
  <c r="T15" i="1"/>
  <c r="T16" i="1"/>
  <c r="T17" i="1"/>
  <c r="T18" i="1"/>
  <c r="T19" i="1"/>
  <c r="T20" i="1"/>
  <c r="T21" i="1"/>
  <c r="T22" i="1"/>
  <c r="T23" i="1"/>
  <c r="V13" i="1" l="1"/>
  <c r="S13" i="1" l="1"/>
</calcChain>
</file>

<file path=xl/sharedStrings.xml><?xml version="1.0" encoding="utf-8"?>
<sst xmlns="http://schemas.openxmlformats.org/spreadsheetml/2006/main" count="132" uniqueCount="91">
  <si>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</si>
  <si>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</si>
  <si>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</si>
  <si>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</si>
  <si>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</si>
  <si>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</si>
  <si>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</si>
  <si>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</si>
  <si>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</si>
  <si>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</si>
  <si>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</si>
  <si>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</si>
  <si>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</si>
  <si>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</si>
  <si>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</si>
  <si>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</si>
  <si>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</si>
  <si>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</si>
  <si>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</si>
  <si>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</si>
  <si>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</si>
  <si>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NO APLICA</t>
  </si>
  <si>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</si>
  <si>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</si>
  <si>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</si>
  <si>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</si>
  <si>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</si>
  <si>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</si>
  <si>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</si>
  <si>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</si>
  <si>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</si>
  <si>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</si>
  <si>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</si>
  <si>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</si>
  <si>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</si>
  <si>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</si>
  <si>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</si>
  <si>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</si>
  <si>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</si>
  <si>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AVANCE EN CUMPLIMIENTO DE METAS TRIMESTRAL Y ANUAL ACUMULADO 2023</t>
  </si>
  <si>
    <t>ANUAL</t>
  </si>
  <si>
    <t>Propósito
(IMCA)</t>
  </si>
  <si>
    <t>Componente
(DIRECCIÓN DE POLÍTICAS PÚBLICAS Y DIFUSIÓN )</t>
  </si>
  <si>
    <t>Componente
(DIRECCIÓN DE ACOMPAÑAMIENTO TERAPÉUTICO)</t>
  </si>
  <si>
    <r>
      <rPr>
        <b/>
        <sz val="11"/>
        <color theme="0"/>
        <rFont val="Arial"/>
        <family val="2"/>
      </rPr>
      <t xml:space="preserve">4.21.1.1 </t>
    </r>
    <r>
      <rPr>
        <sz val="11"/>
        <color theme="0"/>
        <rFont val="Arial"/>
        <family val="2"/>
      </rPr>
      <t>La población del Municipio de Benito Juárez recibe atención y se informa respecto a las causas, efectos y prevención  de las adicciones.</t>
    </r>
  </si>
  <si>
    <r>
      <rPr>
        <b/>
        <sz val="11"/>
        <color theme="0"/>
        <rFont val="Arial"/>
        <family val="2"/>
      </rPr>
      <t>PPAA:</t>
    </r>
    <r>
      <rPr>
        <sz val="11"/>
        <color theme="0"/>
        <rFont val="Arial"/>
        <family val="2"/>
      </rPr>
      <t xml:space="preserve"> Porcentaje de personas  atendidas y sensibilizadas sobre las causas, efectos y  la prevención de las adicciones.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</si>
  <si>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</si>
  <si>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</si>
  <si>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4.21.1.1.1</t>
    </r>
    <r>
      <rPr>
        <sz val="11"/>
        <rFont val="Arial"/>
        <family val="2"/>
      </rPr>
      <t xml:space="preserve"> Acciones encaminadas a incrementar el conocimiento social y la sensibilización sobre las causas, efectos y prevención de las adicciones realizadas.</t>
    </r>
  </si>
  <si>
    <r>
      <rPr>
        <b/>
        <sz val="11"/>
        <rFont val="Arial"/>
        <family val="2"/>
      </rPr>
      <t>PPSA:</t>
    </r>
    <r>
      <rPr>
        <sz val="11"/>
        <rFont val="Arial"/>
        <family val="2"/>
      </rPr>
      <t xml:space="preserve"> Porcentaje de personas sensibilizadas con las  actividades del IMCA.</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</si>
  <si>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</si>
  <si>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4.21.1.1.1.1</t>
    </r>
    <r>
      <rPr>
        <sz val="11"/>
        <rFont val="Arial"/>
        <family val="2"/>
      </rPr>
      <t xml:space="preserve"> Difusión de la Campaña digital sobre las causas, efectos y prevención de las adicciones.</t>
    </r>
  </si>
  <si>
    <r>
      <rPr>
        <b/>
        <sz val="11"/>
        <rFont val="Arial"/>
        <family val="2"/>
      </rPr>
      <t>PIRS:</t>
    </r>
    <r>
      <rPr>
        <sz val="11"/>
        <rFont val="Arial"/>
        <family val="2"/>
      </rPr>
      <t xml:space="preserve"> Porcentaje de impactos de la campaña en redes sociales.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</si>
  <si>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</si>
  <si>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4.21.1.1.1.2</t>
    </r>
    <r>
      <rPr>
        <sz val="11"/>
        <rFont val="Arial"/>
        <family val="2"/>
      </rPr>
      <t xml:space="preserve"> Fortalecimiento de la cultura de prevención de las adicciones.</t>
    </r>
  </si>
  <si>
    <r>
      <rPr>
        <b/>
        <sz val="11"/>
        <rFont val="Arial"/>
        <family val="2"/>
      </rPr>
      <t xml:space="preserve">PAPA: </t>
    </r>
    <r>
      <rPr>
        <sz val="11"/>
        <rFont val="Arial"/>
        <family val="2"/>
      </rPr>
      <t>Porcentaje de acciones para el fomento de la  cultura de prevención de adicciones.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</si>
  <si>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Acciones</t>
    </r>
  </si>
  <si>
    <r>
      <rPr>
        <b/>
        <sz val="11"/>
        <rFont val="Arial"/>
        <family val="2"/>
      </rPr>
      <t>4.21.1.1.1.3</t>
    </r>
    <r>
      <rPr>
        <sz val="11"/>
        <rFont val="Arial"/>
        <family val="2"/>
      </rPr>
      <t xml:space="preserve"> Otorgamiento de certificados a instituciones educativas por cumplir con los lineamientos de prevención y detección de adicciones establecidas por el IMCA.</t>
    </r>
  </si>
  <si>
    <r>
      <rPr>
        <b/>
        <sz val="11"/>
        <rFont val="Arial"/>
        <family val="2"/>
      </rPr>
      <t xml:space="preserve">PEC: </t>
    </r>
    <r>
      <rPr>
        <sz val="11"/>
        <rFont val="Arial"/>
        <family val="2"/>
      </rPr>
      <t>Porcentaje de escuelas certificadas como #YoNoSoyCómplice.</t>
    </r>
  </si>
  <si>
    <t>Semestral</t>
  </si>
  <si>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</si>
  <si>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4.21.1.1.1.4</t>
    </r>
    <r>
      <rPr>
        <sz val="11"/>
        <rFont val="Arial"/>
        <family val="2"/>
      </rPr>
      <t xml:space="preserve"> Otorgamiento de Becas a personas principalmente con adicciones en situación vulnerable.</t>
    </r>
  </si>
  <si>
    <r>
      <rPr>
        <b/>
        <sz val="11"/>
        <rFont val="Arial"/>
        <family val="2"/>
      </rPr>
      <t>PBO:</t>
    </r>
    <r>
      <rPr>
        <sz val="11"/>
        <rFont val="Arial"/>
        <family val="2"/>
      </rPr>
      <t xml:space="preserve"> Porcentaje de becas otorgadas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</si>
  <si>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</si>
  <si>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rPr>
        <b/>
        <sz val="11"/>
        <rFont val="Arial"/>
        <family val="2"/>
      </rPr>
      <t xml:space="preserve">4.21.1.1.2 </t>
    </r>
    <r>
      <rPr>
        <sz val="11"/>
        <rFont val="Arial"/>
        <family val="2"/>
      </rPr>
      <t>Atención dirigida y otorgada a la población sobre las adicciones.</t>
    </r>
  </si>
  <si>
    <r>
      <rPr>
        <b/>
        <sz val="11"/>
        <rFont val="Arial"/>
        <family val="2"/>
      </rPr>
      <t>PPA:</t>
    </r>
    <r>
      <rPr>
        <sz val="11"/>
        <rFont val="Arial"/>
        <family val="2"/>
      </rPr>
      <t xml:space="preserve"> Porcentaje de personas atendidas con adicciones.</t>
    </r>
  </si>
  <si>
    <r>
      <rPr>
        <b/>
        <sz val="11"/>
        <rFont val="Arial"/>
        <family val="2"/>
      </rPr>
      <t xml:space="preserve">4.21.1.1.2.1 </t>
    </r>
    <r>
      <rPr>
        <sz val="11"/>
        <rFont val="Arial"/>
        <family val="2"/>
      </rPr>
      <t xml:space="preserve"> Impresión diagnóstica a los usuarios para la detección de adicciones.</t>
    </r>
  </si>
  <si>
    <r>
      <rPr>
        <b/>
        <sz val="11"/>
        <rFont val="Arial"/>
        <family val="2"/>
      </rPr>
      <t>PPAID:</t>
    </r>
    <r>
      <rPr>
        <sz val="11"/>
        <rFont val="Arial"/>
        <family val="2"/>
      </rPr>
      <t xml:space="preserve"> Porcentaje de personas atendidas de primer contacto que reciben impresiones diagnósticas.</t>
    </r>
  </si>
  <si>
    <r>
      <rPr>
        <b/>
        <sz val="11"/>
        <rFont val="Arial"/>
        <family val="2"/>
      </rPr>
      <t>4.21.1.1.2.2</t>
    </r>
    <r>
      <rPr>
        <sz val="11"/>
        <rFont val="Arial"/>
        <family val="2"/>
      </rPr>
      <t xml:space="preserve"> Canalización de las personas con adicciones a las instituciones o agrupaciones correspondientes.</t>
    </r>
  </si>
  <si>
    <r>
      <rPr>
        <b/>
        <sz val="11"/>
        <rFont val="Arial"/>
        <family val="2"/>
      </rPr>
      <t>PPAC:</t>
    </r>
    <r>
      <rPr>
        <sz val="11"/>
        <rFont val="Arial"/>
        <family val="2"/>
      </rPr>
      <t xml:space="preserve"> Porcentaje de Personas con adicciones canalizadas.</t>
    </r>
  </si>
  <si>
    <r>
      <t xml:space="preserve">4.21.1.1.2.3 </t>
    </r>
    <r>
      <rPr>
        <sz val="11"/>
        <rFont val="Arial"/>
        <family val="2"/>
      </rPr>
      <t xml:space="preserve">Seguimiento a los usuarios en su programa de rehabilitación y reinserción social. </t>
    </r>
  </si>
  <si>
    <r>
      <rPr>
        <b/>
        <sz val="11"/>
        <rFont val="Arial"/>
        <family val="2"/>
      </rPr>
      <t xml:space="preserve">PUCS: </t>
    </r>
    <r>
      <rPr>
        <sz val="11"/>
        <rFont val="Arial"/>
        <family val="2"/>
      </rPr>
      <t>Porcentaje de usuarios canalizados con seguimiento.</t>
    </r>
  </si>
  <si>
    <t>Dirección General</t>
  </si>
  <si>
    <t>JUSTIFICACIÓN TRIMESTRAL DE AVANCE DE RESULTADOS 2023</t>
  </si>
  <si>
    <r>
      <rPr>
        <b/>
        <sz val="11"/>
        <rFont val="Arial"/>
        <family val="2"/>
      </rPr>
      <t xml:space="preserve">Meta trimestral: </t>
    </r>
    <r>
      <rPr>
        <sz val="11"/>
        <rFont val="Arial"/>
        <family val="2"/>
      </rPr>
      <t xml:space="preserve">El avance en cumplimiento de metas trimestral refleja lo reportado respecto a lo programado, es decir 106.57%. 
</t>
    </r>
    <r>
      <rPr>
        <b/>
        <sz val="11"/>
        <rFont val="Arial"/>
        <family val="2"/>
      </rPr>
      <t xml:space="preserve">
Meta Anual: </t>
    </r>
    <r>
      <rPr>
        <sz val="11"/>
        <rFont val="Arial"/>
        <family val="2"/>
      </rPr>
      <t xml:space="preserve">El Instituto Nacional de Estadística y Geografía, INEGI, implementa y publica los resultados de la Encuesta Nacional de Victimización y Percepción sobre Seguridad Pública Anualmente. Ultimo dato 83.5% periodo marzo-abril 2022. </t>
    </r>
  </si>
  <si>
    <r>
      <t xml:space="preserve">Meta trimestral:  </t>
    </r>
    <r>
      <rPr>
        <sz val="11"/>
        <color theme="1"/>
        <rFont val="Arial"/>
        <family val="2"/>
      </rPr>
      <t>Este indicador tiene como meta anual  263,690 impacto y acciones en las redes sociales. En el trimestre se realizaron  38,180 impactos a través de las redes sociales así como las diversas acciones, becas y certificaciones realizadas por el Instituto. El porcentaje alcanzado de 57.92% principalmente se deriva a la baja  movilidad de las redes sociales ya que se priorizaron las pláticas impartidas por el instituto y las acciones donde participa el instituto.</t>
    </r>
    <r>
      <rPr>
        <b/>
        <sz val="11"/>
        <color theme="1"/>
        <rFont val="Arial"/>
        <family val="2"/>
      </rPr>
      <t xml:space="preserve">
Meta Anual: </t>
    </r>
    <r>
      <rPr>
        <sz val="11"/>
        <color theme="1"/>
        <rFont val="Arial"/>
        <family val="2"/>
      </rPr>
      <t>El porcentaje de avance con relación a la meta trimestral acumulada es de 46.29%, el alcance se debe principalmente a los bajos impactos de las redes sociales, ya que en las acciones y las certificaciones de las escuelas sobrepasaron el porcentaje trimestral esperado.</t>
    </r>
  </si>
  <si>
    <r>
      <t xml:space="preserve">Meta Trimestral: </t>
    </r>
    <r>
      <rPr>
        <sz val="11"/>
        <color theme="1"/>
        <rFont val="Arial"/>
        <family val="2"/>
      </rPr>
      <t>Este indicador tiene como meta anual 110 acciones a realizar. En este trimestre se realizaron 57 acciones de las 28 programadas. El porcentaje alcanzado de 203.57% se debe principalmente que se están  impartiendo pláticas a más escuelas, así como la implementación del taller "La codependencia como origen de la violencia de genero", las actividades que se realizan en "Todos por la paz", la presencia de los módulos de atención en eventos donde participa el IMCA y la realización de seguimientos a las escuelas que se les ha impartido la plática.</t>
    </r>
    <r>
      <rPr>
        <b/>
        <sz val="11"/>
        <color theme="1"/>
        <rFont val="Arial"/>
        <family val="2"/>
      </rPr>
      <t xml:space="preserve">
Meta Anual: </t>
    </r>
    <r>
      <rPr>
        <sz val="11"/>
        <color theme="1"/>
        <rFont val="Arial"/>
        <family val="2"/>
      </rPr>
      <t>El porcentaje de avance con relación a la meta trimestral acumulada es de 260.98%, toda vez que el instituto participa activamente impartiendo pláticas, participa con módulos de atención en diversos eventos y participa en los seguimientos a las escuelas que tomaron la plática de prevención de las adicciones.</t>
    </r>
  </si>
  <si>
    <r>
      <t xml:space="preserve">Meta Trimestral: </t>
    </r>
    <r>
      <rPr>
        <sz val="11"/>
        <color theme="1"/>
        <rFont val="Arial"/>
        <family val="2"/>
      </rPr>
      <t xml:space="preserve">Este indicador tiene como meta anual 20 becas. En este trimestre se otorgó 1  beca de las 5 programadas. El porcentaje alcanzado del  20% se debe que durante el trimestre se tuvo una baja participación por parte de la ciudadanía quienes son los que reportan a las personas en situación de calle con problemas de adicciones.
</t>
    </r>
    <r>
      <rPr>
        <b/>
        <sz val="11"/>
        <color theme="1"/>
        <rFont val="Arial"/>
        <family val="2"/>
      </rPr>
      <t xml:space="preserve">
Meta Anual: </t>
    </r>
    <r>
      <rPr>
        <sz val="11"/>
        <color theme="1"/>
        <rFont val="Arial"/>
        <family val="2"/>
      </rPr>
      <t>El porcentaje de avance con relación a la meta trimestral acumulada es de 33.33%, en virtud que no se han otorgado las becas que se programaron durante los periodos establecidos.</t>
    </r>
  </si>
  <si>
    <r>
      <t xml:space="preserve">Meta Trimestral: </t>
    </r>
    <r>
      <rPr>
        <sz val="11"/>
        <color theme="1"/>
        <rFont val="Arial"/>
        <family val="2"/>
      </rPr>
      <t xml:space="preserve">Este indicador tiene como meta anual 278 impresiones diagnósticas . En este trimestre  se realizaron 258 impresiones diagnósticas de las 70 programadas. El porcentaje alcanzado de 368.57%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propicio que más estudiantes, así como ciudadanos que han participados en las pláticas o en los talleres soliciten ayuda, dando como resultado más impresiones diagnosticas. </t>
    </r>
    <r>
      <rPr>
        <b/>
        <sz val="11"/>
        <color theme="1"/>
        <rFont val="Arial"/>
        <family val="2"/>
      </rPr>
      <t xml:space="preserve">
Meta Anual: </t>
    </r>
    <r>
      <rPr>
        <sz val="11"/>
        <color theme="1"/>
        <rFont val="Arial"/>
        <family val="2"/>
      </rPr>
      <t>El porcentaje de avance con relación a la meta trimestral acumulada es de 301.92% esto se debe principalmente a las pláticas y talleres que se vienen impartiendo han propiciado que más ciudadanos soliciten ayuda al instituto.</t>
    </r>
  </si>
  <si>
    <r>
      <t xml:space="preserve">Meta Trimestral: </t>
    </r>
    <r>
      <rPr>
        <sz val="11"/>
        <color theme="1"/>
        <rFont val="Arial"/>
        <family val="2"/>
      </rPr>
      <t xml:space="preserve">Este indicador tiene como meta anual 278 impresiones diagnósticas . En este trimestre  se realizaron 258 impresiones diagnósticas de las 70 programadas. El porcentaje alcanzado de 368.57%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propicio que más estudiantes, así como ciudadanos que han participados en las pláticas o en los talleres soliciten ayuda, dando como resultado más impresiones diagnosticas. </t>
    </r>
    <r>
      <rPr>
        <b/>
        <sz val="11"/>
        <color theme="1"/>
        <rFont val="Arial"/>
        <family val="2"/>
      </rPr>
      <t xml:space="preserve">
Meta Anual: </t>
    </r>
    <r>
      <rPr>
        <sz val="11"/>
        <color theme="1"/>
        <rFont val="Arial"/>
        <family val="2"/>
      </rPr>
      <t>El porcentaje de avance con relación a la meta trimestral acumulada es de 301.92% esto se debe principalmente a las pláticas y talleres que se vienen impartiendo han propiciado que más ciudadanos soliciten ayuda al instituto, así como el constante trabajo por parte del personal del Instituto para dar a conocer a la población sobre los servicios que se brinda.</t>
    </r>
  </si>
  <si>
    <r>
      <t xml:space="preserve">Meta Trimestral: </t>
    </r>
    <r>
      <rPr>
        <sz val="11"/>
        <color theme="1"/>
        <rFont val="Arial"/>
        <family val="2"/>
      </rPr>
      <t>Este indicador tiene como meta anual 450 seguimientos. En este trimestre se realizaron 665 seguimientos de los 113 programados. El porcentaje alcanzado de 588.50% se deriva de la constante atención y continuidad en el seguimiento de los usuarios como parte de su proceso de rehabilitación.</t>
    </r>
    <r>
      <rPr>
        <b/>
        <sz val="11"/>
        <color theme="1"/>
        <rFont val="Arial"/>
        <family val="2"/>
      </rPr>
      <t xml:space="preserve">
Meta Anual: </t>
    </r>
    <r>
      <rPr>
        <sz val="11"/>
        <color theme="1"/>
        <rFont val="Arial"/>
        <family val="2"/>
      </rPr>
      <t>El porcentaje de avance con relación a la meta trimestral acumulada es de 306.23% toda vez que el personal encargado de realizar los seguimiento se mantuvo en constante comunicación con los usuarios para asegurarse que su proceso de recuperación se llevando a cabo.</t>
    </r>
  </si>
  <si>
    <t>ELABORÓ
Lic. Carla Guzmán López Gatell
Directora de Administración, Contabilidad y Finanzas 
Instituto Municipal Contra las Adicciones</t>
  </si>
  <si>
    <t>AUTORIZÓ
Arq. Oscar Francisco Guzmán Zerecero
Director General 
Instituto Municipal Contra las Adicciones</t>
  </si>
  <si>
    <t>Durante el tercer trimestre se gestionó el aumento al presupuesto anual aprobado, que fue autorizado por tesorería municipal un importe de $2,500,000.00, a a partir del 1 de julio del 2023, durante el tercer trimestre se ejecuto más de lo programado por la compra de un vehículo para uso del personal del Instituto, la compra de dicho activo se tenía programado para ejecutarse en enero de 2023, pero por cuestiones de desabasto no se podo adquirir en el periodo programado.</t>
  </si>
  <si>
    <r>
      <t xml:space="preserve">Meta trimestral: </t>
    </r>
    <r>
      <rPr>
        <sz val="11"/>
        <color theme="0"/>
        <rFont val="Arial"/>
        <family val="2"/>
      </rPr>
      <t xml:space="preserve">Este indicador tiene como meta anual atender y sensibilizar a 263,968 personas. En este trimestre se realizaron 38,438 atenciones, sensibilizaciones e impactos a ciudadanos del municipio de Benito Juárez. El porcentaje alcanzado de 58.25% se debe principalmente a los bajos impactos que se realizaron a través de las redes sociales  motivo por el cual no se logro alcanzar la meta programada. </t>
    </r>
    <r>
      <rPr>
        <b/>
        <sz val="11"/>
        <color theme="0"/>
        <rFont val="Arial"/>
        <family val="2"/>
      </rPr>
      <t xml:space="preserve">
Meta Anual: </t>
    </r>
    <r>
      <rPr>
        <sz val="11"/>
        <color theme="0"/>
        <rFont val="Arial"/>
        <family val="2"/>
      </rPr>
      <t>El porcentaje de avance con relación a la meta trimestral acumulada es del 46.56%, esto se debe principalmente al bajo alcance e impacto de las redes sociales, ya que el instituto priorizo las pláticas, las acciones, las atenciones así como los seguimientos que se brindan el instituto.</t>
    </r>
  </si>
  <si>
    <r>
      <t xml:space="preserve">Meta trimestral: </t>
    </r>
    <r>
      <rPr>
        <sz val="11"/>
        <color theme="1"/>
        <rFont val="Arial"/>
        <family val="2"/>
      </rPr>
      <t>Este indicador tiene como meta anual 263,100 impactos en las redes sociales del IMCA. En el trimestre se realizaron 36,584 impactos en las redes sociales. El porcentaje alcanzado de 55.62 % se debe principalmente que el instituto a través de sus plataformas de redes sociales comparte material gráfico de interés social con perspectiva de adicciones y considerando que durante el trimestre se priorizaron las platicas y atenciones no se logro alcanzar el porcentaje planeado en los impactos de las redes sociales.</t>
    </r>
    <r>
      <rPr>
        <b/>
        <sz val="11"/>
        <color theme="1"/>
        <rFont val="Arial"/>
        <family val="2"/>
      </rPr>
      <t xml:space="preserve">
Meta Anual: </t>
    </r>
    <r>
      <rPr>
        <sz val="11"/>
        <color theme="1"/>
        <rFont val="Arial"/>
        <family val="2"/>
      </rPr>
      <t>El porcentaje de avance con relación a la meta trimestral acumulada es de 42.16%, esto se debe principalmente que las escuelas han tenido un gran interés por participar en las pláticas, así como también el instituto participa activamente en los eventos organizados por la estrategia integral Todos Por la Paz, motivo por el cual se propician mas atenciones de las programadas.</t>
    </r>
  </si>
  <si>
    <r>
      <t xml:space="preserve">Meta Trimestral: </t>
    </r>
    <r>
      <rPr>
        <sz val="11"/>
        <color theme="1"/>
        <rFont val="Arial"/>
        <family val="2"/>
      </rPr>
      <t>Este indicador tiene como meta anual 10 certificaciones. En este trimestre se reportaron 9 certificaciones de 3 programadas. El porcentaje alcanzado del 300.00% se debe principalmente que los lineamientos para la entrega de los certificados #YoNoSoyCómplice se modificaron, con la finalidad de ser mas accesible la certificación.</t>
    </r>
    <r>
      <rPr>
        <b/>
        <sz val="11"/>
        <color theme="1"/>
        <rFont val="Arial"/>
        <family val="2"/>
      </rPr>
      <t xml:space="preserve">
Meta Anual: </t>
    </r>
    <r>
      <rPr>
        <sz val="11"/>
        <color theme="1"/>
        <rFont val="Arial"/>
        <family val="2"/>
      </rPr>
      <t>El porcentaje de avance con relación a la meta trimestral acumulada es de 150.00%, en virtud que el proceso de certificación de las escuelas con los nuevos lineamientos finalizo durante el tercer trimestre.</t>
    </r>
  </si>
  <si>
    <r>
      <t xml:space="preserve">Meta Trimestral: </t>
    </r>
    <r>
      <rPr>
        <sz val="11"/>
        <color theme="1"/>
        <rFont val="Arial"/>
        <family val="2"/>
      </rPr>
      <t>Este indicador tiene como meta anual 220 canalizaciones. En este trimestre se realizaron 70 canalizaciones de las 55 programadas. El porcentaje alcanzado de 127.27% se debe principalmente que no todas las personas a las que se les realizó una impresión diagnóstica aceptaron ser canalizados para su atención y recuperación, sin embargo se logro un porcentaje de avance mayor al que se tenia programado.</t>
    </r>
    <r>
      <rPr>
        <b/>
        <sz val="11"/>
        <color theme="1"/>
        <rFont val="Arial"/>
        <family val="2"/>
      </rPr>
      <t xml:space="preserve">
Meta Anual: </t>
    </r>
    <r>
      <rPr>
        <sz val="11"/>
        <color theme="1"/>
        <rFont val="Arial"/>
        <family val="2"/>
      </rPr>
      <t>El porcentaje de avance con relación a la meta trimestral acumulada es de 215.76%, en virtud que los usuarios canalizados durante el trimestre superaron la meta establecida ya que la mayoría de las personas atendidas aceptan ser canalizados.</t>
    </r>
  </si>
  <si>
    <t>CLAVE Y NOMBRE DEL PPA: E-PPA 4.21 PROGRAMA DE PREVENCIÓN Y ATENCIÓN DE LAS ADICCIONES</t>
  </si>
  <si>
    <t>INSTITUTO MUNICIPAL CONTRA LAS ADICCIONES</t>
  </si>
  <si>
    <r>
      <t>4.21.1</t>
    </r>
    <r>
      <rPr>
        <b/>
        <sz val="11"/>
        <color theme="1"/>
        <rFont val="Arial"/>
        <family val="2"/>
      </rPr>
      <t xml:space="preserve">: </t>
    </r>
    <r>
      <rPr>
        <sz val="11"/>
        <color theme="1"/>
        <rFont val="Arial"/>
        <family val="2"/>
      </rPr>
      <t xml:space="preserve">Contribuir en la promoción de  acciones que combatan las causas que generan las violencias y la delincuencia contribuyendo a la paz y la justica </t>
    </r>
    <r>
      <rPr>
        <b/>
        <sz val="11"/>
        <color theme="1"/>
        <rFont val="Arial"/>
        <family val="2"/>
      </rPr>
      <t xml:space="preserve">mediante </t>
    </r>
    <r>
      <rPr>
        <sz val="11"/>
        <color theme="1"/>
        <rFont val="Arial"/>
        <family val="2"/>
      </rPr>
      <t>el conocimiento respecto a las causas, efectos y prevención  de las adicciones.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</si>
</sst>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s>
  <borders count="87">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41">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3" borderId="31" xfId="0" applyFont="1" applyFill="1" applyBorder="1" applyAlignment="1">
      <alignment horizontal="justify" vertical="center" wrapText="1"/>
    </xf>
    <xf numFmtId="0" fontId="6" fillId="3" borderId="3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5" xfId="0" applyFont="1" applyFill="1" applyBorder="1" applyAlignment="1">
      <alignment horizontal="center" vertical="center" wrapText="1"/>
    </xf>
    <xf numFmtId="10" fontId="14" fillId="3" borderId="22" xfId="2" applyNumberFormat="1" applyFont="1" applyFill="1" applyBorder="1" applyAlignment="1">
      <alignment horizontal="center" vertical="center" wrapText="1"/>
    </xf>
    <xf numFmtId="10" fontId="15" fillId="7" borderId="20" xfId="2" applyNumberFormat="1" applyFont="1" applyFill="1" applyBorder="1" applyAlignment="1">
      <alignment horizontal="center" vertical="center" wrapText="1"/>
    </xf>
    <xf numFmtId="10" fontId="15" fillId="3" borderId="20" xfId="2" applyNumberFormat="1" applyFont="1" applyFill="1" applyBorder="1" applyAlignment="1">
      <alignment horizontal="center" vertical="center" wrapText="1"/>
    </xf>
    <xf numFmtId="10" fontId="15" fillId="7" borderId="21"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14" fillId="7" borderId="21"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2" fillId="6" borderId="42" xfId="0" applyFont="1" applyFill="1" applyBorder="1" applyAlignment="1">
      <alignment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4" borderId="48" xfId="0" applyNumberFormat="1" applyFill="1" applyBorder="1" applyAlignment="1">
      <alignment horizontal="center" vertical="center" wrapText="1"/>
    </xf>
    <xf numFmtId="3" fontId="6" fillId="2" borderId="50"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49" xfId="0" applyNumberFormat="1" applyFill="1" applyBorder="1" applyAlignment="1">
      <alignment horizontal="center" vertical="center" wrapText="1"/>
    </xf>
    <xf numFmtId="10" fontId="0" fillId="4" borderId="54" xfId="0" applyNumberFormat="1" applyFill="1" applyBorder="1" applyAlignment="1">
      <alignment horizontal="center" vertical="center" wrapText="1"/>
    </xf>
    <xf numFmtId="0" fontId="4" fillId="7" borderId="55" xfId="0" applyFont="1" applyFill="1" applyBorder="1" applyAlignment="1">
      <alignment horizontal="left" vertical="center" wrapText="1"/>
    </xf>
    <xf numFmtId="0" fontId="4" fillId="3" borderId="55"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10" fontId="0" fillId="4" borderId="57" xfId="0" applyNumberFormat="1" applyFill="1" applyBorder="1" applyAlignment="1">
      <alignment horizontal="center" vertical="center" wrapText="1"/>
    </xf>
    <xf numFmtId="0" fontId="7" fillId="3" borderId="58" xfId="0" applyFont="1" applyFill="1" applyBorder="1" applyAlignment="1">
      <alignment horizontal="justify" vertical="center" wrapText="1"/>
    </xf>
    <xf numFmtId="0" fontId="8" fillId="6" borderId="55"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16" fillId="0" borderId="0" xfId="0" applyFont="1" applyAlignment="1">
      <alignment horizontal="center" vertical="top"/>
    </xf>
    <xf numFmtId="0" fontId="3" fillId="3" borderId="63"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6" fillId="3" borderId="66" xfId="0" applyFont="1" applyFill="1" applyBorder="1" applyAlignment="1">
      <alignment horizontal="left" vertical="center" wrapText="1"/>
    </xf>
    <xf numFmtId="0" fontId="9" fillId="6" borderId="67" xfId="0" applyFont="1" applyFill="1" applyBorder="1" applyAlignment="1">
      <alignment horizontal="left" vertical="center" wrapText="1"/>
    </xf>
    <xf numFmtId="0" fontId="7" fillId="7" borderId="67"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7" fillId="3" borderId="68" xfId="0" applyFont="1" applyFill="1" applyBorder="1" applyAlignment="1">
      <alignment horizontal="left" vertical="center" wrapText="1"/>
    </xf>
    <xf numFmtId="3" fontId="6" fillId="2" borderId="60" xfId="0" applyNumberFormat="1" applyFont="1" applyFill="1" applyBorder="1" applyAlignment="1">
      <alignment horizontal="center" vertical="center" wrapText="1"/>
    </xf>
    <xf numFmtId="3" fontId="6" fillId="2" borderId="61"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5" fillId="7" borderId="70" xfId="2" applyNumberFormat="1" applyFont="1" applyFill="1" applyBorder="1" applyAlignment="1">
      <alignment horizontal="center" vertical="center" wrapText="1"/>
    </xf>
    <xf numFmtId="0" fontId="13" fillId="5" borderId="62" xfId="0" applyFont="1" applyFill="1" applyBorder="1" applyAlignment="1">
      <alignment horizontal="center" vertical="top" wrapText="1"/>
    </xf>
    <xf numFmtId="0" fontId="7" fillId="3" borderId="74" xfId="0" applyFont="1" applyFill="1" applyBorder="1" applyAlignment="1">
      <alignment horizontal="left" vertical="center" wrapText="1"/>
    </xf>
    <xf numFmtId="0" fontId="7" fillId="3" borderId="74" xfId="0" applyFont="1" applyFill="1" applyBorder="1" applyAlignment="1">
      <alignment horizontal="center" vertical="center" wrapText="1"/>
    </xf>
    <xf numFmtId="0" fontId="7" fillId="3" borderId="75" xfId="0" applyFont="1" applyFill="1" applyBorder="1" applyAlignment="1">
      <alignment horizontal="left" vertical="center" wrapText="1"/>
    </xf>
    <xf numFmtId="3" fontId="6" fillId="2" borderId="77" xfId="0" applyNumberFormat="1" applyFont="1" applyFill="1" applyBorder="1" applyAlignment="1">
      <alignment horizontal="center" vertical="center" wrapText="1"/>
    </xf>
    <xf numFmtId="3" fontId="6" fillId="2" borderId="78" xfId="0" applyNumberFormat="1" applyFont="1" applyFill="1" applyBorder="1" applyAlignment="1">
      <alignment horizontal="center" vertical="center" wrapText="1"/>
    </xf>
    <xf numFmtId="3" fontId="6" fillId="2" borderId="79"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3" fontId="6" fillId="2" borderId="81" xfId="0" applyNumberFormat="1" applyFont="1" applyFill="1" applyBorder="1" applyAlignment="1">
      <alignment horizontal="center" vertical="center" wrapText="1"/>
    </xf>
    <xf numFmtId="0" fontId="4" fillId="3" borderId="82" xfId="0" applyFont="1" applyFill="1" applyBorder="1" applyAlignment="1">
      <alignment horizontal="left" vertical="center" wrapText="1"/>
    </xf>
    <xf numFmtId="3" fontId="9" fillId="6" borderId="69"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76"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8" fillId="10" borderId="64"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62" xfId="0" applyNumberFormat="1" applyFont="1" applyFill="1" applyBorder="1" applyAlignment="1">
      <alignment horizontal="center" vertical="center" wrapText="1"/>
    </xf>
    <xf numFmtId="164" fontId="6" fillId="2" borderId="83" xfId="1" applyNumberFormat="1" applyFont="1" applyFill="1" applyBorder="1" applyAlignment="1">
      <alignment horizontal="center" vertical="center" wrapText="1"/>
    </xf>
    <xf numFmtId="164" fontId="6" fillId="2" borderId="84" xfId="1" applyNumberFormat="1" applyFont="1" applyFill="1" applyBorder="1" applyAlignment="1">
      <alignment horizontal="center" vertical="center" wrapText="1"/>
    </xf>
    <xf numFmtId="164" fontId="6" fillId="2" borderId="85" xfId="1" applyNumberFormat="1" applyFont="1" applyFill="1" applyBorder="1" applyAlignment="1">
      <alignment horizontal="center" vertical="center" wrapText="1"/>
    </xf>
    <xf numFmtId="44" fontId="6" fillId="2" borderId="84" xfId="1" applyFont="1" applyFill="1" applyBorder="1" applyAlignment="1">
      <alignment horizontal="center" vertical="center" wrapText="1"/>
    </xf>
    <xf numFmtId="44" fontId="6" fillId="2" borderId="85" xfId="1" applyFont="1" applyFill="1" applyBorder="1" applyAlignment="1">
      <alignment horizontal="center" vertical="center" wrapText="1"/>
    </xf>
    <xf numFmtId="10" fontId="0" fillId="4" borderId="86" xfId="0" applyNumberFormat="1" applyFill="1" applyBorder="1" applyAlignment="1">
      <alignment horizontal="center" vertical="center" wrapText="1"/>
    </xf>
    <xf numFmtId="3" fontId="6" fillId="2" borderId="71"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13" fillId="5" borderId="72" xfId="0" applyFont="1" applyFill="1" applyBorder="1" applyAlignment="1">
      <alignment horizontal="center" vertical="top" wrapText="1"/>
    </xf>
    <xf numFmtId="0" fontId="13" fillId="5" borderId="73" xfId="0" applyFont="1" applyFill="1" applyBorder="1" applyAlignment="1">
      <alignment horizontal="center" vertical="top" wrapText="1"/>
    </xf>
    <xf numFmtId="0" fontId="13" fillId="5" borderId="28"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16" fillId="0" borderId="39" xfId="0" applyFont="1" applyBorder="1" applyAlignment="1">
      <alignment horizontal="center" vertical="top" wrapText="1"/>
    </xf>
    <xf numFmtId="0" fontId="16" fillId="0" borderId="39"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1"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28">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theme="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7</xdr:row>
      <xdr:rowOff>95249</xdr:rowOff>
    </xdr:to>
    <xdr:pic>
      <xdr:nvPicPr>
        <xdr:cNvPr id="7" name="Imagen 6">
          <a:extLst>
            <a:ext uri="{FF2B5EF4-FFF2-40B4-BE49-F238E27FC236}">
              <a16:creationId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5"/>
  <sheetViews>
    <sheetView tabSelected="1" topLeftCell="A10" zoomScale="60" zoomScaleNormal="60" zoomScaleSheetLayoutView="25" workbookViewId="0">
      <selection activeCell="E13" sqref="E13"/>
    </sheetView>
  </sheetViews>
  <sheetFormatPr baseColWidth="10" defaultColWidth="11.44140625" defaultRowHeight="14.4" x14ac:dyDescent="0.3"/>
  <cols>
    <col min="1" max="1" width="11.44140625" customWidth="1"/>
    <col min="2" max="2" width="26" customWidth="1"/>
    <col min="3" max="3" width="29" customWidth="1"/>
    <col min="4" max="4" width="26.5546875" customWidth="1"/>
    <col min="5" max="5" width="27" customWidth="1"/>
    <col min="6" max="6" width="22" customWidth="1"/>
    <col min="7" max="7" width="21.33203125" bestFit="1" customWidth="1"/>
    <col min="8" max="14" width="20" bestFit="1" customWidth="1"/>
    <col min="15" max="15" width="19.44140625" customWidth="1"/>
    <col min="16" max="16" width="19" bestFit="1" customWidth="1"/>
    <col min="17" max="22" width="19.44140625" customWidth="1"/>
    <col min="23" max="23" width="101.5546875" customWidth="1"/>
  </cols>
  <sheetData>
    <row r="1" spans="2:23" ht="15" thickBot="1" x14ac:dyDescent="0.35"/>
    <row r="2" spans="2:23" ht="30" customHeight="1" x14ac:dyDescent="0.3">
      <c r="E2" s="121" t="s">
        <v>33</v>
      </c>
      <c r="F2" s="122"/>
      <c r="G2" s="122"/>
      <c r="H2" s="122"/>
      <c r="I2" s="122"/>
      <c r="J2" s="122"/>
      <c r="K2" s="122"/>
      <c r="L2" s="122"/>
      <c r="M2" s="122"/>
      <c r="N2" s="122"/>
      <c r="O2" s="122"/>
      <c r="P2" s="122"/>
      <c r="Q2" s="122"/>
      <c r="R2" s="122"/>
      <c r="S2" s="123"/>
    </row>
    <row r="3" spans="2:23" ht="30" customHeight="1" x14ac:dyDescent="0.3">
      <c r="E3" s="124" t="s">
        <v>15</v>
      </c>
      <c r="F3" s="125"/>
      <c r="G3" s="125"/>
      <c r="H3" s="125"/>
      <c r="I3" s="125"/>
      <c r="J3" s="125"/>
      <c r="K3" s="125"/>
      <c r="L3" s="125"/>
      <c r="M3" s="125"/>
      <c r="N3" s="125"/>
      <c r="O3" s="125"/>
      <c r="P3" s="125"/>
      <c r="Q3" s="125"/>
      <c r="R3" s="125"/>
      <c r="S3" s="126"/>
    </row>
    <row r="4" spans="2:23" ht="30" customHeight="1" x14ac:dyDescent="0.3">
      <c r="E4" s="124" t="s">
        <v>88</v>
      </c>
      <c r="F4" s="125"/>
      <c r="G4" s="125"/>
      <c r="H4" s="125"/>
      <c r="I4" s="125"/>
      <c r="J4" s="125"/>
      <c r="K4" s="125"/>
      <c r="L4" s="125"/>
      <c r="M4" s="125"/>
      <c r="N4" s="125"/>
      <c r="O4" s="125"/>
      <c r="P4" s="125"/>
      <c r="Q4" s="125"/>
      <c r="R4" s="125"/>
      <c r="S4" s="126"/>
    </row>
    <row r="5" spans="2:23" ht="30" customHeight="1" x14ac:dyDescent="0.3">
      <c r="E5" s="124" t="s">
        <v>89</v>
      </c>
      <c r="F5" s="125"/>
      <c r="G5" s="125"/>
      <c r="H5" s="125"/>
      <c r="I5" s="125"/>
      <c r="J5" s="125"/>
      <c r="K5" s="125"/>
      <c r="L5" s="125"/>
      <c r="M5" s="125"/>
      <c r="N5" s="125"/>
      <c r="O5" s="125"/>
      <c r="P5" s="125"/>
      <c r="Q5" s="125"/>
      <c r="R5" s="125"/>
      <c r="S5" s="126"/>
    </row>
    <row r="6" spans="2:23" ht="15.75" customHeight="1" thickBot="1" x14ac:dyDescent="0.35">
      <c r="E6" s="32"/>
      <c r="F6" s="33"/>
      <c r="G6" s="33"/>
      <c r="H6" s="33"/>
      <c r="I6" s="33"/>
      <c r="J6" s="33"/>
      <c r="K6" s="33"/>
      <c r="L6" s="33"/>
      <c r="M6" s="33"/>
      <c r="N6" s="33"/>
      <c r="O6" s="33"/>
      <c r="P6" s="33"/>
      <c r="Q6" s="33"/>
      <c r="R6" s="33"/>
      <c r="S6" s="38"/>
    </row>
    <row r="9" spans="2:23" ht="15" thickBot="1" x14ac:dyDescent="0.35"/>
    <row r="10" spans="2:23" ht="21.6" thickBot="1" x14ac:dyDescent="0.35">
      <c r="G10" s="137" t="s">
        <v>39</v>
      </c>
      <c r="H10" s="138"/>
      <c r="I10" s="138"/>
      <c r="J10" s="138"/>
      <c r="K10" s="138"/>
      <c r="L10" s="138"/>
      <c r="M10" s="138"/>
      <c r="N10" s="138"/>
      <c r="O10" s="138"/>
      <c r="P10" s="138"/>
      <c r="Q10" s="138"/>
      <c r="R10" s="138"/>
      <c r="S10" s="138"/>
      <c r="T10" s="138"/>
      <c r="U10" s="138"/>
      <c r="V10" s="139"/>
    </row>
    <row r="11" spans="2:23" ht="49.5" customHeight="1" thickBot="1" x14ac:dyDescent="0.35">
      <c r="B11" s="104" t="s">
        <v>0</v>
      </c>
      <c r="C11" s="104" t="s">
        <v>1</v>
      </c>
      <c r="D11" s="127" t="s">
        <v>2</v>
      </c>
      <c r="E11" s="128"/>
      <c r="F11" s="129"/>
      <c r="G11" s="134" t="s">
        <v>23</v>
      </c>
      <c r="H11" s="135"/>
      <c r="I11" s="135"/>
      <c r="J11" s="135"/>
      <c r="K11" s="136"/>
      <c r="L11" s="130" t="s">
        <v>24</v>
      </c>
      <c r="M11" s="130"/>
      <c r="N11" s="130"/>
      <c r="O11" s="131"/>
      <c r="P11" s="132" t="s">
        <v>25</v>
      </c>
      <c r="Q11" s="120"/>
      <c r="R11" s="120"/>
      <c r="S11" s="133"/>
      <c r="T11" s="120" t="s">
        <v>26</v>
      </c>
      <c r="U11" s="120"/>
      <c r="V11" s="120"/>
      <c r="W11" s="106" t="s">
        <v>22</v>
      </c>
    </row>
    <row r="12" spans="2:23" ht="159.75" customHeight="1" thickBot="1" x14ac:dyDescent="0.35">
      <c r="B12" s="105"/>
      <c r="C12" s="105"/>
      <c r="D12" s="78" t="s">
        <v>3</v>
      </c>
      <c r="E12" s="78" t="s">
        <v>4</v>
      </c>
      <c r="F12" s="78" t="s">
        <v>5</v>
      </c>
      <c r="G12" s="76" t="s">
        <v>40</v>
      </c>
      <c r="H12" s="65" t="s">
        <v>6</v>
      </c>
      <c r="I12" s="66" t="s">
        <v>7</v>
      </c>
      <c r="J12" s="67" t="s">
        <v>8</v>
      </c>
      <c r="K12" s="68" t="s">
        <v>9</v>
      </c>
      <c r="L12" s="3" t="s">
        <v>6</v>
      </c>
      <c r="M12" s="4" t="s">
        <v>7</v>
      </c>
      <c r="N12" s="2" t="s">
        <v>8</v>
      </c>
      <c r="O12" s="5" t="s">
        <v>9</v>
      </c>
      <c r="P12" s="34" t="s">
        <v>6</v>
      </c>
      <c r="Q12" s="35" t="s">
        <v>7</v>
      </c>
      <c r="R12" s="36" t="s">
        <v>8</v>
      </c>
      <c r="S12" s="37" t="s">
        <v>9</v>
      </c>
      <c r="T12" s="62" t="s">
        <v>7</v>
      </c>
      <c r="U12" s="1" t="s">
        <v>8</v>
      </c>
      <c r="V12" s="63" t="s">
        <v>9</v>
      </c>
      <c r="W12" s="107"/>
    </row>
    <row r="13" spans="2:23" ht="213" customHeight="1" x14ac:dyDescent="0.3">
      <c r="B13" s="17" t="s">
        <v>17</v>
      </c>
      <c r="C13" s="18" t="s">
        <v>90</v>
      </c>
      <c r="D13" s="18" t="s">
        <v>16</v>
      </c>
      <c r="E13" s="19" t="s">
        <v>19</v>
      </c>
      <c r="F13" s="69" t="s">
        <v>20</v>
      </c>
      <c r="G13" s="77">
        <v>0.78339999999999999</v>
      </c>
      <c r="H13" s="26">
        <v>0.78339999999999999</v>
      </c>
      <c r="I13" s="27">
        <v>0.78339999999999999</v>
      </c>
      <c r="J13" s="28">
        <v>0.78339999999999999</v>
      </c>
      <c r="K13" s="29">
        <v>0.78339999999999999</v>
      </c>
      <c r="L13" s="26">
        <v>0.83499999999999996</v>
      </c>
      <c r="M13" s="30">
        <v>0.83499999999999996</v>
      </c>
      <c r="N13" s="26">
        <v>0.83499999999999996</v>
      </c>
      <c r="O13" s="31" t="s">
        <v>21</v>
      </c>
      <c r="P13" s="44">
        <f>IFERROR(L13/H13,"NO APLICA")</f>
        <v>1.0658667347459791</v>
      </c>
      <c r="Q13" s="53">
        <f>IFERROR(M13/I13,"NO APLICA")</f>
        <v>1.0658667347459791</v>
      </c>
      <c r="R13" s="53">
        <f>IFERROR(N13/J13,"NO APLICA")</f>
        <v>1.0658667347459791</v>
      </c>
      <c r="S13" s="54" t="str">
        <f t="shared" ref="Q13:S13" si="0">IFERROR(O13/K13,"NO APLICA")</f>
        <v>NO APLICA</v>
      </c>
      <c r="T13" s="53">
        <f>IFERROR(((L13+M13)/(H13+I13)),"100%")</f>
        <v>1.0658667347459791</v>
      </c>
      <c r="U13" s="53">
        <f>IFERROR(((L13+M13+N13)/(H13+I13+J13)),"100%")</f>
        <v>1.0658667347459789</v>
      </c>
      <c r="V13" s="54" t="str">
        <f t="shared" ref="V13" si="1">IFERROR(O13/K13,"NO APLICA")</f>
        <v>NO APLICA</v>
      </c>
      <c r="W13" s="59" t="s">
        <v>74</v>
      </c>
    </row>
    <row r="14" spans="2:23" ht="181.5" customHeight="1" x14ac:dyDescent="0.3">
      <c r="B14" s="20" t="s">
        <v>41</v>
      </c>
      <c r="C14" s="9" t="s">
        <v>44</v>
      </c>
      <c r="D14" s="9" t="s">
        <v>45</v>
      </c>
      <c r="E14" s="21" t="s">
        <v>46</v>
      </c>
      <c r="F14" s="70" t="s">
        <v>47</v>
      </c>
      <c r="G14" s="88">
        <v>263968</v>
      </c>
      <c r="H14" s="74">
        <v>65991</v>
      </c>
      <c r="I14" s="40">
        <v>65991</v>
      </c>
      <c r="J14" s="40">
        <v>65993</v>
      </c>
      <c r="K14" s="41">
        <v>65993</v>
      </c>
      <c r="L14" s="39">
        <v>24771</v>
      </c>
      <c r="M14" s="40">
        <v>28959</v>
      </c>
      <c r="N14" s="40">
        <v>38438</v>
      </c>
      <c r="O14" s="42"/>
      <c r="P14" s="58">
        <f t="shared" ref="P14:P23" si="2">IFERROR((L14/H14),"100%")</f>
        <v>0.37536936855025688</v>
      </c>
      <c r="Q14" s="53">
        <f t="shared" ref="Q14:Q23" si="3">IFERROR((M14/I14),"100%")</f>
        <v>0.43883256807746512</v>
      </c>
      <c r="R14" s="53">
        <f>IFERROR((N14/J14),"100%")</f>
        <v>0.58245571500007576</v>
      </c>
      <c r="S14" s="43"/>
      <c r="T14" s="58">
        <f t="shared" ref="T14:T23" si="4">IFERROR(((L14+M14)/(H14+I14)),"100%")</f>
        <v>0.407100968313861</v>
      </c>
      <c r="U14" s="53">
        <f>IFERROR(((L14+M14+N14)/(H14+I14+J14)),"100%")</f>
        <v>0.46555373153175905</v>
      </c>
      <c r="V14" s="43"/>
      <c r="W14" s="60" t="s">
        <v>84</v>
      </c>
    </row>
    <row r="15" spans="2:23" ht="181.5" customHeight="1" x14ac:dyDescent="0.3">
      <c r="B15" s="6" t="s">
        <v>42</v>
      </c>
      <c r="C15" s="7" t="s">
        <v>48</v>
      </c>
      <c r="D15" s="7" t="s">
        <v>49</v>
      </c>
      <c r="E15" s="8" t="s">
        <v>46</v>
      </c>
      <c r="F15" s="71" t="s">
        <v>50</v>
      </c>
      <c r="G15" s="89">
        <v>263690</v>
      </c>
      <c r="H15" s="74">
        <v>65922</v>
      </c>
      <c r="I15" s="40">
        <v>65922</v>
      </c>
      <c r="J15" s="40">
        <v>65923</v>
      </c>
      <c r="K15" s="41">
        <v>65923</v>
      </c>
      <c r="L15" s="39">
        <v>24611</v>
      </c>
      <c r="M15" s="40">
        <v>28749</v>
      </c>
      <c r="N15" s="40">
        <v>38180</v>
      </c>
      <c r="O15" s="42"/>
      <c r="P15" s="58">
        <f t="shared" si="2"/>
        <v>0.37333515366645431</v>
      </c>
      <c r="Q15" s="53">
        <f t="shared" si="3"/>
        <v>0.43610630745426415</v>
      </c>
      <c r="R15" s="53">
        <f>IFERROR((N15/J15),"100%")</f>
        <v>0.57916053577658788</v>
      </c>
      <c r="S15" s="43"/>
      <c r="T15" s="58">
        <f t="shared" si="4"/>
        <v>0.40472073056035923</v>
      </c>
      <c r="U15" s="53">
        <f>IFERROR(((L15+M15+N15)/(H15+I15+J15)),"100%")</f>
        <v>0.4628679203304899</v>
      </c>
      <c r="V15" s="43"/>
      <c r="W15" s="55" t="s">
        <v>75</v>
      </c>
    </row>
    <row r="16" spans="2:23" ht="181.5" customHeight="1" x14ac:dyDescent="0.3">
      <c r="B16" s="10" t="s">
        <v>18</v>
      </c>
      <c r="C16" s="11" t="s">
        <v>51</v>
      </c>
      <c r="D16" s="11" t="s">
        <v>52</v>
      </c>
      <c r="E16" s="12" t="s">
        <v>46</v>
      </c>
      <c r="F16" s="72" t="s">
        <v>53</v>
      </c>
      <c r="G16" s="90">
        <v>263100</v>
      </c>
      <c r="H16" s="74">
        <v>65775</v>
      </c>
      <c r="I16" s="40">
        <v>65775</v>
      </c>
      <c r="J16" s="40">
        <v>65775</v>
      </c>
      <c r="K16" s="41">
        <v>65775</v>
      </c>
      <c r="L16" s="39">
        <v>21553</v>
      </c>
      <c r="M16" s="40">
        <v>25059</v>
      </c>
      <c r="N16" s="40">
        <v>36584</v>
      </c>
      <c r="O16" s="42"/>
      <c r="P16" s="58">
        <f t="shared" si="2"/>
        <v>0.32767768909160017</v>
      </c>
      <c r="Q16" s="53">
        <f t="shared" si="3"/>
        <v>0.38098061573546183</v>
      </c>
      <c r="R16" s="53">
        <f>IFERROR((N16/J16),"100%")</f>
        <v>0.55619916381603951</v>
      </c>
      <c r="S16" s="43"/>
      <c r="T16" s="58">
        <f t="shared" si="4"/>
        <v>0.35432915241353097</v>
      </c>
      <c r="U16" s="53">
        <f>IFERROR(((L16+M16+N16)/(H16+I16+J16)),"100%")</f>
        <v>0.42161915621436719</v>
      </c>
      <c r="V16" s="43"/>
      <c r="W16" s="56" t="s">
        <v>85</v>
      </c>
    </row>
    <row r="17" spans="2:23" ht="181.5" customHeight="1" x14ac:dyDescent="0.3">
      <c r="B17" s="10" t="s">
        <v>18</v>
      </c>
      <c r="C17" s="79" t="s">
        <v>54</v>
      </c>
      <c r="D17" s="79" t="s">
        <v>55</v>
      </c>
      <c r="E17" s="80" t="s">
        <v>46</v>
      </c>
      <c r="F17" s="81" t="s">
        <v>56</v>
      </c>
      <c r="G17" s="91">
        <v>110</v>
      </c>
      <c r="H17" s="82">
        <v>27</v>
      </c>
      <c r="I17" s="83">
        <v>27</v>
      </c>
      <c r="J17" s="83">
        <v>28</v>
      </c>
      <c r="K17" s="84">
        <v>28</v>
      </c>
      <c r="L17" s="85">
        <v>70</v>
      </c>
      <c r="M17" s="83">
        <v>87</v>
      </c>
      <c r="N17" s="83">
        <v>57</v>
      </c>
      <c r="O17" s="86"/>
      <c r="P17" s="58">
        <f t="shared" si="2"/>
        <v>2.5925925925925926</v>
      </c>
      <c r="Q17" s="53">
        <f t="shared" si="3"/>
        <v>3.2222222222222223</v>
      </c>
      <c r="R17" s="53">
        <f>IFERROR((N17/J17),"100%")</f>
        <v>2.0357142857142856</v>
      </c>
      <c r="S17" s="43"/>
      <c r="T17" s="58">
        <f t="shared" si="4"/>
        <v>2.9074074074074074</v>
      </c>
      <c r="U17" s="53">
        <f>IFERROR(((L17+M17+N17)/(H17+I17+J17)),"100%")</f>
        <v>2.6097560975609757</v>
      </c>
      <c r="V17" s="43"/>
      <c r="W17" s="87" t="s">
        <v>76</v>
      </c>
    </row>
    <row r="18" spans="2:23" ht="180.75" customHeight="1" x14ac:dyDescent="0.3">
      <c r="B18" s="10" t="s">
        <v>18</v>
      </c>
      <c r="C18" s="79" t="s">
        <v>57</v>
      </c>
      <c r="D18" s="79" t="s">
        <v>58</v>
      </c>
      <c r="E18" s="80" t="s">
        <v>59</v>
      </c>
      <c r="F18" s="81" t="s">
        <v>60</v>
      </c>
      <c r="G18" s="91">
        <v>10</v>
      </c>
      <c r="H18" s="82">
        <v>1</v>
      </c>
      <c r="I18" s="83">
        <v>2</v>
      </c>
      <c r="J18" s="83">
        <v>3</v>
      </c>
      <c r="K18" s="84">
        <v>4</v>
      </c>
      <c r="L18" s="85">
        <v>0</v>
      </c>
      <c r="M18" s="83">
        <v>0</v>
      </c>
      <c r="N18" s="83">
        <v>9</v>
      </c>
      <c r="O18" s="86"/>
      <c r="P18" s="58">
        <f t="shared" si="2"/>
        <v>0</v>
      </c>
      <c r="Q18" s="53">
        <f t="shared" si="3"/>
        <v>0</v>
      </c>
      <c r="R18" s="53">
        <f>IFERROR((N18/J18),"100%")</f>
        <v>3</v>
      </c>
      <c r="S18" s="43"/>
      <c r="T18" s="58">
        <f t="shared" si="4"/>
        <v>0</v>
      </c>
      <c r="U18" s="53">
        <f>IFERROR(((L18+M18+N18)/(H18+I18+J18)),"100%")</f>
        <v>1.5</v>
      </c>
      <c r="V18" s="43"/>
      <c r="W18" s="87" t="s">
        <v>86</v>
      </c>
    </row>
    <row r="19" spans="2:23" ht="180.75" customHeight="1" x14ac:dyDescent="0.3">
      <c r="B19" s="10" t="s">
        <v>18</v>
      </c>
      <c r="C19" s="79" t="s">
        <v>61</v>
      </c>
      <c r="D19" s="79" t="s">
        <v>62</v>
      </c>
      <c r="E19" s="80" t="s">
        <v>46</v>
      </c>
      <c r="F19" s="81" t="s">
        <v>63</v>
      </c>
      <c r="G19" s="91">
        <v>20</v>
      </c>
      <c r="H19" s="82">
        <v>5</v>
      </c>
      <c r="I19" s="83">
        <v>5</v>
      </c>
      <c r="J19" s="83">
        <v>5</v>
      </c>
      <c r="K19" s="84">
        <v>5</v>
      </c>
      <c r="L19" s="85">
        <v>3</v>
      </c>
      <c r="M19" s="83">
        <v>1</v>
      </c>
      <c r="N19" s="83">
        <v>1</v>
      </c>
      <c r="O19" s="86"/>
      <c r="P19" s="58">
        <f t="shared" si="2"/>
        <v>0.6</v>
      </c>
      <c r="Q19" s="53">
        <f t="shared" si="3"/>
        <v>0.2</v>
      </c>
      <c r="R19" s="53">
        <f>IFERROR((N19/J19),"100%")</f>
        <v>0.2</v>
      </c>
      <c r="S19" s="43"/>
      <c r="T19" s="58">
        <f t="shared" si="4"/>
        <v>0.4</v>
      </c>
      <c r="U19" s="53">
        <f>IFERROR(((L19+M19+N19)/(H19+I19+J19)),"100%")</f>
        <v>0.33333333333333331</v>
      </c>
      <c r="V19" s="43"/>
      <c r="W19" s="87" t="s">
        <v>77</v>
      </c>
    </row>
    <row r="20" spans="2:23" ht="180.75" customHeight="1" x14ac:dyDescent="0.3">
      <c r="B20" s="6" t="s">
        <v>43</v>
      </c>
      <c r="C20" s="7" t="s">
        <v>64</v>
      </c>
      <c r="D20" s="7" t="s">
        <v>65</v>
      </c>
      <c r="E20" s="8" t="s">
        <v>46</v>
      </c>
      <c r="F20" s="71" t="s">
        <v>50</v>
      </c>
      <c r="G20" s="89">
        <v>278</v>
      </c>
      <c r="H20" s="74">
        <v>69</v>
      </c>
      <c r="I20" s="40">
        <v>69</v>
      </c>
      <c r="J20" s="40">
        <v>70</v>
      </c>
      <c r="K20" s="41">
        <v>70</v>
      </c>
      <c r="L20" s="39">
        <v>160</v>
      </c>
      <c r="M20" s="40">
        <v>210</v>
      </c>
      <c r="N20" s="40">
        <v>258</v>
      </c>
      <c r="O20" s="42"/>
      <c r="P20" s="58">
        <f t="shared" si="2"/>
        <v>2.318840579710145</v>
      </c>
      <c r="Q20" s="53">
        <f t="shared" si="3"/>
        <v>3.0434782608695654</v>
      </c>
      <c r="R20" s="53">
        <f>IFERROR((N20/J20),"100%")</f>
        <v>3.6857142857142855</v>
      </c>
      <c r="S20" s="43"/>
      <c r="T20" s="58">
        <f t="shared" si="4"/>
        <v>2.681159420289855</v>
      </c>
      <c r="U20" s="53">
        <f>IFERROR(((L20+M20+N20)/(H20+I20+J20)),"100%")</f>
        <v>3.0192307692307692</v>
      </c>
      <c r="V20" s="43"/>
      <c r="W20" s="55" t="s">
        <v>78</v>
      </c>
    </row>
    <row r="21" spans="2:23" ht="180.75" customHeight="1" x14ac:dyDescent="0.3">
      <c r="B21" s="10" t="s">
        <v>18</v>
      </c>
      <c r="C21" s="79" t="s">
        <v>66</v>
      </c>
      <c r="D21" s="79" t="s">
        <v>67</v>
      </c>
      <c r="E21" s="80" t="s">
        <v>46</v>
      </c>
      <c r="F21" s="81" t="s">
        <v>50</v>
      </c>
      <c r="G21" s="91">
        <v>278</v>
      </c>
      <c r="H21" s="82">
        <v>69</v>
      </c>
      <c r="I21" s="83">
        <v>69</v>
      </c>
      <c r="J21" s="83">
        <v>70</v>
      </c>
      <c r="K21" s="84">
        <v>70</v>
      </c>
      <c r="L21" s="85">
        <v>160</v>
      </c>
      <c r="M21" s="83">
        <v>210</v>
      </c>
      <c r="N21" s="83">
        <v>258</v>
      </c>
      <c r="O21" s="86"/>
      <c r="P21" s="58">
        <f t="shared" si="2"/>
        <v>2.318840579710145</v>
      </c>
      <c r="Q21" s="53">
        <f t="shared" si="3"/>
        <v>3.0434782608695654</v>
      </c>
      <c r="R21" s="53">
        <f>IFERROR((N21/J21),"100%")</f>
        <v>3.6857142857142855</v>
      </c>
      <c r="S21" s="43"/>
      <c r="T21" s="58">
        <f t="shared" si="4"/>
        <v>2.681159420289855</v>
      </c>
      <c r="U21" s="53">
        <f>IFERROR(((L21+M21+N21)/(H21+I21+J21)),"100%")</f>
        <v>3.0192307692307692</v>
      </c>
      <c r="V21" s="43"/>
      <c r="W21" s="87" t="s">
        <v>79</v>
      </c>
    </row>
    <row r="22" spans="2:23" ht="180.75" customHeight="1" x14ac:dyDescent="0.3">
      <c r="B22" s="10" t="s">
        <v>18</v>
      </c>
      <c r="C22" s="79" t="s">
        <v>68</v>
      </c>
      <c r="D22" s="79" t="s">
        <v>69</v>
      </c>
      <c r="E22" s="80" t="s">
        <v>46</v>
      </c>
      <c r="F22" s="81" t="s">
        <v>50</v>
      </c>
      <c r="G22" s="91">
        <v>220</v>
      </c>
      <c r="H22" s="82">
        <v>55</v>
      </c>
      <c r="I22" s="83">
        <v>55</v>
      </c>
      <c r="J22" s="83">
        <v>55</v>
      </c>
      <c r="K22" s="84">
        <v>55</v>
      </c>
      <c r="L22" s="85">
        <v>160</v>
      </c>
      <c r="M22" s="83">
        <v>126</v>
      </c>
      <c r="N22" s="83">
        <v>70</v>
      </c>
      <c r="O22" s="86"/>
      <c r="P22" s="58">
        <f t="shared" si="2"/>
        <v>2.9090909090909092</v>
      </c>
      <c r="Q22" s="53">
        <f t="shared" si="3"/>
        <v>2.290909090909091</v>
      </c>
      <c r="R22" s="53">
        <f>IFERROR((N22/J22),"100%")</f>
        <v>1.2727272727272727</v>
      </c>
      <c r="S22" s="43"/>
      <c r="T22" s="58">
        <f t="shared" si="4"/>
        <v>2.6</v>
      </c>
      <c r="U22" s="53">
        <f>IFERROR(((L22+M22+N22)/(H22+I22+J22)),"100%")</f>
        <v>2.1575757575757577</v>
      </c>
      <c r="V22" s="43"/>
      <c r="W22" s="87" t="s">
        <v>87</v>
      </c>
    </row>
    <row r="23" spans="2:23" ht="180.75" customHeight="1" thickBot="1" x14ac:dyDescent="0.35">
      <c r="B23" s="13" t="s">
        <v>18</v>
      </c>
      <c r="C23" s="14" t="s">
        <v>70</v>
      </c>
      <c r="D23" s="15" t="s">
        <v>71</v>
      </c>
      <c r="E23" s="16" t="s">
        <v>46</v>
      </c>
      <c r="F23" s="73" t="s">
        <v>50</v>
      </c>
      <c r="G23" s="92">
        <v>450</v>
      </c>
      <c r="H23" s="75">
        <v>112</v>
      </c>
      <c r="I23" s="46">
        <v>112</v>
      </c>
      <c r="J23" s="46">
        <v>113</v>
      </c>
      <c r="K23" s="47">
        <v>113</v>
      </c>
      <c r="L23" s="45">
        <v>121</v>
      </c>
      <c r="M23" s="46">
        <v>246</v>
      </c>
      <c r="N23" s="46">
        <v>665</v>
      </c>
      <c r="O23" s="48"/>
      <c r="P23" s="58">
        <f t="shared" si="2"/>
        <v>1.0803571428571428</v>
      </c>
      <c r="Q23" s="53">
        <f t="shared" si="3"/>
        <v>2.1964285714285716</v>
      </c>
      <c r="R23" s="53">
        <f>IFERROR((N23/J23),"100%")</f>
        <v>5.884955752212389</v>
      </c>
      <c r="S23" s="43"/>
      <c r="T23" s="58">
        <f t="shared" si="4"/>
        <v>1.6383928571428572</v>
      </c>
      <c r="U23" s="53">
        <f>IFERROR(((L23+M23+N23)/(H23+I23+J23)),"100%")</f>
        <v>3.0623145400593472</v>
      </c>
      <c r="V23" s="43"/>
      <c r="W23" s="61" t="s">
        <v>80</v>
      </c>
    </row>
    <row r="24" spans="2:23" ht="28.5" customHeight="1" x14ac:dyDescent="0.3">
      <c r="P24" s="93">
        <f>AVERAGE(P16,P17,P18,P19,P21,P22,P23)</f>
        <v>1.4040798447631986</v>
      </c>
      <c r="Q24" s="93">
        <f t="shared" ref="Q24:U24" si="5">AVERAGE(Q16,Q17,Q18,Q19,Q21,Q22,Q23)</f>
        <v>1.6191455373092729</v>
      </c>
      <c r="R24" s="93">
        <f t="shared" si="5"/>
        <v>2.3764729657406103</v>
      </c>
      <c r="S24" s="93"/>
      <c r="T24" s="93">
        <f t="shared" si="5"/>
        <v>1.5116126910362357</v>
      </c>
      <c r="U24" s="93">
        <f>AVERAGE(U16,U17,U18,U19,U21,U22,U23)</f>
        <v>1.8719756648535071</v>
      </c>
      <c r="V24" s="93"/>
    </row>
    <row r="28" spans="2:23" ht="76.5" customHeight="1" x14ac:dyDescent="0.3">
      <c r="C28" s="110" t="s">
        <v>81</v>
      </c>
      <c r="D28" s="111"/>
      <c r="E28" s="111"/>
      <c r="F28" s="111"/>
      <c r="G28" s="64"/>
      <c r="L28" s="110" t="s">
        <v>34</v>
      </c>
      <c r="M28" s="111"/>
      <c r="N28" s="111"/>
      <c r="O28" s="111"/>
      <c r="P28" s="111"/>
      <c r="Q28" s="111"/>
      <c r="U28" s="110" t="s">
        <v>82</v>
      </c>
      <c r="V28" s="111"/>
      <c r="W28" s="111"/>
    </row>
    <row r="32" spans="2:23" ht="15.75" hidden="1" customHeight="1" thickBot="1" x14ac:dyDescent="0.35">
      <c r="E32" s="112" t="s">
        <v>27</v>
      </c>
      <c r="F32" s="113"/>
      <c r="G32" s="113"/>
      <c r="H32" s="113"/>
      <c r="I32" s="113"/>
      <c r="J32" s="113"/>
      <c r="K32" s="113"/>
      <c r="L32" s="113"/>
      <c r="M32" s="113"/>
      <c r="N32" s="113"/>
      <c r="O32" s="113"/>
      <c r="P32" s="113"/>
      <c r="Q32" s="113"/>
      <c r="R32" s="113"/>
      <c r="S32" s="113"/>
      <c r="T32" s="113"/>
      <c r="U32" s="113"/>
      <c r="V32" s="113"/>
      <c r="W32" s="114"/>
    </row>
    <row r="33" spans="5:23" ht="27" hidden="1" customHeight="1" thickBot="1" x14ac:dyDescent="0.35">
      <c r="E33" s="115" t="s">
        <v>28</v>
      </c>
      <c r="F33" s="108" t="s">
        <v>10</v>
      </c>
      <c r="G33" s="117" t="s">
        <v>11</v>
      </c>
      <c r="H33" s="118"/>
      <c r="I33" s="118"/>
      <c r="J33" s="119"/>
      <c r="K33" s="117" t="s">
        <v>12</v>
      </c>
      <c r="L33" s="118"/>
      <c r="M33" s="118"/>
      <c r="N33" s="119"/>
      <c r="O33" s="117" t="s">
        <v>13</v>
      </c>
      <c r="P33" s="118"/>
      <c r="Q33" s="118"/>
      <c r="R33" s="119"/>
      <c r="S33" s="117" t="s">
        <v>14</v>
      </c>
      <c r="T33" s="118"/>
      <c r="U33" s="118"/>
      <c r="V33" s="119"/>
      <c r="W33" s="115" t="s">
        <v>73</v>
      </c>
    </row>
    <row r="34" spans="5:23" ht="38.25" hidden="1" customHeight="1" thickBot="1" x14ac:dyDescent="0.35">
      <c r="E34" s="116"/>
      <c r="F34" s="109"/>
      <c r="G34" s="22" t="s">
        <v>29</v>
      </c>
      <c r="H34" s="24" t="s">
        <v>30</v>
      </c>
      <c r="I34" s="23" t="s">
        <v>31</v>
      </c>
      <c r="J34" s="25" t="s">
        <v>32</v>
      </c>
      <c r="K34" s="22" t="s">
        <v>29</v>
      </c>
      <c r="L34" s="24" t="s">
        <v>30</v>
      </c>
      <c r="M34" s="23" t="s">
        <v>31</v>
      </c>
      <c r="N34" s="25" t="s">
        <v>32</v>
      </c>
      <c r="O34" s="22" t="s">
        <v>6</v>
      </c>
      <c r="P34" s="24" t="s">
        <v>7</v>
      </c>
      <c r="Q34" s="23" t="s">
        <v>8</v>
      </c>
      <c r="R34" s="25" t="s">
        <v>9</v>
      </c>
      <c r="S34" s="22" t="s">
        <v>6</v>
      </c>
      <c r="T34" s="24" t="s">
        <v>7</v>
      </c>
      <c r="U34" s="23" t="s">
        <v>8</v>
      </c>
      <c r="V34" s="25" t="s">
        <v>9</v>
      </c>
      <c r="W34" s="116"/>
    </row>
    <row r="35" spans="5:23" ht="134.25" hidden="1" customHeight="1" thickBot="1" x14ac:dyDescent="0.35">
      <c r="E35" s="94" t="s">
        <v>72</v>
      </c>
      <c r="F35" s="95">
        <v>9200000</v>
      </c>
      <c r="G35" s="96">
        <v>1800000</v>
      </c>
      <c r="H35" s="97">
        <v>1633332.01</v>
      </c>
      <c r="I35" s="97">
        <v>2878332.02</v>
      </c>
      <c r="J35" s="98">
        <v>2888335.97</v>
      </c>
      <c r="K35" s="96">
        <v>2113070.2999999998</v>
      </c>
      <c r="L35" s="99">
        <v>1420405.01</v>
      </c>
      <c r="M35" s="99">
        <v>3001247.56</v>
      </c>
      <c r="N35" s="100"/>
      <c r="O35" s="101">
        <f>IFERROR(K35/G35,"100"%)</f>
        <v>1.1739279444444444</v>
      </c>
      <c r="P35" s="101">
        <f>IFERROR(L35/H35,"100"%)</f>
        <v>0.86963642499114435</v>
      </c>
      <c r="Q35" s="101">
        <f>IFERROR(M35/I35,"100"%)</f>
        <v>1.0427037392301948</v>
      </c>
      <c r="R35" s="102"/>
      <c r="S35" s="57">
        <f>IFERROR((K35)/F35,"100%")</f>
        <v>0.22968155434782606</v>
      </c>
      <c r="T35" s="57">
        <f>IFERROR((K35+L35)/F35,"100%")</f>
        <v>0.38407340326086953</v>
      </c>
      <c r="U35" s="57">
        <f>IFERROR((K35+L35+M35)/F35,"100%")</f>
        <v>0.71029596413043472</v>
      </c>
      <c r="V35" s="102"/>
      <c r="W35" s="103" t="s">
        <v>83</v>
      </c>
    </row>
  </sheetData>
  <mergeCells count="24">
    <mergeCell ref="E2:S2"/>
    <mergeCell ref="E3:S3"/>
    <mergeCell ref="D11:F11"/>
    <mergeCell ref="L11:O11"/>
    <mergeCell ref="P11:S11"/>
    <mergeCell ref="E4:S4"/>
    <mergeCell ref="E5:S5"/>
    <mergeCell ref="G11:K11"/>
    <mergeCell ref="G10:V10"/>
    <mergeCell ref="B11:B12"/>
    <mergeCell ref="C11:C12"/>
    <mergeCell ref="W11:W12"/>
    <mergeCell ref="F33:F34"/>
    <mergeCell ref="L28:Q28"/>
    <mergeCell ref="U28:W28"/>
    <mergeCell ref="C28:F28"/>
    <mergeCell ref="E32:W32"/>
    <mergeCell ref="E33:E34"/>
    <mergeCell ref="G33:J33"/>
    <mergeCell ref="K33:N33"/>
    <mergeCell ref="O33:R33"/>
    <mergeCell ref="S33:V33"/>
    <mergeCell ref="W33:W34"/>
    <mergeCell ref="T11:V11"/>
  </mergeCells>
  <conditionalFormatting sqref="G35:J35">
    <cfRule type="containsBlanks" dxfId="27" priority="21">
      <formula>LEN(TRIM(G35))=0</formula>
    </cfRule>
  </conditionalFormatting>
  <conditionalFormatting sqref="H14:K23">
    <cfRule type="containsBlanks" dxfId="26" priority="36">
      <formula>LEN(TRIM(H14))=0</formula>
    </cfRule>
  </conditionalFormatting>
  <conditionalFormatting sqref="K35:N35">
    <cfRule type="containsBlanks" dxfId="25" priority="20">
      <formula>LEN(TRIM(K35))=0</formula>
    </cfRule>
  </conditionalFormatting>
  <conditionalFormatting sqref="L14:O23">
    <cfRule type="containsBlanks" dxfId="24" priority="37">
      <formula>LEN(TRIM(L14))=0</formula>
    </cfRule>
  </conditionalFormatting>
  <conditionalFormatting sqref="O35:Q35">
    <cfRule type="containsBlanks" dxfId="23" priority="13" stopIfTrue="1">
      <formula>LEN(TRIM(O35))=0</formula>
    </cfRule>
    <cfRule type="cellIs" dxfId="22" priority="8" stopIfTrue="1" operator="equal">
      <formula>"100%"</formula>
    </cfRule>
    <cfRule type="cellIs" dxfId="21" priority="9" stopIfTrue="1" operator="lessThan">
      <formula>0.5</formula>
    </cfRule>
    <cfRule type="cellIs" dxfId="20" priority="10" stopIfTrue="1" operator="between">
      <formula>0.5</formula>
      <formula>0.7</formula>
    </cfRule>
    <cfRule type="cellIs" dxfId="19" priority="11" stopIfTrue="1" operator="between">
      <formula>0.7</formula>
      <formula>1.2</formula>
    </cfRule>
    <cfRule type="cellIs" dxfId="18" priority="12" stopIfTrue="1" operator="greaterThanOrEqual">
      <formula>1.2</formula>
    </cfRule>
  </conditionalFormatting>
  <conditionalFormatting sqref="P13:V13">
    <cfRule type="cellIs" dxfId="17" priority="134" operator="greaterThanOrEqual">
      <formula>110%</formula>
    </cfRule>
    <cfRule type="cellIs" dxfId="16" priority="132" operator="lessThanOrEqual">
      <formula>100%</formula>
    </cfRule>
    <cfRule type="cellIs" dxfId="15" priority="131" operator="equal">
      <formula>"NO APLICA"</formula>
    </cfRule>
    <cfRule type="cellIs" dxfId="14" priority="133" operator="between">
      <formula>100%</formula>
      <formula>110%</formula>
    </cfRule>
  </conditionalFormatting>
  <conditionalFormatting sqref="P14:V23">
    <cfRule type="cellIs" dxfId="13" priority="99" stopIfTrue="1" operator="greaterThanOrEqual">
      <formula>1.2</formula>
    </cfRule>
    <cfRule type="containsBlanks" dxfId="12" priority="100" stopIfTrue="1">
      <formula>LEN(TRIM(P14))=0</formula>
    </cfRule>
    <cfRule type="cellIs" dxfId="11" priority="98" stopIfTrue="1" operator="between">
      <formula>0.7</formula>
      <formula>1.2</formula>
    </cfRule>
    <cfRule type="cellIs" dxfId="10" priority="97" stopIfTrue="1" operator="between">
      <formula>0.5</formula>
      <formula>0.7</formula>
    </cfRule>
    <cfRule type="cellIs" dxfId="9" priority="96" stopIfTrue="1" operator="lessThan">
      <formula>0.5</formula>
    </cfRule>
    <cfRule type="cellIs" dxfId="8" priority="95" stopIfTrue="1" operator="equal">
      <formula>"100%"</formula>
    </cfRule>
  </conditionalFormatting>
  <conditionalFormatting sqref="R35 V35">
    <cfRule type="containsBlanks" dxfId="7" priority="23">
      <formula>LEN(TRIM(R35))=0</formula>
    </cfRule>
  </conditionalFormatting>
  <conditionalFormatting sqref="S35:U35">
    <cfRule type="cellIs" dxfId="6" priority="3" stopIfTrue="1" operator="lessThan">
      <formula>0.5</formula>
    </cfRule>
    <cfRule type="cellIs" dxfId="5" priority="4" stopIfTrue="1" operator="between">
      <formula>0.5</formula>
      <formula>0.7</formula>
    </cfRule>
    <cfRule type="cellIs" dxfId="4" priority="5" stopIfTrue="1" operator="between">
      <formula>0.7</formula>
      <formula>1.2</formula>
    </cfRule>
    <cfRule type="cellIs" dxfId="3" priority="6" stopIfTrue="1" operator="greaterThanOrEqual">
      <formula>1.2</formula>
    </cfRule>
    <cfRule type="containsBlanks" dxfId="2" priority="7" stopIfTrue="1">
      <formula>LEN(TRIM(S35))=0</formula>
    </cfRule>
    <cfRule type="cellIs" dxfId="1" priority="2" stopIfTrue="1" operator="equal">
      <formula>"100%"</formula>
    </cfRule>
  </conditionalFormatting>
  <conditionalFormatting sqref="S14:V23">
    <cfRule type="containsBlanks" dxfId="0" priority="1">
      <formula>LEN(TRIM(S14))=0</formula>
    </cfRule>
  </conditionalFormatting>
  <printOptions horizontalCentered="1"/>
  <pageMargins left="0" right="0" top="0.74803149606299213" bottom="0.74803149606299213" header="0.31496062992125984" footer="0.31496062992125984"/>
  <pageSetup paperSize="17" scale="27"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9" t="s">
        <v>35</v>
      </c>
    </row>
    <row r="3" spans="1:2" ht="120" customHeight="1" x14ac:dyDescent="0.3">
      <c r="A3" s="140" t="s">
        <v>36</v>
      </c>
      <c r="B3" s="140"/>
    </row>
    <row r="5" spans="1:2" ht="43.2" x14ac:dyDescent="0.3">
      <c r="A5" s="50"/>
      <c r="B5" s="51" t="s">
        <v>37</v>
      </c>
    </row>
    <row r="6" spans="1:2" ht="57.6" x14ac:dyDescent="0.3">
      <c r="A6" s="52"/>
      <c r="B6" s="51"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Alma</cp:lastModifiedBy>
  <cp:revision/>
  <cp:lastPrinted>2023-10-03T15:49:59Z</cp:lastPrinted>
  <dcterms:created xsi:type="dcterms:W3CDTF">2021-03-11T02:28:07Z</dcterms:created>
  <dcterms:modified xsi:type="dcterms:W3CDTF">2023-10-04T15:46:53Z</dcterms:modified>
  <cp:category/>
  <cp:contentStatus/>
</cp:coreProperties>
</file>