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42EA9E5F-5BDA-4689-97E7-2AD04778BF4C}" xr6:coauthVersionLast="47" xr6:coauthVersionMax="47" xr10:uidLastSave="{00000000-0000-0000-0000-000000000000}"/>
  <bookViews>
    <workbookView xWindow="-120" yWindow="-120" windowWidth="29040" windowHeight="16440" xr2:uid="{00000000-000D-0000-FFFF-FFFF00000000}"/>
  </bookViews>
  <sheets>
    <sheet name="SEGUIMIENTO EJE 3" sheetId="1" r:id="rId1"/>
    <sheet name="Instrucciones" sheetId="3" r:id="rId2"/>
    <sheet name="Hoja1" sheetId="2" r:id="rId3"/>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18" i="1" l="1"/>
  <c r="U19" i="1"/>
  <c r="U20" i="1"/>
  <c r="U21" i="1"/>
  <c r="U22" i="1"/>
  <c r="U23" i="1"/>
  <c r="U24" i="1"/>
  <c r="U25" i="1"/>
  <c r="U26" i="1"/>
  <c r="U27" i="1"/>
  <c r="U28" i="1"/>
  <c r="U29" i="1"/>
  <c r="U30" i="1"/>
  <c r="U31" i="1"/>
  <c r="U32" i="1"/>
  <c r="U33" i="1"/>
  <c r="U34" i="1"/>
  <c r="U35" i="1"/>
  <c r="U36" i="1"/>
  <c r="U17" i="1"/>
  <c r="R15" i="1"/>
  <c r="R17" i="1"/>
  <c r="Q17" i="1"/>
  <c r="P17" i="1"/>
  <c r="U15" i="1"/>
  <c r="R18" i="1" l="1"/>
  <c r="R19" i="1"/>
  <c r="R20" i="1"/>
  <c r="R21" i="1"/>
  <c r="R22" i="1"/>
  <c r="R23" i="1"/>
  <c r="R24" i="1"/>
  <c r="R25" i="1"/>
  <c r="R26" i="1"/>
  <c r="R27" i="1"/>
  <c r="R28" i="1"/>
  <c r="R29" i="1"/>
  <c r="R30" i="1"/>
  <c r="R31" i="1"/>
  <c r="R32" i="1"/>
  <c r="R33" i="1"/>
  <c r="R34" i="1"/>
  <c r="R35" i="1"/>
  <c r="R36" i="1"/>
  <c r="T49" i="1"/>
  <c r="P49" i="1"/>
  <c r="T19" i="1"/>
  <c r="T20" i="1"/>
  <c r="T21" i="1"/>
  <c r="T22" i="1"/>
  <c r="T23" i="1"/>
  <c r="T24" i="1"/>
  <c r="T25" i="1"/>
  <c r="T26" i="1"/>
  <c r="T27" i="1"/>
  <c r="T28" i="1"/>
  <c r="T29" i="1"/>
  <c r="T30" i="1"/>
  <c r="T31" i="1"/>
  <c r="T32" i="1"/>
  <c r="T33" i="1"/>
  <c r="T34" i="1"/>
  <c r="T35" i="1"/>
  <c r="T36" i="1"/>
  <c r="T16" i="1"/>
  <c r="T17" i="1"/>
  <c r="T18" i="1"/>
  <c r="Q16" i="1"/>
  <c r="T15" i="1" l="1"/>
  <c r="P28" i="1" l="1"/>
  <c r="Q18" i="1"/>
  <c r="Q20" i="1"/>
  <c r="Q21" i="1"/>
  <c r="Q22" i="1"/>
  <c r="Q23" i="1"/>
  <c r="Q24" i="1"/>
  <c r="Q25" i="1"/>
  <c r="Q26" i="1"/>
  <c r="Q27" i="1"/>
  <c r="Q28" i="1"/>
  <c r="Q29" i="1"/>
  <c r="Q30" i="1"/>
  <c r="Q31" i="1"/>
  <c r="Q32" i="1"/>
  <c r="Q33" i="1"/>
  <c r="Q34" i="1"/>
  <c r="Q35" i="1"/>
  <c r="Q36" i="1"/>
  <c r="Q19" i="1"/>
  <c r="Q15" i="1"/>
  <c r="P15" i="1"/>
  <c r="P16" i="1" l="1"/>
  <c r="R16" i="1"/>
  <c r="S16" i="1"/>
  <c r="U16" i="1"/>
  <c r="V16" i="1"/>
  <c r="P18" i="1"/>
  <c r="P19" i="1"/>
  <c r="P20" i="1"/>
  <c r="P21" i="1"/>
  <c r="P22" i="1"/>
  <c r="P23" i="1"/>
  <c r="P24" i="1"/>
  <c r="P25" i="1"/>
  <c r="P26" i="1"/>
  <c r="P27" i="1"/>
  <c r="P29" i="1"/>
  <c r="P30" i="1"/>
  <c r="P31" i="1"/>
  <c r="P32" i="1"/>
  <c r="P33" i="1"/>
  <c r="P34" i="1"/>
  <c r="P35" i="1"/>
  <c r="P36" i="1"/>
  <c r="P37" i="1" l="1"/>
  <c r="V37" i="1"/>
  <c r="U37" i="1" l="1"/>
  <c r="T37" i="1"/>
  <c r="S37" i="1"/>
  <c r="R37" i="1"/>
  <c r="Q37" i="1"/>
  <c r="S49" i="1"/>
  <c r="O49" i="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<sst xmlns="http://schemas.openxmlformats.org/spreadsheetml/2006/main" count="215" uniqueCount="136">
  <si>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</si>
  <si>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</si>
  <si>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</si>
  <si>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</si>
  <si>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</si>
  <si>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</si>
  <si>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</si>
  <si>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</si>
  <si>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</si>
  <si>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</si>
  <si>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</si>
  <si>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</si>
  <si>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</si>
  <si>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</si>
  <si>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PRESUPUESTO ANUAL AUTORIZADO</t>
  </si>
  <si>
    <t>PLANEACIÓN TRIMESTRAL DE EJECUCIÓN DEL PRESUPUESTO</t>
  </si>
  <si>
    <t>EJECUCIÓN  DEL PRESUPUESTO AUTORIZADO</t>
  </si>
  <si>
    <t>AVANCE TRIMESTRAL EN LA EJECUCIÓN DEL PRESUPUESTO</t>
  </si>
  <si>
    <t>AVANCE ACUMULADO ANUAL DE LA  EJECUCIÓN DEL PRESUPUESTO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</si>
  <si>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</si>
  <si>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t>SEGUIMIENTO DE AVANCE EN CUMPLIMIENTO DE METAS Y OBJETIVOS 2023</t>
  </si>
  <si>
    <t>META ALCANZADA 2023</t>
  </si>
  <si>
    <t>SEGUIMIENTO A LA EJECUCIÓN DEL PRESUPUESTO AUTORIZADO</t>
  </si>
  <si>
    <t>UNIDAD ADMINISTRATIVA</t>
  </si>
  <si>
    <t>JUSTIFICACION TRIMESTRAL Y ANUAL DE AVANCE DE RESULTADOS 2023</t>
  </si>
  <si>
    <t>TRIMESTRE 1 2023</t>
  </si>
  <si>
    <t>TRIMESTRE 2 2023</t>
  </si>
  <si>
    <t>TRIMESTRE 3 2023</t>
  </si>
  <si>
    <t>TRIMESTRE 4 2023</t>
  </si>
  <si>
    <t>META PROGRAMADA 2023</t>
  </si>
  <si>
    <t>AVANCE EN CUMPLIMIENTO DE METAS TRIMESTRAL Y ANUAL ACUMULADO 2023</t>
  </si>
  <si>
    <t>REVISÓ
Mtro. Enrique E. Encalada Sánchez
Dirección de Planeación de la DGPM</t>
  </si>
  <si>
    <t>PORCENTAJE DE AVANCE TRIMESTRAL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</si>
  <si>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</si>
  <si>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</si>
  <si>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</si>
  <si>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</si>
  <si>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</si>
  <si>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ANUAL</t>
  </si>
  <si>
    <r>
      <t xml:space="preserve">3.15.1.1. </t>
    </r>
    <r>
      <rPr>
        <sz val="14"/>
        <rFont val="Arial"/>
        <family val="2"/>
      </rPr>
      <t>Garantizar la calidad del servicio de recolección y disposición final de los Residuos Sólidos Urbanos en el Municipio de Benito Juárez, fomentando la responsabilidad social, para la protección del medio ambiente.</t>
    </r>
  </si>
  <si>
    <t>Trimestral</t>
  </si>
  <si>
    <r>
      <t>3.15.1.1.1</t>
    </r>
    <r>
      <rPr>
        <sz val="14"/>
        <color theme="1"/>
        <rFont val="Arial"/>
        <family val="2"/>
      </rPr>
      <t>.Verificación de la recolección de Residuos Sólidos Urbanos en el municipio de Benito Juárez realizada</t>
    </r>
  </si>
  <si>
    <r>
      <t xml:space="preserve">PRSU: </t>
    </r>
    <r>
      <rPr>
        <sz val="14"/>
        <color theme="1"/>
        <rFont val="Arial"/>
        <family val="2"/>
      </rPr>
      <t>Porcentaje de verificaciones de la recolección de RSU realizadas.</t>
    </r>
  </si>
  <si>
    <r>
      <t xml:space="preserve">Unidad de Medida del Indicador :               </t>
    </r>
    <r>
      <rPr>
        <sz val="14"/>
        <color theme="1"/>
        <rFont val="Arial"/>
        <family val="2"/>
      </rPr>
      <t>Porcentaje</t>
    </r>
    <r>
      <rPr>
        <b/>
        <sz val="14"/>
        <color theme="1"/>
        <rFont val="Arial"/>
        <family val="2"/>
      </rPr>
      <t xml:space="preserve">
Unidad de medida de la variable:
</t>
    </r>
    <r>
      <rPr>
        <sz val="14"/>
        <color theme="1"/>
        <rFont val="Arial"/>
        <family val="2"/>
      </rPr>
      <t>Verificaciones de recolección de RSU.</t>
    </r>
  </si>
  <si>
    <r>
      <rPr>
        <b/>
        <sz val="14"/>
        <color theme="1"/>
        <rFont val="Arial"/>
        <family val="2"/>
      </rPr>
      <t xml:space="preserve">Unidad de Medida del Indicador:                 </t>
    </r>
    <r>
      <rPr>
        <sz val="14"/>
        <color theme="1"/>
        <rFont val="Arial"/>
        <family val="2"/>
      </rPr>
      <t xml:space="preserve">  Porcentaje              
</t>
    </r>
    <r>
      <rPr>
        <b/>
        <sz val="14"/>
        <color theme="1"/>
        <rFont val="Arial"/>
        <family val="2"/>
      </rPr>
      <t>Unidad de medida de la variable:</t>
    </r>
    <r>
      <rPr>
        <sz val="14"/>
        <color theme="1"/>
        <rFont val="Arial"/>
        <family val="2"/>
      </rPr>
      <t xml:space="preserve">
Rutas de recolección</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</si>
  <si>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Quejas ciudadanas</t>
    </r>
  </si>
  <si>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t>
    </r>
    <r>
      <rPr>
        <sz val="14"/>
        <color theme="1"/>
        <rFont val="Arial"/>
        <family val="2"/>
      </rPr>
      <t xml:space="preserve"> 
Basureros clandestinos</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</si>
  <si>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Reportes de Operación</t>
    </r>
  </si>
  <si>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t>
    </r>
    <r>
      <rPr>
        <sz val="14"/>
        <color theme="1"/>
        <rFont val="Arial"/>
        <family val="2"/>
      </rPr>
      <t xml:space="preserve"> 
Reportes de la Parcela 1113</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</si>
  <si>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de la Parcela 196</t>
    </r>
  </si>
  <si>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Contribuyentes</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</si>
  <si>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Contribuyentes </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</si>
  <si>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Planes de Manejo</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</si>
  <si>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Visitas a empresas contribuyentes</t>
    </r>
  </si>
  <si>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 xml:space="preserve">Participantes </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</si>
  <si>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plásticas impartidas.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</si>
  <si>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Grupos de trabajo.</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</si>
  <si>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Capacitaciones prácticas registradas.</t>
    </r>
  </si>
  <si>
    <r>
      <rPr>
        <b/>
        <sz val="14"/>
        <color theme="1"/>
        <rFont val="Arial"/>
        <family val="2"/>
      </rPr>
      <t>PSB:</t>
    </r>
    <r>
      <rPr>
        <sz val="14"/>
        <color theme="1"/>
        <rFont val="Arial"/>
        <family val="2"/>
      </rPr>
      <t xml:space="preserve"> Porcentaje de botes de basura instalados</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</si>
  <si>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 variable:</t>
    </r>
    <r>
      <rPr>
        <sz val="14"/>
        <color theme="1"/>
        <rFont val="Arial"/>
        <family val="2"/>
      </rPr>
      <t xml:space="preserve">            
Botes de Basura</t>
    </r>
  </si>
  <si>
    <r>
      <rPr>
        <b/>
        <sz val="14"/>
        <color theme="1"/>
        <rFont val="Arial"/>
        <family val="2"/>
      </rPr>
      <t>PCCSRVI:</t>
    </r>
    <r>
      <rPr>
        <sz val="14"/>
        <color theme="1"/>
        <rFont val="Arial"/>
        <family val="2"/>
      </rPr>
      <t xml:space="preserve"> Porcentaje de colocación de contenedores de separación de residuos valorizables instalados.</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</si>
  <si>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 xml:space="preserve">Reportes </t>
    </r>
  </si>
  <si>
    <t>Actividad</t>
  </si>
  <si>
    <r>
      <rPr>
        <b/>
        <sz val="14"/>
        <color theme="1"/>
        <rFont val="Arial"/>
        <family val="2"/>
      </rPr>
      <t xml:space="preserve">PRC: </t>
    </r>
    <r>
      <rPr>
        <sz val="14"/>
        <color theme="1"/>
        <rFont val="Arial"/>
        <family val="2"/>
      </rPr>
      <t>Porcentaje de Rendición  de cuenta.</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</si>
  <si>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t>
    </r>
  </si>
  <si>
    <t>PORCENTAJE DE AVANCE TRIMESTRAL 2023</t>
  </si>
  <si>
    <t>CLAVE Y NOMBRE DEL PPA:3.15 PROGRAMA DE RECOLECCIÓN, TRASLADO Y DISPOSICIÓN FINAL DE RESIDUOS SÓLIDOS URBANOS</t>
  </si>
  <si>
    <t>SOLUCIÓN INTEGRAL DE RESIDUOS SÓLIDOS CANCÚN</t>
  </si>
  <si>
    <t xml:space="preserve">ELABORO
L.F.C.P. Gerardo Arroyo Quezada 
Director Administrativo SIRESOL  Cancún  </t>
  </si>
  <si>
    <t>DIRECCIÓN ADMINISTRASTIVA</t>
  </si>
  <si>
    <t>AUTORIZÓ                                                                                                                                                    Lic. Franntz Johann Ancira Martínez
Director General
Solución Integral de Residuos Sólidos</t>
  </si>
  <si>
    <r>
      <t xml:space="preserve">Meta Trimestral: </t>
    </r>
    <r>
      <rPr>
        <sz val="11"/>
        <color theme="1"/>
        <rFont val="Arial"/>
        <family val="2"/>
      </rPr>
      <t>El Instituto Mexicano para la Competitividad A. C. IMCO actualiza y publica los índices y subíndices cada dos años. El índice obtuvo 47 puntos en 2022.</t>
    </r>
    <r>
      <rPr>
        <b/>
        <sz val="11"/>
        <color theme="1"/>
        <rFont val="Arial"/>
        <family val="2"/>
      </rPr>
      <t xml:space="preserve">
Meta Anual: </t>
    </r>
    <r>
      <rPr>
        <sz val="11"/>
        <color theme="1"/>
        <rFont val="Arial"/>
        <family val="2"/>
      </rPr>
      <t>El avance anual se mantiene igual al avance trimestral ya que es un indicador ascendente regular no acumulativo.</t>
    </r>
  </si>
  <si>
    <r>
      <rPr>
        <b/>
        <sz val="11"/>
        <color theme="1"/>
        <rFont val="Arial"/>
        <family val="2"/>
      </rPr>
      <t>3.15.1</t>
    </r>
    <r>
      <rPr>
        <sz val="11"/>
        <color theme="1"/>
        <rFont val="Arial"/>
        <family val="2"/>
      </rPr>
      <t xml:space="preserve"> Contribuir a garantizar la preservación de la riqueza natural única que tiene nuestro municipio mediante un crecimiento ordenado, sostenible y con responsabilidad compartida mediante  la calidad del servicio de recolección y disposición final de los Residuos Sólidos Urbanos en el Municipio de Benito Juárez, fomentando la responsabilidad social, para la protección del medio ambiente.</t>
    </r>
  </si>
  <si>
    <t>Proposito</t>
  </si>
  <si>
    <t>Componente</t>
  </si>
  <si>
    <t>Componente
(Disposición Final)</t>
  </si>
  <si>
    <t>Componente
(Aprovechamiento)</t>
  </si>
  <si>
    <t>Componente
(Generación)</t>
  </si>
  <si>
    <t>Componente
(Administración)</t>
  </si>
  <si>
    <r>
      <rPr>
        <b/>
        <sz val="14"/>
        <color theme="1"/>
        <rFont val="Arial"/>
        <family val="2"/>
      </rPr>
      <t xml:space="preserve">3.15.1.1.5.1. </t>
    </r>
    <r>
      <rPr>
        <sz val="14"/>
        <color theme="1"/>
        <rFont val="Arial"/>
        <family val="2"/>
      </rPr>
      <t>Elaboración de la información  administrativa para la rendición de cuentas del organismo.</t>
    </r>
  </si>
  <si>
    <r>
      <rPr>
        <b/>
        <sz val="14"/>
        <color theme="1"/>
        <rFont val="Arial"/>
        <family val="2"/>
      </rPr>
      <t xml:space="preserve"> 3.15.1.1.5.</t>
    </r>
    <r>
      <rPr>
        <sz val="14"/>
        <color theme="1"/>
        <rFont val="Arial"/>
        <family val="2"/>
      </rPr>
      <t xml:space="preserve"> Verificación de una cuenta pública optimizada</t>
    </r>
  </si>
  <si>
    <r>
      <rPr>
        <b/>
        <sz val="14"/>
        <color theme="1"/>
        <rFont val="Arial"/>
        <family val="2"/>
      </rPr>
      <t>3.15.1.1.4.4.5.</t>
    </r>
    <r>
      <rPr>
        <sz val="14"/>
        <color theme="1"/>
        <rFont val="Arial"/>
        <family val="2"/>
      </rPr>
      <t xml:space="preserve"> Colocar contenedores de separación de residuos valorizables (PET 1y2 y lata de aluminio) en los puntos de mayor afluencia del Municipio de Benito Juárez.</t>
    </r>
  </si>
  <si>
    <r>
      <rPr>
        <b/>
        <sz val="14"/>
        <color theme="1"/>
        <rFont val="Arial"/>
        <family val="2"/>
      </rPr>
      <t>PRPA:</t>
    </r>
    <r>
      <rPr>
        <sz val="14"/>
        <color theme="1"/>
        <rFont val="Arial"/>
        <family val="2"/>
      </rPr>
      <t xml:space="preserve"> Porcentaje de reportes del presupuesto aprobado.</t>
    </r>
  </si>
  <si>
    <r>
      <rPr>
        <b/>
        <sz val="14"/>
        <color theme="1"/>
        <rFont val="Arial"/>
        <family val="2"/>
      </rPr>
      <t xml:space="preserve">3.15.1.1.4.4. </t>
    </r>
    <r>
      <rPr>
        <sz val="14"/>
        <color theme="1"/>
        <rFont val="Arial"/>
        <family val="2"/>
      </rPr>
      <t xml:space="preserve"> Colocar botes en préstamo y/o donación para la clasificación y separación de los residuos sólidos en beneficio de la ciudadanía.</t>
    </r>
  </si>
  <si>
    <r>
      <rPr>
        <b/>
        <sz val="14"/>
        <color theme="1"/>
        <rFont val="Arial"/>
        <family val="2"/>
      </rPr>
      <t>3.15.1.1.4.3.</t>
    </r>
    <r>
      <rPr>
        <sz val="14"/>
        <color theme="1"/>
        <rFont val="Arial"/>
        <family val="2"/>
      </rPr>
      <t xml:space="preserve">  Realizar capacitaciones prácticas en la correcta implementación de Planes de Manejo de Grandes Generadores registrados en el Padrón del Municipio de Benito Juárez.</t>
    </r>
  </si>
  <si>
    <r>
      <rPr>
        <b/>
        <sz val="14"/>
        <color theme="1"/>
        <rFont val="Arial"/>
        <family val="2"/>
      </rPr>
      <t xml:space="preserve">PCPPMGGR: </t>
    </r>
    <r>
      <rPr>
        <sz val="14"/>
        <color theme="1"/>
        <rFont val="Arial"/>
        <family val="2"/>
      </rPr>
      <t>Porcentaje de capacitaciones prácticas de Planes de Manejo a Grandes Generadores realizados.</t>
    </r>
  </si>
  <si>
    <r>
      <rPr>
        <b/>
        <sz val="14"/>
        <color theme="1"/>
        <rFont val="Arial"/>
        <family val="2"/>
      </rPr>
      <t>3.15.1.1.4.2.</t>
    </r>
    <r>
      <rPr>
        <sz val="14"/>
        <color theme="1"/>
        <rFont val="Arial"/>
        <family val="2"/>
      </rPr>
      <t xml:space="preserve"> Implementar el programa Ciudadano Recapacicla en el Municipio de Benito Juárez.</t>
    </r>
  </si>
  <si>
    <r>
      <rPr>
        <b/>
        <sz val="14"/>
        <color theme="1"/>
        <rFont val="Arial"/>
        <family val="2"/>
      </rPr>
      <t>PIPRR:</t>
    </r>
    <r>
      <rPr>
        <sz val="14"/>
        <color theme="1"/>
        <rFont val="Arial"/>
        <family val="2"/>
      </rPr>
      <t xml:space="preserve"> Porcentaje de instalación del programa Recapacicla realizados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</si>
  <si>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contenedores</t>
    </r>
  </si>
  <si>
    <r>
      <rPr>
        <b/>
        <sz val="14"/>
        <color theme="1"/>
        <rFont val="Arial"/>
        <family val="2"/>
      </rPr>
      <t xml:space="preserve">PIEC: </t>
    </r>
    <r>
      <rPr>
        <sz val="14"/>
        <color theme="1"/>
        <rFont val="Arial"/>
        <family val="2"/>
      </rPr>
      <t>Porcentaje de empresas e instituciones educativas capacitadas</t>
    </r>
  </si>
  <si>
    <r>
      <rPr>
        <b/>
        <sz val="14"/>
        <color theme="1"/>
        <rFont val="Arial"/>
        <family val="2"/>
      </rPr>
      <t xml:space="preserve">3.15.1.1.4.1. </t>
    </r>
    <r>
      <rPr>
        <sz val="14"/>
        <color theme="1"/>
        <rFont val="Arial"/>
        <family val="2"/>
      </rPr>
      <t xml:space="preserve"> Impartir pláticas de capacitación y concientización enfocadas en la separación, clasificación y buen manejo de los RSU en los sectores empresarial y educativo</t>
    </r>
  </si>
  <si>
    <r>
      <rPr>
        <b/>
        <sz val="14"/>
        <color theme="1"/>
        <rFont val="Arial"/>
        <family val="2"/>
      </rPr>
      <t xml:space="preserve"> 3.15.1.1.4.</t>
    </r>
    <r>
      <rPr>
        <sz val="14"/>
        <color theme="1"/>
        <rFont val="Arial"/>
        <family val="2"/>
      </rPr>
      <t xml:space="preserve"> Actividades de concientización sobre el manejo de residuos sólidos urbanos con la participación ciudadana registradas.</t>
    </r>
  </si>
  <si>
    <r>
      <rPr>
        <b/>
        <sz val="14"/>
        <color theme="1"/>
        <rFont val="Arial"/>
        <family val="2"/>
      </rPr>
      <t xml:space="preserve">PPR: </t>
    </r>
    <r>
      <rPr>
        <sz val="14"/>
        <color theme="1"/>
        <rFont val="Arial"/>
        <family val="2"/>
      </rPr>
      <t>Porcentaje de participantes registrados</t>
    </r>
  </si>
  <si>
    <r>
      <rPr>
        <b/>
        <sz val="14"/>
        <color theme="1"/>
        <rFont val="Arial"/>
        <family val="2"/>
      </rPr>
      <t xml:space="preserve">PVEC:  </t>
    </r>
    <r>
      <rPr>
        <sz val="14"/>
        <color theme="1"/>
        <rFont val="Arial"/>
        <family val="2"/>
      </rPr>
      <t xml:space="preserve"> Porcentaje de visitas empresas contribuyentes realizadas</t>
    </r>
  </si>
  <si>
    <r>
      <rPr>
        <b/>
        <sz val="14"/>
        <color theme="1"/>
        <rFont val="Arial"/>
        <family val="2"/>
      </rPr>
      <t>3.15.1.1.3.3</t>
    </r>
    <r>
      <rPr>
        <sz val="14"/>
        <color theme="1"/>
        <rFont val="Arial"/>
        <family val="2"/>
      </rPr>
      <t>. Supervisar los pesajes de residuos declarados por los contribuyentes.</t>
    </r>
  </si>
  <si>
    <r>
      <rPr>
        <b/>
        <sz val="14"/>
        <color theme="1"/>
        <rFont val="Arial"/>
        <family val="2"/>
      </rPr>
      <t>PPV:</t>
    </r>
    <r>
      <rPr>
        <sz val="14"/>
        <color theme="1"/>
        <rFont val="Arial"/>
        <family val="2"/>
      </rPr>
      <t xml:space="preserve"> Porcentaje de aplicación de Planes de Manejo verificados</t>
    </r>
  </si>
  <si>
    <r>
      <rPr>
        <b/>
        <sz val="14"/>
        <color theme="1"/>
        <rFont val="Arial"/>
        <family val="2"/>
      </rPr>
      <t xml:space="preserve">3.15.1.1.3.2. </t>
    </r>
    <r>
      <rPr>
        <sz val="14"/>
        <color theme="1"/>
        <rFont val="Arial"/>
        <family val="2"/>
      </rPr>
      <t>Elaborar Planes de manejo de residuos sólidos a grandes Generadores.</t>
    </r>
  </si>
  <si>
    <r>
      <rPr>
        <b/>
        <sz val="14"/>
        <color theme="1"/>
        <rFont val="Arial"/>
        <family val="2"/>
      </rPr>
      <t>3.15.1.1.3.1.</t>
    </r>
    <r>
      <rPr>
        <sz val="14"/>
        <color theme="1"/>
        <rFont val="Arial"/>
        <family val="2"/>
      </rPr>
      <t xml:space="preserve"> Emisión de pases de caja al contribuyente para el pago de los derechos de la recolección de residuos.</t>
    </r>
  </si>
  <si>
    <r>
      <rPr>
        <b/>
        <sz val="14"/>
        <color theme="1"/>
        <rFont val="Arial"/>
        <family val="2"/>
      </rPr>
      <t xml:space="preserve">PCA: </t>
    </r>
    <r>
      <rPr>
        <sz val="14"/>
        <color theme="1"/>
        <rFont val="Arial"/>
        <family val="2"/>
      </rPr>
      <t xml:space="preserve">Porcentaje de  contribuyentes registrados </t>
    </r>
  </si>
  <si>
    <r>
      <rPr>
        <b/>
        <sz val="14"/>
        <color theme="1"/>
        <rFont val="Arial"/>
        <family val="2"/>
      </rPr>
      <t>3.15.1.1.3</t>
    </r>
    <r>
      <rPr>
        <sz val="14"/>
        <color theme="1"/>
        <rFont val="Arial"/>
        <family val="2"/>
      </rPr>
      <t xml:space="preserve">.Atenciones a contribuyentes en temas de  recolección de residuos sólidos  registradas.   </t>
    </r>
  </si>
  <si>
    <r>
      <rPr>
        <b/>
        <sz val="14"/>
        <color theme="1"/>
        <rFont val="Arial"/>
        <family val="2"/>
      </rPr>
      <t xml:space="preserve"> PCR: </t>
    </r>
    <r>
      <rPr>
        <sz val="14"/>
        <color theme="1"/>
        <rFont val="Arial"/>
        <family val="2"/>
      </rPr>
      <t>Porcentaje de contribuyentes registrados.</t>
    </r>
  </si>
  <si>
    <r>
      <rPr>
        <b/>
        <sz val="14"/>
        <color theme="1"/>
        <rFont val="Arial"/>
        <family val="2"/>
      </rPr>
      <t>3.15.1.1.2.2</t>
    </r>
    <r>
      <rPr>
        <sz val="14"/>
        <color theme="1"/>
        <rFont val="Arial"/>
        <family val="2"/>
      </rPr>
      <t xml:space="preserve"> Supervisar y realizar mantenimiento, equipamiento, saneamiento y estudios ambientales del sitio de disposición final en la parcela 196.</t>
    </r>
  </si>
  <si>
    <r>
      <rPr>
        <b/>
        <sz val="14"/>
        <color theme="1"/>
        <rFont val="Arial"/>
        <family val="2"/>
      </rPr>
      <t>PRPA2:</t>
    </r>
    <r>
      <rPr>
        <sz val="14"/>
        <color theme="1"/>
        <rFont val="Arial"/>
        <family val="2"/>
      </rPr>
      <t xml:space="preserve"> Porcentaje de Reportes de la Parcela 196 atendidos</t>
    </r>
  </si>
  <si>
    <r>
      <rPr>
        <b/>
        <sz val="14"/>
        <color theme="1"/>
        <rFont val="Arial"/>
        <family val="2"/>
      </rPr>
      <t xml:space="preserve">3.15.1.1.2.1 </t>
    </r>
    <r>
      <rPr>
        <sz val="14"/>
        <color theme="1"/>
        <rFont val="Arial"/>
        <family val="2"/>
      </rPr>
      <t>Supervisar y realizar mantenimiento y saneamiento del sitio clausurado de la parcela 1113.</t>
    </r>
  </si>
  <si>
    <r>
      <rPr>
        <b/>
        <sz val="14"/>
        <color theme="1"/>
        <rFont val="Arial"/>
        <family val="2"/>
      </rPr>
      <t xml:space="preserve">PRPA1: </t>
    </r>
    <r>
      <rPr>
        <sz val="14"/>
        <color theme="1"/>
        <rFont val="Arial"/>
        <family val="2"/>
      </rPr>
      <t xml:space="preserve">Porcentaje de Reportes de la Parcela 1113 atendidos         </t>
    </r>
  </si>
  <si>
    <r>
      <rPr>
        <b/>
        <sz val="14"/>
        <color theme="1"/>
        <rFont val="Arial"/>
        <family val="2"/>
      </rPr>
      <t xml:space="preserve">PROR: </t>
    </r>
    <r>
      <rPr>
        <sz val="14"/>
        <color theme="1"/>
        <rFont val="Arial"/>
        <family val="2"/>
      </rPr>
      <t xml:space="preserve">Porcentaje de reportes de Operación realizados. </t>
    </r>
  </si>
  <si>
    <r>
      <rPr>
        <b/>
        <sz val="14"/>
        <color theme="1"/>
        <rFont val="Arial"/>
        <family val="2"/>
      </rPr>
      <t>3.15.1.1.2.</t>
    </r>
    <r>
      <rPr>
        <sz val="14"/>
        <color theme="1"/>
        <rFont val="Arial"/>
        <family val="2"/>
      </rPr>
      <t>Reportes de la operación de los sitios de la disposición final realizados</t>
    </r>
  </si>
  <si>
    <r>
      <rPr>
        <b/>
        <sz val="14"/>
        <color theme="1"/>
        <rFont val="Arial"/>
        <family val="2"/>
      </rPr>
      <t xml:space="preserve">PBCC: </t>
    </r>
    <r>
      <rPr>
        <sz val="14"/>
        <color theme="1"/>
        <rFont val="Arial"/>
        <family val="2"/>
      </rPr>
      <t>Porcentaje de basureros clandestinos clausurados.</t>
    </r>
  </si>
  <si>
    <r>
      <rPr>
        <b/>
        <sz val="14"/>
        <color theme="1"/>
        <rFont val="Arial"/>
        <family val="2"/>
      </rPr>
      <t>3.15.1.1.1.2.</t>
    </r>
    <r>
      <rPr>
        <sz val="14"/>
        <color theme="1"/>
        <rFont val="Arial"/>
        <family val="2"/>
      </rPr>
      <t xml:space="preserve">  Identificación y limpieza  de tiraderos clandestinos </t>
    </r>
  </si>
  <si>
    <r>
      <rPr>
        <b/>
        <sz val="14"/>
        <color theme="1"/>
        <rFont val="Arial"/>
        <family val="2"/>
      </rPr>
      <t xml:space="preserve">PQCA: </t>
    </r>
    <r>
      <rPr>
        <sz val="14"/>
        <color theme="1"/>
        <rFont val="Arial"/>
        <family val="2"/>
      </rPr>
      <t>Porcentaje de quejas ciudadanas atendidas.</t>
    </r>
  </si>
  <si>
    <r>
      <rPr>
        <b/>
        <sz val="14"/>
        <color theme="1"/>
        <rFont val="Arial"/>
        <family val="2"/>
      </rPr>
      <t xml:space="preserve">3.15.1.1.1.2. </t>
    </r>
    <r>
      <rPr>
        <sz val="14"/>
        <color theme="1"/>
        <rFont val="Arial"/>
        <family val="2"/>
      </rPr>
      <t>Atender quejas ciudadanas respecto a la recolección de RSU con el propósito de mejorar el servicio.</t>
    </r>
  </si>
  <si>
    <r>
      <rPr>
        <b/>
        <sz val="14"/>
        <color theme="1"/>
        <rFont val="Arial"/>
        <family val="2"/>
      </rPr>
      <t xml:space="preserve">PRS: </t>
    </r>
    <r>
      <rPr>
        <sz val="14"/>
        <color theme="1"/>
        <rFont val="Arial"/>
        <family val="2"/>
      </rPr>
      <t xml:space="preserve">Porcentaje de rutas de recolección de RSU supervisadas </t>
    </r>
  </si>
  <si>
    <r>
      <rPr>
        <b/>
        <sz val="14"/>
        <color theme="1"/>
        <rFont val="Arial"/>
        <family val="2"/>
      </rPr>
      <t>3.15.1.1.1.1.</t>
    </r>
    <r>
      <rPr>
        <sz val="14"/>
        <color theme="1"/>
        <rFont val="Arial"/>
        <family val="2"/>
      </rPr>
      <t xml:space="preserve"> Supervisar rutas de recolección de los Residuos Sólidos Urbanos.</t>
    </r>
  </si>
  <si>
    <r>
      <t xml:space="preserve">Unidad de Medida del Indicador : </t>
    </r>
    <r>
      <rPr>
        <sz val="11"/>
        <rFont val="Arial"/>
        <family val="2"/>
      </rPr>
      <t xml:space="preserve"> Porcentaje </t>
    </r>
    <r>
      <rPr>
        <b/>
        <sz val="11"/>
        <rFont val="Arial"/>
        <family val="2"/>
      </rPr>
      <t xml:space="preserve">
Unidad de medida de la variable:
</t>
    </r>
    <r>
      <rPr>
        <sz val="11"/>
        <rFont val="Arial"/>
        <family val="2"/>
      </rPr>
      <t>Verificaciones de recolección de RSU</t>
    </r>
  </si>
  <si>
    <r>
      <t>PRSUIRS:</t>
    </r>
    <r>
      <rPr>
        <sz val="11"/>
        <rFont val="Arial"/>
        <family val="2"/>
      </rPr>
      <t xml:space="preserve"> Porcentaje Verificaciones de los Residuos Sólidos Urbanos que se generan mensualmente e ingresan al relleno sanitario</t>
    </r>
  </si>
  <si>
    <r>
      <rPr>
        <b/>
        <sz val="11"/>
        <color theme="1"/>
        <rFont val="Arial"/>
        <family val="2"/>
      </rPr>
      <t>Meta Trimestral</t>
    </r>
    <r>
      <rPr>
        <sz val="11"/>
        <color theme="1"/>
        <rFont val="Arial"/>
        <family val="2"/>
      </rPr>
      <t>: Se ejercio</t>
    </r>
    <r>
      <rPr>
        <sz val="11"/>
        <color rgb="FFFF0000"/>
        <rFont val="Arial"/>
        <family val="2"/>
      </rPr>
      <t xml:space="preserve"> </t>
    </r>
    <r>
      <rPr>
        <sz val="11"/>
        <color theme="1"/>
        <rFont val="Arial"/>
        <family val="2"/>
      </rPr>
      <t xml:space="preserve">$163,535,434.6315 pesos , de $166,057,561.00 que estaban programado, logrando el 98.48% de avance en el  Segundo Trimestre 2023.                                                                         </t>
    </r>
    <r>
      <rPr>
        <b/>
        <sz val="11"/>
        <color theme="1"/>
        <rFont val="Arial"/>
        <family val="2"/>
      </rPr>
      <t xml:space="preserve"> Meta Anual: </t>
    </r>
    <r>
      <rPr>
        <sz val="11"/>
        <color theme="1"/>
        <rFont val="Arial"/>
        <family val="2"/>
      </rPr>
      <t xml:space="preserve">se ejercieron $327,044,200.67 pesos  de los $ 568,500,000.00 que estaban programadas durante todo el 2023, logrando  el 96.96% de avance anual acumulada.    </t>
    </r>
  </si>
  <si>
    <r>
      <rPr>
        <b/>
        <sz val="11"/>
        <color theme="1"/>
        <rFont val="Arial"/>
        <family val="2"/>
      </rPr>
      <t xml:space="preserve">Meta Trimestral: </t>
    </r>
    <r>
      <rPr>
        <sz val="11"/>
        <color theme="1"/>
        <rFont val="Arial"/>
        <family val="2"/>
      </rPr>
      <t xml:space="preserve">Se realizaron 10396 supervisiones de rutas de recolección de los residuos sólidos urbanos, de las 10396 que estaban programadas, con un avance de  el 100%  en el Tercer Trimestre 2023.                                                                          </t>
    </r>
    <r>
      <rPr>
        <b/>
        <sz val="11"/>
        <color theme="1"/>
        <rFont val="Arial"/>
        <family val="2"/>
      </rPr>
      <t xml:space="preserve">Meta Anual:  </t>
    </r>
    <r>
      <rPr>
        <sz val="11"/>
        <color theme="1"/>
        <rFont val="Arial"/>
        <family val="2"/>
      </rPr>
      <t>Se realizaron 30423 supervisiones de rutas de recolección de los residuos sólidos , de las 41245 programadas en todo el 2023, con un avanca anual acumulado del 100%.</t>
    </r>
  </si>
  <si>
    <r>
      <rPr>
        <b/>
        <sz val="11"/>
        <color theme="1"/>
        <rFont val="Arial"/>
        <family val="2"/>
      </rPr>
      <t xml:space="preserve">Meta Trimestral: </t>
    </r>
    <r>
      <rPr>
        <sz val="11"/>
        <color theme="1"/>
        <rFont val="Arial"/>
        <family val="2"/>
      </rPr>
      <t xml:space="preserve">Se realizaron 3 Supervisiones de mantenimiento y saneamiento del sitio clausurado de la Parcela 1113, de los 3 que estaban programadas teniendo el 100% de avance en el  Tercer Trimestre 2023.                                                                         </t>
    </r>
    <r>
      <rPr>
        <b/>
        <sz val="11"/>
        <color theme="1"/>
        <rFont val="Arial"/>
        <family val="2"/>
      </rPr>
      <t xml:space="preserve">Meta Anual: </t>
    </r>
    <r>
      <rPr>
        <sz val="11"/>
        <color theme="1"/>
        <rFont val="Arial"/>
        <family val="2"/>
      </rPr>
      <t>Se realizaron 9 reportes de la operación de los sitios de la disposición final  de los residuos sólidos urbanos, de los 12 informes programados en todo el 2023, con un avanca anual acumulado del 100%.</t>
    </r>
  </si>
  <si>
    <r>
      <rPr>
        <b/>
        <sz val="11"/>
        <color theme="1"/>
        <rFont val="Arial"/>
        <family val="2"/>
      </rPr>
      <t xml:space="preserve">Meta Trimestral: </t>
    </r>
    <r>
      <rPr>
        <sz val="11"/>
        <color theme="1"/>
        <rFont val="Arial"/>
        <family val="2"/>
      </rPr>
      <t xml:space="preserve">Se realizaron 3  informes ambientales del sitio de disposición final en la parcela 196, de las 3 que estaban programadas teniendo el 100% de avance en el  Tercer Trimestre 2023.                                                                                       </t>
    </r>
    <r>
      <rPr>
        <b/>
        <sz val="11"/>
        <color theme="1"/>
        <rFont val="Arial"/>
        <family val="2"/>
      </rPr>
      <t xml:space="preserve">Meta Anual: </t>
    </r>
    <r>
      <rPr>
        <sz val="11"/>
        <color theme="1"/>
        <rFont val="Arial"/>
        <family val="2"/>
      </rPr>
      <t xml:space="preserve">se realizaron 9 estudios ambientales del sitio de disposición final en la parcela 196. de las 12 informes programadas en todo el 2023, con un avance anual acumuladteniendo del 100%. </t>
    </r>
  </si>
  <si>
    <r>
      <rPr>
        <b/>
        <sz val="11"/>
        <color theme="1"/>
        <rFont val="Arial"/>
        <family val="2"/>
      </rPr>
      <t>Meta Trimestral:</t>
    </r>
    <r>
      <rPr>
        <sz val="11"/>
        <color theme="1"/>
        <rFont val="Arial"/>
        <family val="2"/>
      </rPr>
      <t xml:space="preserve"> Se recibieron 225 quejas  ciudadanas, de las 245 que estaban programadas con un avance 91.84% en el  Tercer Trimestre 2023.                                                                         </t>
    </r>
    <r>
      <rPr>
        <b/>
        <sz val="11"/>
        <color theme="1"/>
        <rFont val="Arial"/>
        <family val="2"/>
      </rPr>
      <t>Meta Anual:</t>
    </r>
    <r>
      <rPr>
        <sz val="11"/>
        <color theme="1"/>
        <rFont val="Arial"/>
        <family val="2"/>
      </rPr>
      <t xml:space="preserve"> Se registraron 539 quejas ciudadanas, de las 825 estimadas en todo el 2023 con un avanca anual acumulado del 89.56% menos de lo programado.                                                             A qui lo que se espera es que disminuyan las quejas por la recoleccion de los residuos. por lo que tenemos un  11% menos en las quejas ciudadanas.   </t>
    </r>
  </si>
  <si>
    <r>
      <rPr>
        <b/>
        <sz val="11"/>
        <rFont val="Arial"/>
        <family val="2"/>
      </rPr>
      <t>Meta trimestral:</t>
    </r>
    <r>
      <rPr>
        <sz val="11"/>
        <rFont val="Arial"/>
        <family val="2"/>
      </rPr>
      <t xml:space="preserve"> Se ingresaron 106,443 toneladas de residuos  sólidos urbanos en el C.I.M.R.S.I. B. J. e I. M. de las 152472.4 toneladas estimadas, teniendo un 78.67%  de avance en el Tercer Trimestre 2023.                                                                         </t>
    </r>
    <r>
      <rPr>
        <b/>
        <sz val="11"/>
        <rFont val="Arial"/>
        <family val="2"/>
      </rPr>
      <t>Meta Anual</t>
    </r>
    <r>
      <rPr>
        <sz val="11"/>
        <rFont val="Arial"/>
        <family val="2"/>
      </rPr>
      <t xml:space="preserve">: Se ingresaron 226,931.85 toneladas de residuos sólidos urbanos en el C.I.M.R.S.I. B. J. e  I. M., de las 554,472.71 toneladas programadas en todo al año 2023, teniendo un avance anual  de 100 %. 
</t>
    </r>
    <r>
      <rPr>
        <b/>
        <sz val="11"/>
        <rFont val="Arial"/>
        <family val="2"/>
      </rPr>
      <t>Nota Aclaratoria:Se ajustó el método de calculo a Porcentaje, antes Tasa de Variación, debido a que se mide la cantidad de residuos urbanos que ingresan a los rellenos sanitarios.</t>
    </r>
  </si>
  <si>
    <r>
      <rPr>
        <b/>
        <sz val="11"/>
        <color theme="1"/>
        <rFont val="Arial"/>
        <family val="2"/>
      </rPr>
      <t>Meta Trimestral:</t>
    </r>
    <r>
      <rPr>
        <sz val="11"/>
        <color theme="1"/>
        <rFont val="Arial"/>
        <family val="2"/>
      </rPr>
      <t xml:space="preserve"> Se realizaron 550 verificaciones de la recolección de residuos sólidos en el Municipio de Benito Juárez, de las 550 que estaban programadas, teniendo el 100% de avance en el Tercer Trimestre 2023.                                                                                 </t>
    </r>
    <r>
      <rPr>
        <b/>
        <sz val="11"/>
        <color theme="1"/>
        <rFont val="Arial"/>
        <family val="2"/>
      </rPr>
      <t xml:space="preserve">Meta Anual: </t>
    </r>
    <r>
      <rPr>
        <sz val="11"/>
        <color theme="1"/>
        <rFont val="Arial"/>
        <family val="2"/>
      </rPr>
      <t xml:space="preserve"> Se realizaron 1650 verificaciones de la recolección de residuos sólidos en el Municipio de Benito Juárez, de las programadas de las 2,200 que estaban programadas durante todo el 2023. Logrando un avance anual acumulado del 83.49%</t>
    </r>
  </si>
  <si>
    <r>
      <rPr>
        <b/>
        <sz val="11"/>
        <color theme="1"/>
        <rFont val="Arial"/>
        <family val="2"/>
      </rPr>
      <t>Meta Trimestral:</t>
    </r>
    <r>
      <rPr>
        <sz val="11"/>
        <color theme="1"/>
        <rFont val="Arial"/>
        <family val="2"/>
      </rPr>
      <t xml:space="preserve"> Se limpiaron 218  basureros clandestinos, de las 70 que estaban programadas, teniendo el 311.43% de avance en el TercerTrimestre 2023                                                                      </t>
    </r>
    <r>
      <rPr>
        <b/>
        <sz val="11"/>
        <color theme="1"/>
        <rFont val="Arial"/>
        <family val="2"/>
      </rPr>
      <t>Meta Anual</t>
    </r>
    <r>
      <rPr>
        <sz val="11"/>
        <color theme="1"/>
        <rFont val="Arial"/>
        <family val="2"/>
      </rPr>
      <t xml:space="preserve">: Se limpiaron 505 basureros clandestinos de las 235 programadas en todo el 2023, con un avanca anual acumulado del 89.09%.   </t>
    </r>
  </si>
  <si>
    <r>
      <rPr>
        <b/>
        <sz val="11"/>
        <color theme="1"/>
        <rFont val="Arial"/>
        <family val="2"/>
      </rPr>
      <t xml:space="preserve">Meta Trimestral: </t>
    </r>
    <r>
      <rPr>
        <sz val="11"/>
        <color theme="1"/>
        <rFont val="Arial"/>
        <family val="2"/>
      </rPr>
      <t xml:space="preserve">Se realizaron 0 informe semestral de la operación de los sitios de la disposición final  de los residuos sólidos urbanos logrando, de las 0 que estaban programadas logrando el 100% de avance en el Tercer Trimestre 2023.     </t>
    </r>
    <r>
      <rPr>
        <b/>
        <sz val="11"/>
        <color theme="1"/>
        <rFont val="Arial"/>
        <family val="2"/>
      </rPr>
      <t xml:space="preserve">                                      Meta Anual:</t>
    </r>
    <r>
      <rPr>
        <sz val="11"/>
        <color theme="1"/>
        <rFont val="Arial"/>
        <family val="2"/>
      </rPr>
      <t xml:space="preserve"> se realizaron 1 reportes de la operación de los sitios de la disposición final  de los residuos sólidos urbanos de las 2 programadas en todo el 2023, logrando el 315.63% de avance anual acumulada.                                                                                                                     </t>
    </r>
  </si>
  <si>
    <r>
      <rPr>
        <b/>
        <sz val="11"/>
        <color theme="1"/>
        <rFont val="Arial"/>
        <family val="2"/>
      </rPr>
      <t>Meta Trimestral:</t>
    </r>
    <r>
      <rPr>
        <sz val="11"/>
        <color theme="1"/>
        <rFont val="Arial"/>
        <family val="2"/>
      </rPr>
      <t xml:space="preserve"> Se atendieron a 73 contribuyentes rezagados por el pago de la recolección de residuos sólidos, de las 25 que estaban programadas en el municipio de Benito Juárez teniendo un avance del 292% en el Tercer Trimestre 2023.                                               </t>
    </r>
    <r>
      <rPr>
        <b/>
        <sz val="11"/>
        <color theme="1"/>
        <rFont val="Arial"/>
        <family val="2"/>
      </rPr>
      <t xml:space="preserve">Meta Anual: </t>
    </r>
    <r>
      <rPr>
        <sz val="11"/>
        <color theme="1"/>
        <rFont val="Arial"/>
        <family val="2"/>
      </rPr>
      <t xml:space="preserve">Se atendieron a 1141 contribuyentes rezagados por el pago de la recolección de residuos sólidos de la recolección de residuos sólidos  de las 1150 que estaban programadas durante todo el 2023, con un avanca anual acumulado del  100%..            </t>
    </r>
  </si>
  <si>
    <r>
      <rPr>
        <b/>
        <sz val="11"/>
        <color theme="1"/>
        <rFont val="Arial"/>
        <family val="2"/>
      </rPr>
      <t>Meta Trimestral:</t>
    </r>
    <r>
      <rPr>
        <sz val="11"/>
        <color theme="1"/>
        <rFont val="Arial"/>
        <family val="2"/>
      </rPr>
      <t xml:space="preserve"> Se atendieron a 4211  contribuyentes que se les entrego su pase de caja para realizar el pago por la recolección del residuos, de las 800  que estaban programadas en el municipio de Benito Juárez logrando el 526.38% de avance en el  Tercer Trimestre 2023.                                                                                                                                                                                                    </t>
    </r>
    <r>
      <rPr>
        <b/>
        <sz val="11"/>
        <color theme="1"/>
        <rFont val="Arial"/>
        <family val="2"/>
      </rPr>
      <t>Meta Anual:</t>
    </r>
    <r>
      <rPr>
        <sz val="11"/>
        <color theme="1"/>
        <rFont val="Arial"/>
        <family val="2"/>
      </rPr>
      <t xml:space="preserve"> Se entregaron a 45258 pases de caja para realizar el pago por la recolección del residuo, de las 18,000 que estaban programadas durante todo el 2023, con un avance anual acumulada de 101.42%.                                                                                                                        </t>
    </r>
  </si>
  <si>
    <r>
      <rPr>
        <b/>
        <sz val="11"/>
        <color theme="1"/>
        <rFont val="Arial"/>
        <family val="2"/>
      </rPr>
      <t xml:space="preserve">Meta Trimestral: </t>
    </r>
    <r>
      <rPr>
        <sz val="11"/>
        <color theme="1"/>
        <rFont val="Arial"/>
        <family val="2"/>
      </rPr>
      <t xml:space="preserve">Se realizaron  73  Planes de Manejo de grandes generadores de residuos de las 25  que estaban programadas en el municipio de Benito Juárez logrando el 34.76% de avance en el  Tercer Trimestre 2023.                                                             </t>
    </r>
    <r>
      <rPr>
        <b/>
        <sz val="11"/>
        <color theme="1"/>
        <rFont val="Arial"/>
        <family val="2"/>
      </rPr>
      <t>Meta Anual</t>
    </r>
    <r>
      <rPr>
        <sz val="11"/>
        <color theme="1"/>
        <rFont val="Arial"/>
        <family val="2"/>
      </rPr>
      <t xml:space="preserve">:  Se atendieron a 1141 contribuyentes rezagados por el pago de la recolección de residuos sólidos de la recolección de residuos sólidos  de las 1150 que estaban programadas durante todo el 2023, con un avanca anual acumulado del  258.62%..  </t>
    </r>
  </si>
  <si>
    <r>
      <rPr>
        <b/>
        <sz val="11"/>
        <color theme="1"/>
        <rFont val="Arial"/>
        <family val="2"/>
      </rPr>
      <t>Meta Trimestral:</t>
    </r>
    <r>
      <rPr>
        <sz val="11"/>
        <color theme="1"/>
        <rFont val="Arial"/>
        <family val="2"/>
      </rPr>
      <t xml:space="preserve"> Se realizaron 59 Verificación de las autodeterminaciones de los residuos sólidos urbanos a las empresas contribuyentes,  de las 100 que estaban programadas en el Municipio de Benito Juárez, teniendo un avance del 59%, en el Tercer Trimestre 2023.                                                                                     </t>
    </r>
    <r>
      <rPr>
        <b/>
        <sz val="11"/>
        <color theme="1"/>
        <rFont val="Arial"/>
        <family val="2"/>
      </rPr>
      <t>Meta Anual</t>
    </r>
    <r>
      <rPr>
        <sz val="11"/>
        <color theme="1"/>
        <rFont val="Arial"/>
        <family val="2"/>
      </rPr>
      <t xml:space="preserve">: Se atendieron a  104 Verificación de las autodeterminaciones de los residuos sólidos urbanos a las empresas, de las 300 que estaban programadas durante todo el 2023, con un avance anual acumulad de 101.42%.                                                                                     </t>
    </r>
  </si>
  <si>
    <r>
      <rPr>
        <b/>
        <sz val="11"/>
        <color theme="1"/>
        <rFont val="Arial"/>
        <family val="2"/>
      </rPr>
      <t>Meta Trimestral:</t>
    </r>
    <r>
      <rPr>
        <sz val="11"/>
        <color theme="1"/>
        <rFont val="Arial"/>
        <family val="2"/>
      </rPr>
      <t xml:space="preserve"> Se cuenta con 25423 ciudadanos registrados enfocados en las buenas prácticas sobre el manejo de residuos sólidos urbanos  de las 18231 que estaban programadas en el municipio de Benito Juárez. con un 139.00% de avance en el  Tercer Trimestre 2023.   </t>
    </r>
    <r>
      <rPr>
        <b/>
        <sz val="11"/>
        <color theme="1"/>
        <rFont val="Arial"/>
        <family val="2"/>
      </rPr>
      <t xml:space="preserve">                                                                      Meta Anual: </t>
    </r>
    <r>
      <rPr>
        <sz val="11"/>
        <color theme="1"/>
        <rFont val="Arial"/>
        <family val="2"/>
      </rPr>
      <t xml:space="preserve"> Se registraron 77923 ciudadanos enfocados en  buenas prácticas sobre el manejo de residuos sólidos urbanos, de las 60,770 que estaban programadas durante todo el 2023,  teniendo un 54.74% de avance anual acumulada.      </t>
    </r>
  </si>
  <si>
    <r>
      <rPr>
        <b/>
        <sz val="11"/>
        <color theme="1"/>
        <rFont val="Arial"/>
        <family val="2"/>
      </rPr>
      <t xml:space="preserve">Meta Trimestral: </t>
    </r>
    <r>
      <rPr>
        <sz val="11"/>
        <color theme="1"/>
        <rFont val="Arial"/>
        <family val="2"/>
      </rPr>
      <t xml:space="preserve">Se realizaron 172 pláticas de capacitación y concientización enfocadas en la separación, clasificación y buen manejo de los RSU en los sectores empresarial y educativo de las 143 que estaban programadas en el municipio de Benito Juárez logrando el 120.28% de avance en el Tercer Trimestre 2023.                </t>
    </r>
    <r>
      <rPr>
        <b/>
        <sz val="11"/>
        <color theme="1"/>
        <rFont val="Arial"/>
        <family val="2"/>
      </rPr>
      <t>Meta Anual:</t>
    </r>
    <r>
      <rPr>
        <sz val="11"/>
        <color theme="1"/>
        <rFont val="Arial"/>
        <family val="2"/>
      </rPr>
      <t xml:space="preserve"> Se realizaron 254 pláticas de capacitación y concientización enfocadas en la separación, clasificación y buen manejo de los RSU en los sectores empresarial y educativo de las  410 que estaban programadas durante todo el 2023, con un avance anual acumulada de150.56%.</t>
    </r>
  </si>
  <si>
    <r>
      <rPr>
        <b/>
        <sz val="11"/>
        <color theme="1"/>
        <rFont val="Arial"/>
        <family val="2"/>
      </rPr>
      <t xml:space="preserve">Meta Trimestral: </t>
    </r>
    <r>
      <rPr>
        <sz val="11"/>
        <color theme="1"/>
        <rFont val="Arial"/>
        <family val="2"/>
      </rPr>
      <t xml:space="preserve">Se registraron 14 grupos de trabajo del Programa Ciudadano Recapacicla para fomentar el buen manejo de los residuos sólidos, de las 21 que estaban programadas, logrando el 66.67% de avance en el Tercer Trimestre 2023.                                               </t>
    </r>
    <r>
      <rPr>
        <b/>
        <sz val="11"/>
        <color theme="1"/>
        <rFont val="Arial"/>
        <family val="2"/>
      </rPr>
      <t>Meta Anual</t>
    </r>
    <r>
      <rPr>
        <sz val="11"/>
        <color theme="1"/>
        <rFont val="Arial"/>
        <family val="2"/>
      </rPr>
      <t xml:space="preserve">:   Se registraron 41 grupos de trabajo del Programa Ciudadano Recapacicla para fomentar el buen manejo de los residuos dirigida a la población municipal, de las 85 que estaban programadas durante todo el 2023, teniendo un avance anual acumulad  de 122.41%.             </t>
    </r>
  </si>
  <si>
    <r>
      <rPr>
        <b/>
        <sz val="11"/>
        <color theme="1"/>
        <rFont val="Arial"/>
        <family val="2"/>
      </rPr>
      <t xml:space="preserve">Meta Trimestral: </t>
    </r>
    <r>
      <rPr>
        <sz val="11"/>
        <color theme="1"/>
        <rFont val="Arial"/>
        <family val="2"/>
      </rPr>
      <t xml:space="preserve">Se realizaron 17 capacitaciones prácticas en la correcta implementación de Planes de Manejo de Grandes Generadores registrados en el Padrón del Municipio de Benito Juárez, de las 17  que estaban programadas en el municipio de Benito Juárez logrando el 100% de avance en el Segundo Trimestre 2023.                                                                                      </t>
    </r>
    <r>
      <rPr>
        <b/>
        <sz val="11"/>
        <color theme="1"/>
        <rFont val="Arial"/>
        <family val="2"/>
      </rPr>
      <t>Meta Anual</t>
    </r>
    <r>
      <rPr>
        <sz val="11"/>
        <color theme="1"/>
        <rFont val="Arial"/>
        <family val="2"/>
      </rPr>
      <t xml:space="preserve">: Se atendieron a 43 capacitaciones prácticas en la correcta implementación de Planes de Manejo de Grandes Generadores registrados en el Padrón  del Municipio de Benito Juárez, de las 52 que estaban programadas durante todo el 2023, logrando el 68.33% un avance anual acumulada.     </t>
    </r>
  </si>
  <si>
    <r>
      <rPr>
        <b/>
        <sz val="11"/>
        <color theme="1"/>
        <rFont val="Arial"/>
        <family val="2"/>
      </rPr>
      <t>Meta Trimestral:</t>
    </r>
    <r>
      <rPr>
        <sz val="11"/>
        <color theme="1"/>
        <rFont val="Arial"/>
        <family val="2"/>
      </rPr>
      <t xml:space="preserve"> Se colocaron 367  botes que se instalaron y/o prestaron  para el deposito de residuos sólidos,  de las 360  que estaban programadas en el Municipio de Benito Juárez logrando el 101.94% de avance en el  Tercer Trimestre 2023.                        </t>
    </r>
    <r>
      <rPr>
        <b/>
        <sz val="11"/>
        <color theme="1"/>
        <rFont val="Arial"/>
        <family val="2"/>
      </rPr>
      <t>Meta Anual:</t>
    </r>
    <r>
      <rPr>
        <sz val="11"/>
        <color theme="1"/>
        <rFont val="Arial"/>
        <family val="2"/>
      </rPr>
      <t xml:space="preserve">    Se  instalaron y/o prestaron 1133 botes  para el deposito de residuos sólidos, de las 1200 que estaban programadas durante todo el 2023, teniendo el 102.38% de avance anual acumulada.            </t>
    </r>
  </si>
  <si>
    <r>
      <rPr>
        <b/>
        <sz val="11"/>
        <color theme="1"/>
        <rFont val="Arial"/>
        <family val="2"/>
      </rPr>
      <t>Meta Trimestral:</t>
    </r>
    <r>
      <rPr>
        <sz val="11"/>
        <color theme="1"/>
        <rFont val="Arial"/>
        <family val="2"/>
      </rPr>
      <t xml:space="preserve"> Se instalaron 3 contenedores. logrando un 100% de las 3  que estaban programadas  en el Tercer Trimestre 2023.      </t>
    </r>
    <r>
      <rPr>
        <b/>
        <sz val="11"/>
        <color theme="1"/>
        <rFont val="Arial"/>
        <family val="2"/>
      </rPr>
      <t>Meta Anual:</t>
    </r>
    <r>
      <rPr>
        <sz val="11"/>
        <color theme="1"/>
        <rFont val="Arial"/>
        <family val="2"/>
      </rPr>
      <t xml:space="preserve"> Se instalaron 7 contenedores de los 12 que estaban programadas durante todo el 2023, logrando  el 118.02% de avance anual acumulada.          </t>
    </r>
    <r>
      <rPr>
        <b/>
        <sz val="11"/>
        <color theme="1"/>
        <rFont val="Arial"/>
        <family val="2"/>
      </rPr>
      <t xml:space="preserve">  </t>
    </r>
    <r>
      <rPr>
        <sz val="11"/>
        <color theme="1"/>
        <rFont val="Arial"/>
        <family val="2"/>
      </rPr>
      <t xml:space="preserve">    </t>
    </r>
  </si>
  <si>
    <r>
      <rPr>
        <b/>
        <sz val="11"/>
        <color theme="1"/>
        <rFont val="Arial"/>
        <family val="2"/>
      </rPr>
      <t>Meta Trimestral:</t>
    </r>
    <r>
      <rPr>
        <sz val="11"/>
        <color theme="1"/>
        <rFont val="Arial"/>
        <family val="2"/>
      </rPr>
      <t xml:space="preserve"> Se realizaron 3 reportes  del presupuesto aprobado, logrando 3 reportes que estaban programadas logrando el 100% de avance del Tercer Trimestre 2023.                                                </t>
    </r>
    <r>
      <rPr>
        <b/>
        <sz val="11"/>
        <color theme="1"/>
        <rFont val="Arial"/>
        <family val="2"/>
      </rPr>
      <t>Meta Anual:</t>
    </r>
    <r>
      <rPr>
        <sz val="11"/>
        <color theme="1"/>
        <rFont val="Arial"/>
        <family val="2"/>
      </rPr>
      <t xml:space="preserve"> se instalaron 9 contenedores de los 12 que estaban programadas durante todo el 2023, logrando  el 77.78% de avance anual acumulada.         </t>
    </r>
  </si>
  <si>
    <r>
      <rPr>
        <b/>
        <sz val="11"/>
        <color theme="1"/>
        <rFont val="Arial"/>
        <family val="2"/>
      </rPr>
      <t>Meta Trimestral:</t>
    </r>
    <r>
      <rPr>
        <sz val="11"/>
        <color theme="1"/>
        <rFont val="Arial"/>
        <family val="2"/>
      </rPr>
      <t xml:space="preserve"> Se realizo 1 reporte para la rendición de cuentas del organismo, de  1 que estaban programado, logrando el 100% de avance en el  Tercer Trimestre 2023.                                               </t>
    </r>
    <r>
      <rPr>
        <b/>
        <sz val="11"/>
        <color theme="1"/>
        <rFont val="Arial"/>
        <family val="2"/>
      </rPr>
      <t>Meta Anual</t>
    </r>
    <r>
      <rPr>
        <sz val="11"/>
        <color theme="1"/>
        <rFont val="Arial"/>
        <family val="2"/>
      </rPr>
      <t xml:space="preserve">:  se instalaron 3 contenedores de los 4 que estaban programadas durante todo el 2023, logrando  el 100% de avance anual acumulada.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</si>
</sst>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0"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b/>
      <sz val="14"/>
      <name val="Arial"/>
      <family val="2"/>
    </font>
    <font>
      <sz val="14"/>
      <name val="Arial"/>
      <family val="2"/>
    </font>
    <font>
      <b/>
      <sz val="14"/>
      <color theme="1"/>
      <name val="Arial"/>
      <family val="2"/>
    </font>
    <font>
      <sz val="14"/>
      <color theme="1"/>
      <name val="Arial"/>
      <family val="2"/>
    </font>
    <font>
      <b/>
      <sz val="18"/>
      <color theme="0"/>
      <name val="Arial"/>
      <family val="2"/>
    </font>
    <font>
      <sz val="11"/>
      <color rgb="FFFF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
      <patternFill patternType="solid">
        <fgColor theme="3" tint="0.79998168889431442"/>
        <bgColor indexed="64"/>
      </patternFill>
    </fill>
  </fills>
  <borders count="92">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theme="1"/>
      </right>
      <top/>
      <bottom/>
      <diagonal/>
    </border>
    <border>
      <left style="dashed">
        <color theme="1"/>
      </left>
      <right style="dashed">
        <color theme="1"/>
      </right>
      <top/>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thin">
        <color indexed="64"/>
      </right>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indexed="64"/>
      </left>
      <right style="medium">
        <color indexed="64"/>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ashed">
        <color theme="1"/>
      </bottom>
      <diagonal/>
    </border>
    <border>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right style="dashed">
        <color theme="1"/>
      </right>
      <top style="dashed">
        <color theme="1"/>
      </top>
      <bottom style="medium">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cellStyleXfs>
  <cellXfs count="176">
    <xf numFmtId="0" fontId="0" fillId="0" borderId="0" xfId="0"/>
    <xf numFmtId="10" fontId="0" fillId="4" borderId="12" xfId="0" applyNumberFormat="1" applyFill="1" applyBorder="1" applyAlignment="1">
      <alignment horizontal="center" vertical="center" wrapText="1"/>
    </xf>
    <xf numFmtId="10" fontId="0" fillId="4" borderId="11"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10" fontId="0" fillId="4" borderId="21" xfId="0" applyNumberFormat="1" applyFill="1" applyBorder="1" applyAlignment="1">
      <alignment horizontal="center" vertical="center" wrapText="1"/>
    </xf>
    <xf numFmtId="10" fontId="0" fillId="4" borderId="22" xfId="0" applyNumberFormat="1" applyFill="1" applyBorder="1" applyAlignment="1">
      <alignment horizontal="center" vertical="center" wrapText="1"/>
    </xf>
    <xf numFmtId="10" fontId="0" fillId="4" borderId="23" xfId="0" applyNumberFormat="1" applyFill="1" applyBorder="1" applyAlignment="1">
      <alignment horizontal="center" vertical="center" wrapText="1"/>
    </xf>
    <xf numFmtId="2" fontId="6" fillId="6" borderId="17" xfId="0" applyNumberFormat="1" applyFont="1" applyFill="1" applyBorder="1" applyAlignment="1">
      <alignment vertical="center" wrapText="1"/>
    </xf>
    <xf numFmtId="2" fontId="6" fillId="6" borderId="18" xfId="0" applyNumberFormat="1" applyFont="1" applyFill="1" applyBorder="1" applyAlignment="1">
      <alignment vertical="center" wrapText="1"/>
    </xf>
    <xf numFmtId="0" fontId="4" fillId="3" borderId="26" xfId="0" applyFont="1" applyFill="1" applyBorder="1" applyAlignment="1">
      <alignment horizontal="center" vertical="center" wrapText="1"/>
    </xf>
    <xf numFmtId="164" fontId="4" fillId="3" borderId="31" xfId="0" applyNumberFormat="1" applyFont="1" applyFill="1" applyBorder="1" applyAlignment="1">
      <alignment horizontal="center" vertical="center" wrapText="1"/>
    </xf>
    <xf numFmtId="10" fontId="0" fillId="4" borderId="34" xfId="0" applyNumberFormat="1" applyFill="1" applyBorder="1" applyAlignment="1">
      <alignment horizontal="center" vertical="center" wrapText="1"/>
    </xf>
    <xf numFmtId="10" fontId="0" fillId="4" borderId="35" xfId="0" applyNumberFormat="1" applyFill="1" applyBorder="1" applyAlignment="1">
      <alignment horizontal="center" vertical="center" wrapText="1"/>
    </xf>
    <xf numFmtId="10" fontId="0" fillId="4" borderId="36" xfId="0" applyNumberFormat="1" applyFill="1" applyBorder="1" applyAlignment="1">
      <alignment horizontal="center" vertical="center" wrapText="1"/>
    </xf>
    <xf numFmtId="0" fontId="3" fillId="0" borderId="37" xfId="0" applyFont="1" applyBorder="1" applyAlignment="1">
      <alignment horizontal="center" vertical="center" wrapText="1"/>
    </xf>
    <xf numFmtId="0" fontId="4" fillId="3" borderId="27" xfId="0" applyFont="1" applyFill="1" applyBorder="1" applyAlignment="1">
      <alignment horizontal="center" vertical="center" wrapText="1"/>
    </xf>
    <xf numFmtId="164" fontId="4" fillId="3" borderId="25" xfId="0" applyNumberFormat="1" applyFont="1" applyFill="1" applyBorder="1" applyAlignment="1">
      <alignment horizontal="center" vertical="center" wrapText="1"/>
    </xf>
    <xf numFmtId="0" fontId="3" fillId="0" borderId="25" xfId="0" applyFont="1" applyBorder="1" applyAlignment="1">
      <alignment horizontal="center" vertical="center" wrapText="1"/>
    </xf>
    <xf numFmtId="164" fontId="7" fillId="3" borderId="40" xfId="1" applyNumberFormat="1" applyFont="1" applyFill="1" applyBorder="1" applyAlignment="1">
      <alignment horizontal="center" vertical="center" wrapText="1"/>
    </xf>
    <xf numFmtId="164" fontId="4" fillId="3" borderId="41" xfId="0" applyNumberFormat="1" applyFont="1" applyFill="1" applyBorder="1" applyAlignment="1">
      <alignment horizontal="center" vertical="center" wrapText="1"/>
    </xf>
    <xf numFmtId="0" fontId="3" fillId="0" borderId="41" xfId="0" applyFont="1" applyBorder="1" applyAlignment="1">
      <alignment horizontal="center" vertical="center" wrapText="1"/>
    </xf>
    <xf numFmtId="0" fontId="3" fillId="7" borderId="25" xfId="0" applyFont="1" applyFill="1" applyBorder="1" applyAlignment="1">
      <alignment horizontal="left" vertical="center" wrapText="1"/>
    </xf>
    <xf numFmtId="0" fontId="7" fillId="3" borderId="7" xfId="0" applyFont="1" applyFill="1" applyBorder="1" applyAlignment="1">
      <alignment horizontal="center" vertical="center" wrapText="1"/>
    </xf>
    <xf numFmtId="2" fontId="3" fillId="7" borderId="28"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44" fontId="7" fillId="3" borderId="32" xfId="1" applyFont="1" applyFill="1" applyBorder="1" applyAlignment="1">
      <alignment horizontal="center" vertical="center" wrapText="1"/>
    </xf>
    <xf numFmtId="44" fontId="3" fillId="7" borderId="43" xfId="1" applyFont="1" applyFill="1" applyBorder="1" applyAlignment="1">
      <alignment horizontal="center" vertical="center" wrapText="1"/>
    </xf>
    <xf numFmtId="44" fontId="7" fillId="3" borderId="33" xfId="1" applyFont="1" applyFill="1" applyBorder="1" applyAlignment="1">
      <alignment horizontal="center" vertical="center" wrapText="1"/>
    </xf>
    <xf numFmtId="44" fontId="3" fillId="7" borderId="44" xfId="1" applyFont="1" applyFill="1" applyBorder="1" applyAlignment="1">
      <alignment horizontal="center" vertical="center" wrapText="1"/>
    </xf>
    <xf numFmtId="44" fontId="7" fillId="3" borderId="38" xfId="1" applyFont="1" applyFill="1" applyBorder="1" applyAlignment="1">
      <alignment horizontal="center" vertical="center" wrapText="1"/>
    </xf>
    <xf numFmtId="44" fontId="3" fillId="7" borderId="19" xfId="1" applyFont="1" applyFill="1" applyBorder="1" applyAlignment="1">
      <alignment horizontal="center" vertical="center" wrapText="1"/>
    </xf>
    <xf numFmtId="44" fontId="7" fillId="3" borderId="39" xfId="1" applyFont="1" applyFill="1" applyBorder="1" applyAlignment="1">
      <alignment horizontal="center" vertical="center" wrapText="1"/>
    </xf>
    <xf numFmtId="44" fontId="3" fillId="7" borderId="20" xfId="1" applyFont="1" applyFill="1" applyBorder="1" applyAlignment="1">
      <alignment horizontal="center" vertical="center" wrapText="1"/>
    </xf>
    <xf numFmtId="44" fontId="7" fillId="3" borderId="40" xfId="1" applyFont="1" applyFill="1" applyBorder="1" applyAlignment="1">
      <alignment horizontal="center" vertical="center" wrapText="1"/>
    </xf>
    <xf numFmtId="44" fontId="3" fillId="7" borderId="45" xfId="1" applyFont="1" applyFill="1" applyBorder="1" applyAlignment="1">
      <alignment horizontal="center" vertical="center" wrapText="1"/>
    </xf>
    <xf numFmtId="44" fontId="7" fillId="3" borderId="42" xfId="1" applyFont="1" applyFill="1" applyBorder="1" applyAlignment="1">
      <alignment horizontal="center" vertical="center" wrapText="1"/>
    </xf>
    <xf numFmtId="44" fontId="3" fillId="7" borderId="24" xfId="1" applyFont="1" applyFill="1" applyBorder="1" applyAlignment="1">
      <alignment horizontal="center" vertical="center" wrapText="1"/>
    </xf>
    <xf numFmtId="3" fontId="3" fillId="2" borderId="47"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3" fontId="3" fillId="2" borderId="48"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54" xfId="0" applyNumberFormat="1" applyFill="1" applyBorder="1" applyAlignment="1">
      <alignment horizontal="center" vertical="center" wrapText="1"/>
    </xf>
    <xf numFmtId="0" fontId="10" fillId="5" borderId="7" xfId="0" applyFont="1" applyFill="1" applyBorder="1" applyAlignment="1">
      <alignment horizontal="center" vertical="center" wrapText="1"/>
    </xf>
    <xf numFmtId="0" fontId="4" fillId="7" borderId="55" xfId="0" applyFont="1" applyFill="1" applyBorder="1" applyAlignment="1">
      <alignment horizontal="center" vertical="center" wrapText="1"/>
    </xf>
    <xf numFmtId="0" fontId="1" fillId="3" borderId="55" xfId="0" applyFont="1" applyFill="1" applyBorder="1" applyAlignment="1">
      <alignment horizontal="center" vertical="center" wrapText="1"/>
    </xf>
    <xf numFmtId="0" fontId="4" fillId="7" borderId="56"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4" fillId="13" borderId="28" xfId="0" applyFont="1" applyFill="1" applyBorder="1" applyAlignment="1">
      <alignment horizontal="center" vertical="center" wrapText="1"/>
    </xf>
    <xf numFmtId="0" fontId="1" fillId="3" borderId="61" xfId="0" applyFont="1" applyFill="1" applyBorder="1" applyAlignment="1">
      <alignment horizontal="center" vertical="center" wrapText="1"/>
    </xf>
    <xf numFmtId="3" fontId="3" fillId="2" borderId="62" xfId="0" applyNumberFormat="1"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3" fontId="3" fillId="2" borderId="68" xfId="0" applyNumberFormat="1" applyFont="1" applyFill="1" applyBorder="1" applyAlignment="1">
      <alignment horizontal="center" vertical="center" wrapText="1"/>
    </xf>
    <xf numFmtId="3" fontId="3" fillId="2" borderId="65" xfId="0" applyNumberFormat="1" applyFont="1" applyFill="1" applyBorder="1" applyAlignment="1">
      <alignment horizontal="center" vertical="center" wrapText="1"/>
    </xf>
    <xf numFmtId="3" fontId="3" fillId="2" borderId="66" xfId="0" applyNumberFormat="1" applyFont="1" applyFill="1" applyBorder="1" applyAlignment="1">
      <alignment horizontal="center" vertical="center" wrapText="1"/>
    </xf>
    <xf numFmtId="3" fontId="3" fillId="2" borderId="69" xfId="0" applyNumberFormat="1" applyFont="1" applyFill="1" applyBorder="1" applyAlignment="1">
      <alignment horizontal="center" vertical="center" wrapText="1"/>
    </xf>
    <xf numFmtId="3" fontId="3" fillId="2" borderId="70" xfId="0" applyNumberFormat="1" applyFont="1" applyFill="1" applyBorder="1" applyAlignment="1">
      <alignment horizontal="center" vertical="center" wrapText="1"/>
    </xf>
    <xf numFmtId="0" fontId="14" fillId="6"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1" fillId="6" borderId="10" xfId="0" applyFont="1" applyFill="1" applyBorder="1" applyAlignment="1">
      <alignment horizontal="left" vertical="center" wrapText="1"/>
    </xf>
    <xf numFmtId="0" fontId="16" fillId="7" borderId="1" xfId="0" applyFont="1" applyFill="1" applyBorder="1" applyAlignment="1">
      <alignment horizontal="justify" vertical="center" wrapText="1"/>
    </xf>
    <xf numFmtId="0" fontId="16" fillId="7" borderId="1"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16" fillId="7" borderId="10"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7" fillId="3" borderId="1" xfId="0" applyFont="1" applyFill="1" applyBorder="1" applyAlignment="1">
      <alignment horizontal="center" vertical="center" wrapText="1"/>
    </xf>
    <xf numFmtId="0" fontId="17" fillId="3" borderId="10" xfId="0" applyFont="1" applyFill="1" applyBorder="1" applyAlignment="1">
      <alignment horizontal="left" vertical="center" wrapText="1"/>
    </xf>
    <xf numFmtId="0" fontId="0" fillId="0" borderId="29" xfId="0" applyBorder="1"/>
    <xf numFmtId="0" fontId="0" fillId="0" borderId="71" xfId="0" applyBorder="1"/>
    <xf numFmtId="0" fontId="0" fillId="0" borderId="17" xfId="0" applyBorder="1"/>
    <xf numFmtId="0" fontId="0" fillId="0" borderId="18" xfId="0" applyBorder="1"/>
    <xf numFmtId="0" fontId="4" fillId="3" borderId="7" xfId="0" applyFont="1" applyFill="1" applyBorder="1" applyAlignment="1">
      <alignment horizontal="center" vertical="center" wrapText="1"/>
    </xf>
    <xf numFmtId="164" fontId="4" fillId="3" borderId="28" xfId="0" applyNumberFormat="1" applyFont="1" applyFill="1" applyBorder="1" applyAlignment="1">
      <alignment horizontal="center" vertical="center" wrapText="1"/>
    </xf>
    <xf numFmtId="44" fontId="3" fillId="2" borderId="74" xfId="2" applyFont="1" applyFill="1" applyBorder="1" applyAlignment="1">
      <alignment horizontal="center" vertical="center" wrapText="1"/>
    </xf>
    <xf numFmtId="44" fontId="3" fillId="2" borderId="75" xfId="2" applyFont="1" applyFill="1" applyBorder="1" applyAlignment="1">
      <alignment horizontal="center" vertical="center" wrapText="1"/>
    </xf>
    <xf numFmtId="44" fontId="3" fillId="2" borderId="76" xfId="2" applyFont="1" applyFill="1" applyBorder="1" applyAlignment="1">
      <alignment horizontal="center" vertical="center" wrapText="1"/>
    </xf>
    <xf numFmtId="44" fontId="3" fillId="2" borderId="75" xfId="1" applyFont="1" applyFill="1" applyBorder="1" applyAlignment="1">
      <alignment horizontal="center" vertical="center" wrapText="1"/>
    </xf>
    <xf numFmtId="44" fontId="3" fillId="2" borderId="76" xfId="1" applyFont="1" applyFill="1" applyBorder="1" applyAlignment="1">
      <alignment horizontal="center" vertical="center" wrapText="1"/>
    </xf>
    <xf numFmtId="10" fontId="0" fillId="4" borderId="51" xfId="0" applyNumberFormat="1" applyFill="1" applyBorder="1" applyAlignment="1">
      <alignment horizontal="center" vertical="center" wrapText="1"/>
    </xf>
    <xf numFmtId="3" fontId="3" fillId="2" borderId="77" xfId="0" applyNumberFormat="1" applyFont="1" applyFill="1" applyBorder="1" applyAlignment="1">
      <alignment horizontal="center" vertical="center" wrapText="1"/>
    </xf>
    <xf numFmtId="3" fontId="3" fillId="2" borderId="78" xfId="0" applyNumberFormat="1" applyFont="1" applyFill="1" applyBorder="1" applyAlignment="1">
      <alignment horizontal="center" vertical="center" wrapText="1"/>
    </xf>
    <xf numFmtId="10" fontId="0" fillId="4" borderId="50" xfId="0" applyNumberFormat="1" applyFill="1" applyBorder="1" applyAlignment="1">
      <alignment horizontal="center" vertical="center" wrapText="1"/>
    </xf>
    <xf numFmtId="3" fontId="3" fillId="8" borderId="48" xfId="0" applyNumberFormat="1" applyFont="1" applyFill="1" applyBorder="1" applyAlignment="1">
      <alignment horizontal="center" vertical="center" wrapText="1"/>
    </xf>
    <xf numFmtId="0" fontId="3" fillId="9" borderId="37" xfId="0" applyFont="1" applyFill="1" applyBorder="1" applyAlignment="1">
      <alignment horizontal="justify" vertical="center" wrapText="1"/>
    </xf>
    <xf numFmtId="0" fontId="2" fillId="3" borderId="57" xfId="0" applyFont="1" applyFill="1" applyBorder="1" applyAlignment="1">
      <alignment horizontal="center" vertical="center" wrapText="1"/>
    </xf>
    <xf numFmtId="0" fontId="3" fillId="3" borderId="59" xfId="0" applyFont="1" applyFill="1" applyBorder="1" applyAlignment="1">
      <alignment horizontal="justify" vertical="center" wrapText="1"/>
    </xf>
    <xf numFmtId="0" fontId="3" fillId="3" borderId="59" xfId="0" applyFont="1" applyFill="1" applyBorder="1" applyAlignment="1">
      <alignment horizontal="center" vertical="center" wrapText="1"/>
    </xf>
    <xf numFmtId="0" fontId="3" fillId="3" borderId="60" xfId="0" applyFont="1" applyFill="1" applyBorder="1" applyAlignment="1">
      <alignment horizontal="left" vertical="center" wrapText="1"/>
    </xf>
    <xf numFmtId="10" fontId="0" fillId="4" borderId="49" xfId="0" applyNumberFormat="1" applyFill="1" applyBorder="1" applyAlignment="1">
      <alignment horizontal="center" vertical="center" wrapText="1"/>
    </xf>
    <xf numFmtId="0" fontId="4" fillId="7" borderId="31" xfId="0" applyFont="1" applyFill="1" applyBorder="1" applyAlignment="1">
      <alignment horizontal="justify" vertical="center" wrapText="1"/>
    </xf>
    <xf numFmtId="0" fontId="7" fillId="6" borderId="25" xfId="0" applyFont="1" applyFill="1" applyBorder="1" applyAlignment="1">
      <alignment horizontal="left" vertical="center" wrapText="1"/>
    </xf>
    <xf numFmtId="10" fontId="13" fillId="12" borderId="55" xfId="0" applyNumberFormat="1" applyFont="1" applyFill="1" applyBorder="1" applyAlignment="1">
      <alignment horizontal="center" vertical="center"/>
    </xf>
    <xf numFmtId="10" fontId="0" fillId="11" borderId="80" xfId="0" applyNumberFormat="1" applyFill="1" applyBorder="1" applyAlignment="1">
      <alignment horizontal="center" vertical="center" wrapText="1"/>
    </xf>
    <xf numFmtId="10" fontId="0" fillId="4" borderId="80" xfId="0" applyNumberFormat="1" applyFill="1" applyBorder="1" applyAlignment="1">
      <alignment horizontal="center" vertical="center" wrapText="1"/>
    </xf>
    <xf numFmtId="0" fontId="17" fillId="3" borderId="82" xfId="0" applyFont="1" applyFill="1" applyBorder="1" applyAlignment="1">
      <alignment horizontal="justify" vertical="center" wrapText="1"/>
    </xf>
    <xf numFmtId="0" fontId="17" fillId="3" borderId="82" xfId="0" applyFont="1" applyFill="1" applyBorder="1" applyAlignment="1">
      <alignment horizontal="center" vertical="center" wrapText="1"/>
    </xf>
    <xf numFmtId="0" fontId="17" fillId="3" borderId="83" xfId="0" applyFont="1" applyFill="1" applyBorder="1" applyAlignment="1">
      <alignment horizontal="left" vertical="center" wrapText="1"/>
    </xf>
    <xf numFmtId="3" fontId="3" fillId="2" borderId="85" xfId="0" applyNumberFormat="1" applyFont="1" applyFill="1" applyBorder="1" applyAlignment="1">
      <alignment horizontal="center" vertical="center" wrapText="1"/>
    </xf>
    <xf numFmtId="3" fontId="3" fillId="2" borderId="82" xfId="0" applyNumberFormat="1" applyFont="1" applyFill="1" applyBorder="1" applyAlignment="1">
      <alignment horizontal="center" vertical="center" wrapText="1"/>
    </xf>
    <xf numFmtId="3" fontId="3" fillId="2" borderId="83" xfId="0" applyNumberFormat="1" applyFont="1" applyFill="1" applyBorder="1" applyAlignment="1">
      <alignment horizontal="center" vertical="center" wrapText="1"/>
    </xf>
    <xf numFmtId="3" fontId="3" fillId="2" borderId="86" xfId="0" applyNumberFormat="1" applyFont="1" applyFill="1" applyBorder="1" applyAlignment="1">
      <alignment horizontal="center" vertical="center" wrapText="1"/>
    </xf>
    <xf numFmtId="3" fontId="3" fillId="2" borderId="87" xfId="0" applyNumberFormat="1" applyFont="1" applyFill="1" applyBorder="1" applyAlignment="1">
      <alignment horizontal="center" vertical="center" wrapText="1"/>
    </xf>
    <xf numFmtId="10" fontId="0" fillId="4" borderId="88" xfId="0" applyNumberFormat="1" applyFill="1" applyBorder="1" applyAlignment="1">
      <alignment horizontal="center" vertical="center" wrapText="1"/>
    </xf>
    <xf numFmtId="10" fontId="0" fillId="11" borderId="73" xfId="0" applyNumberFormat="1" applyFill="1" applyBorder="1" applyAlignment="1">
      <alignment horizontal="center" vertical="center" wrapText="1"/>
    </xf>
    <xf numFmtId="0" fontId="1" fillId="8" borderId="63" xfId="0" applyFont="1" applyFill="1" applyBorder="1" applyAlignment="1">
      <alignment horizontal="center" vertical="center" wrapText="1"/>
    </xf>
    <xf numFmtId="0" fontId="1" fillId="6" borderId="64" xfId="0" applyFont="1" applyFill="1" applyBorder="1" applyAlignment="1">
      <alignment horizontal="center" vertical="center" wrapText="1"/>
    </xf>
    <xf numFmtId="0" fontId="1" fillId="7" borderId="64"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1" fillId="3" borderId="84" xfId="0" applyFont="1" applyFill="1" applyBorder="1" applyAlignment="1">
      <alignment horizontal="center" vertical="center" wrapText="1"/>
    </xf>
    <xf numFmtId="0" fontId="3" fillId="3" borderId="58" xfId="0" applyFont="1" applyFill="1" applyBorder="1" applyAlignment="1">
      <alignment horizontal="justify" vertical="center" wrapText="1"/>
    </xf>
    <xf numFmtId="0" fontId="1" fillId="6"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7" fillId="7" borderId="1" xfId="0" applyFont="1" applyFill="1" applyBorder="1" applyAlignment="1">
      <alignment horizontal="justify" vertical="center" wrapText="1"/>
    </xf>
    <xf numFmtId="0" fontId="17" fillId="7" borderId="1" xfId="0" applyFont="1" applyFill="1" applyBorder="1" applyAlignment="1">
      <alignment horizontal="left" vertical="center" wrapText="1"/>
    </xf>
    <xf numFmtId="0" fontId="4" fillId="3" borderId="81" xfId="0" applyFont="1" applyFill="1" applyBorder="1" applyAlignment="1">
      <alignment horizontal="center" vertical="center" wrapText="1"/>
    </xf>
    <xf numFmtId="10" fontId="0" fillId="11" borderId="90" xfId="0" applyNumberFormat="1" applyFill="1" applyBorder="1" applyAlignment="1">
      <alignment horizontal="center" vertical="center" wrapText="1"/>
    </xf>
    <xf numFmtId="10" fontId="0" fillId="4" borderId="90" xfId="0" applyNumberFormat="1" applyFill="1" applyBorder="1" applyAlignment="1">
      <alignment horizontal="center" vertical="center" wrapText="1"/>
    </xf>
    <xf numFmtId="10" fontId="0" fillId="4" borderId="89" xfId="0" applyNumberFormat="1" applyFill="1" applyBorder="1" applyAlignment="1">
      <alignment horizontal="center" vertical="center" wrapText="1"/>
    </xf>
    <xf numFmtId="10" fontId="0" fillId="11" borderId="91" xfId="0" applyNumberFormat="1" applyFill="1" applyBorder="1" applyAlignment="1">
      <alignment horizontal="center" vertical="center" wrapText="1"/>
    </xf>
    <xf numFmtId="0" fontId="3" fillId="0" borderId="28" xfId="0" applyFont="1" applyBorder="1" applyAlignment="1">
      <alignment horizontal="left" vertical="center" wrapText="1"/>
    </xf>
    <xf numFmtId="3" fontId="3" fillId="14" borderId="1" xfId="0" applyNumberFormat="1" applyFont="1" applyFill="1" applyBorder="1" applyAlignment="1">
      <alignment horizontal="center" vertical="center" wrapText="1"/>
    </xf>
    <xf numFmtId="0" fontId="0" fillId="0" borderId="0" xfId="0" applyAlignment="1">
      <alignment horizontal="center" vertical="top"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2" fontId="4" fillId="7" borderId="16" xfId="0" applyNumberFormat="1"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2" fontId="5" fillId="6" borderId="7" xfId="0" applyNumberFormat="1" applyFont="1" applyFill="1" applyBorder="1" applyAlignment="1">
      <alignment horizontal="center" vertical="center" wrapText="1"/>
    </xf>
    <xf numFmtId="2" fontId="5" fillId="6" borderId="8"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6" xfId="0" applyNumberFormat="1"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0" fontId="5" fillId="8" borderId="52" xfId="0" applyFont="1" applyFill="1" applyBorder="1" applyAlignment="1">
      <alignment horizontal="center" vertical="center" wrapText="1"/>
    </xf>
    <xf numFmtId="0" fontId="5" fillId="8" borderId="53" xfId="0" applyFont="1" applyFill="1" applyBorder="1" applyAlignment="1">
      <alignment horizontal="center" vertical="center" wrapText="1"/>
    </xf>
    <xf numFmtId="0" fontId="5" fillId="8" borderId="79" xfId="0" applyFont="1" applyFill="1" applyBorder="1" applyAlignment="1">
      <alignment horizontal="center" vertical="center" wrapText="1"/>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9" fillId="0" borderId="72" xfId="0" applyFont="1" applyBorder="1" applyAlignment="1">
      <alignment horizontal="center" vertical="center" wrapText="1"/>
    </xf>
    <xf numFmtId="0" fontId="9" fillId="0" borderId="72" xfId="0" applyFont="1" applyBorder="1" applyAlignment="1">
      <alignment horizontal="center" vertical="center"/>
    </xf>
    <xf numFmtId="0" fontId="9" fillId="0" borderId="72" xfId="0" applyFont="1" applyBorder="1" applyAlignment="1">
      <alignment horizontal="center" vertical="top" wrapText="1"/>
    </xf>
    <xf numFmtId="0" fontId="9" fillId="0" borderId="72" xfId="0" applyFont="1" applyBorder="1" applyAlignment="1">
      <alignment horizontal="center" vertical="top"/>
    </xf>
    <xf numFmtId="0" fontId="9" fillId="0" borderId="73" xfId="0" applyFont="1" applyBorder="1" applyAlignment="1">
      <alignment horizontal="center" vertical="center"/>
    </xf>
    <xf numFmtId="2" fontId="18" fillId="6" borderId="7" xfId="0" applyNumberFormat="1" applyFont="1" applyFill="1" applyBorder="1" applyAlignment="1">
      <alignment horizontal="center" vertical="center" wrapText="1"/>
    </xf>
    <xf numFmtId="2" fontId="18" fillId="6" borderId="8" xfId="0" applyNumberFormat="1" applyFont="1" applyFill="1" applyBorder="1" applyAlignment="1">
      <alignment horizontal="center" vertical="center" wrapText="1"/>
    </xf>
    <xf numFmtId="2" fontId="18" fillId="6" borderId="9" xfId="0" applyNumberFormat="1" applyFont="1" applyFill="1" applyBorder="1" applyAlignment="1">
      <alignment horizontal="center" vertical="center" wrapText="1"/>
    </xf>
    <xf numFmtId="2" fontId="6" fillId="6" borderId="14"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2" fontId="6" fillId="6" borderId="29"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0" fillId="0" borderId="0" xfId="0" applyAlignment="1">
      <alignment horizontal="justify" vertical="center" wrapText="1"/>
    </xf>
    <xf numFmtId="2" fontId="5" fillId="6" borderId="46" xfId="0" applyNumberFormat="1" applyFont="1" applyFill="1" applyBorder="1" applyAlignment="1">
      <alignment horizontal="center" vertical="center" wrapText="1"/>
    </xf>
    <xf numFmtId="2" fontId="5" fillId="6" borderId="30" xfId="0" applyNumberFormat="1" applyFont="1" applyFill="1" applyBorder="1" applyAlignment="1">
      <alignment horizontal="center" vertical="center" wrapText="1"/>
    </xf>
  </cellXfs>
  <cellStyles count="4">
    <cellStyle name="Moneda" xfId="1" builtinId="4"/>
    <cellStyle name="Moneda 2" xfId="2" xr:uid="{83F11390-8B6B-41A7-821E-5421D8CA07E1}"/>
    <cellStyle name="Moneda 3" xfId="3" xr:uid="{AE37467E-85B0-48DE-A4CF-FD6F7DAEF113}"/>
    <cellStyle name="Normal" xfId="0" builtinId="0"/>
  </cellStyles>
  <dxfs count="42">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1330019</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xdr:col>
      <xdr:colOff>1714501</xdr:colOff>
      <xdr:row>3</xdr:row>
      <xdr:rowOff>61392</xdr:rowOff>
    </xdr:from>
    <xdr:to>
      <xdr:col>3</xdr:col>
      <xdr:colOff>542357</xdr:colOff>
      <xdr:row>8</xdr:row>
      <xdr:rowOff>46598</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22</xdr:col>
      <xdr:colOff>-1</xdr:colOff>
      <xdr:row>3</xdr:row>
      <xdr:rowOff>0</xdr:rowOff>
    </xdr:from>
    <xdr:to>
      <xdr:col>22</xdr:col>
      <xdr:colOff>2180406</xdr:colOff>
      <xdr:row>8</xdr:row>
      <xdr:rowOff>50800</xdr:rowOff>
    </xdr:to>
    <xdr:pic>
      <xdr:nvPicPr>
        <xdr:cNvPr id="6" name="Imagen 5">
          <a:extLst>
            <a:ext uri="{FF2B5EF4-FFF2-40B4-BE49-F238E27FC236}">
              <a16:creationId xmlns:a16="http://schemas.microsoft.com/office/drawing/2014/main" id="{7A546738-2C04-40E7-B6AF-FE9EE039B1CE}"/>
            </a:ext>
          </a:extLst>
        </xdr:cNvPr>
        <xdr:cNvPicPr>
          <a:picLocks noChangeAspect="1"/>
        </xdr:cNvPicPr>
      </xdr:nvPicPr>
      <xdr:blipFill rotWithShape="1">
        <a:blip xmlns:r="http://schemas.openxmlformats.org/officeDocument/2006/relationships" r:embed="rId3"/>
        <a:srcRect l="25953" t="32381" r="46785" b="17037"/>
        <a:stretch/>
      </xdr:blipFill>
      <xdr:spPr>
        <a:xfrm>
          <a:off x="30784799" y="571500"/>
          <a:ext cx="2180407" cy="2095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W50"/>
  <sheetViews>
    <sheetView tabSelected="1" topLeftCell="E35" zoomScale="75" zoomScaleNormal="75" workbookViewId="0">
      <selection activeCell="B16" sqref="A16:XFD16"/>
    </sheetView>
  </sheetViews>
  <sheetFormatPr baseColWidth="10" defaultColWidth="11.42578125" defaultRowHeight="15" x14ac:dyDescent="0.25"/>
  <cols>
    <col min="2" max="2" width="25.140625" customWidth="1"/>
    <col min="3" max="3" width="47.42578125" customWidth="1"/>
    <col min="4" max="6" width="31.42578125" customWidth="1"/>
    <col min="7" max="15" width="16.85546875" customWidth="1"/>
    <col min="16" max="22" width="18.140625" customWidth="1"/>
    <col min="23" max="23" width="61.85546875" customWidth="1"/>
  </cols>
  <sheetData>
    <row r="3" spans="2:23" ht="15.75" thickBot="1" x14ac:dyDescent="0.3"/>
    <row r="4" spans="2:23" ht="63" customHeight="1" x14ac:dyDescent="0.25">
      <c r="E4" s="165" t="s">
        <v>20</v>
      </c>
      <c r="F4" s="166"/>
      <c r="G4" s="166"/>
      <c r="H4" s="166"/>
      <c r="I4" s="166"/>
      <c r="J4" s="166"/>
      <c r="K4" s="166"/>
      <c r="L4" s="166"/>
      <c r="M4" s="166"/>
      <c r="N4" s="166"/>
      <c r="O4" s="166"/>
      <c r="P4" s="166"/>
      <c r="Q4" s="166"/>
      <c r="R4" s="166"/>
      <c r="S4" s="166"/>
    </row>
    <row r="5" spans="2:23" ht="30" customHeight="1" x14ac:dyDescent="0.25">
      <c r="E5" s="167" t="s">
        <v>0</v>
      </c>
      <c r="F5" s="168"/>
      <c r="G5" s="168"/>
      <c r="H5" s="168"/>
      <c r="I5" s="168"/>
      <c r="J5" s="168"/>
      <c r="K5" s="168"/>
      <c r="L5" s="168"/>
      <c r="M5" s="168"/>
      <c r="N5" s="168"/>
      <c r="O5" s="168"/>
      <c r="P5" s="168"/>
      <c r="Q5" s="168"/>
      <c r="R5" s="168"/>
      <c r="S5" s="168"/>
    </row>
    <row r="6" spans="2:23" ht="26.25" customHeight="1" x14ac:dyDescent="0.25">
      <c r="E6" s="167" t="s">
        <v>66</v>
      </c>
      <c r="F6" s="168"/>
      <c r="G6" s="168"/>
      <c r="H6" s="168"/>
      <c r="I6" s="168"/>
      <c r="J6" s="168"/>
      <c r="K6" s="168"/>
      <c r="L6" s="168"/>
      <c r="M6" s="168"/>
      <c r="N6" s="168"/>
      <c r="O6" s="168"/>
      <c r="P6" s="168"/>
      <c r="Q6" s="168"/>
      <c r="R6" s="168"/>
      <c r="S6" s="168"/>
    </row>
    <row r="7" spans="2:23" ht="26.25" customHeight="1" x14ac:dyDescent="0.25">
      <c r="E7" s="167" t="s">
        <v>67</v>
      </c>
      <c r="F7" s="168"/>
      <c r="G7" s="168"/>
      <c r="H7" s="168"/>
      <c r="I7" s="168"/>
      <c r="J7" s="168"/>
      <c r="K7" s="168"/>
      <c r="L7" s="168"/>
      <c r="M7" s="168"/>
      <c r="N7" s="168"/>
      <c r="O7" s="168"/>
      <c r="P7" s="168"/>
      <c r="Q7" s="168"/>
      <c r="R7" s="168"/>
      <c r="S7" s="168"/>
    </row>
    <row r="8" spans="2:23" ht="15.75" customHeight="1" thickBot="1" x14ac:dyDescent="0.3">
      <c r="E8" s="11"/>
      <c r="F8" s="12"/>
      <c r="G8" s="12"/>
      <c r="H8" s="12"/>
      <c r="I8" s="12"/>
      <c r="J8" s="12"/>
      <c r="K8" s="12"/>
      <c r="L8" s="12"/>
      <c r="M8" s="12"/>
      <c r="N8" s="12"/>
      <c r="O8" s="12"/>
      <c r="P8" s="12"/>
      <c r="Q8" s="12"/>
      <c r="R8" s="12"/>
      <c r="S8" s="12"/>
    </row>
    <row r="11" spans="2:23" ht="9" customHeight="1" thickBot="1" x14ac:dyDescent="0.3"/>
    <row r="12" spans="2:23" ht="26.25" customHeight="1" thickBot="1" x14ac:dyDescent="0.3">
      <c r="G12" s="162" t="s">
        <v>30</v>
      </c>
      <c r="H12" s="163"/>
      <c r="I12" s="163"/>
      <c r="J12" s="163"/>
      <c r="K12" s="163"/>
      <c r="L12" s="163"/>
      <c r="M12" s="163"/>
      <c r="N12" s="163"/>
      <c r="O12" s="163"/>
      <c r="P12" s="163"/>
      <c r="Q12" s="163"/>
      <c r="R12" s="163"/>
      <c r="S12" s="163"/>
      <c r="T12" s="163"/>
      <c r="U12" s="163"/>
      <c r="V12" s="164"/>
    </row>
    <row r="13" spans="2:23" ht="57" customHeight="1" thickBot="1" x14ac:dyDescent="0.3">
      <c r="B13" s="139" t="s">
        <v>1</v>
      </c>
      <c r="C13" s="139" t="s">
        <v>2</v>
      </c>
      <c r="D13" s="169" t="s">
        <v>3</v>
      </c>
      <c r="E13" s="170"/>
      <c r="F13" s="171"/>
      <c r="G13" s="154" t="s">
        <v>29</v>
      </c>
      <c r="H13" s="155"/>
      <c r="I13" s="155"/>
      <c r="J13" s="155"/>
      <c r="K13" s="156"/>
      <c r="L13" s="169" t="s">
        <v>21</v>
      </c>
      <c r="M13" s="170"/>
      <c r="N13" s="170"/>
      <c r="O13" s="171"/>
      <c r="P13" s="172" t="s">
        <v>65</v>
      </c>
      <c r="Q13" s="135"/>
      <c r="R13" s="135"/>
      <c r="S13" s="136"/>
      <c r="T13" s="135" t="s">
        <v>32</v>
      </c>
      <c r="U13" s="135"/>
      <c r="V13" s="136"/>
      <c r="W13" s="137" t="s">
        <v>37</v>
      </c>
    </row>
    <row r="14" spans="2:23" ht="143.25" customHeight="1" thickBot="1" x14ac:dyDescent="0.3">
      <c r="B14" s="140"/>
      <c r="C14" s="140"/>
      <c r="D14" s="54" t="s">
        <v>4</v>
      </c>
      <c r="E14" s="54" t="s">
        <v>5</v>
      </c>
      <c r="F14" s="50" t="s">
        <v>6</v>
      </c>
      <c r="G14" s="55" t="s">
        <v>38</v>
      </c>
      <c r="H14" s="56" t="s">
        <v>7</v>
      </c>
      <c r="I14" s="51" t="s">
        <v>8</v>
      </c>
      <c r="J14" s="52" t="s">
        <v>9</v>
      </c>
      <c r="K14" s="53" t="s">
        <v>10</v>
      </c>
      <c r="L14" s="5" t="s">
        <v>7</v>
      </c>
      <c r="M14" s="6" t="s">
        <v>8</v>
      </c>
      <c r="N14" s="4" t="s">
        <v>9</v>
      </c>
      <c r="O14" s="7" t="s">
        <v>10</v>
      </c>
      <c r="P14" s="5" t="s">
        <v>7</v>
      </c>
      <c r="Q14" s="58" t="s">
        <v>8</v>
      </c>
      <c r="R14" s="4" t="s">
        <v>9</v>
      </c>
      <c r="S14" s="59" t="s">
        <v>10</v>
      </c>
      <c r="T14" s="4" t="s">
        <v>8</v>
      </c>
      <c r="U14" s="58" t="s">
        <v>9</v>
      </c>
      <c r="V14" s="60" t="s">
        <v>10</v>
      </c>
      <c r="W14" s="138"/>
    </row>
    <row r="15" spans="2:23" ht="165.75" customHeight="1" x14ac:dyDescent="0.25">
      <c r="B15" s="94" t="s">
        <v>11</v>
      </c>
      <c r="C15" s="121" t="s">
        <v>72</v>
      </c>
      <c r="D15" s="95" t="s">
        <v>12</v>
      </c>
      <c r="E15" s="96" t="s">
        <v>13</v>
      </c>
      <c r="F15" s="97" t="s">
        <v>19</v>
      </c>
      <c r="G15" s="117">
        <v>54</v>
      </c>
      <c r="H15" s="57">
        <v>54</v>
      </c>
      <c r="I15" s="42">
        <v>54</v>
      </c>
      <c r="J15" s="42">
        <v>54</v>
      </c>
      <c r="K15" s="43">
        <v>54</v>
      </c>
      <c r="L15" s="41">
        <v>47</v>
      </c>
      <c r="M15" s="42">
        <v>47</v>
      </c>
      <c r="N15" s="133">
        <v>47</v>
      </c>
      <c r="O15" s="92"/>
      <c r="P15" s="98">
        <f>IFERROR(L15/H15,"NO APLICA")</f>
        <v>0.87037037037037035</v>
      </c>
      <c r="Q15" s="91">
        <f>IFERROR((M15/I15),"100%")</f>
        <v>0.87037037037037035</v>
      </c>
      <c r="R15" s="91">
        <f>IFERROR((N15/J15),"100%")</f>
        <v>0.87037037037037035</v>
      </c>
      <c r="S15" s="128"/>
      <c r="T15" s="49">
        <f>IFERROR(((L15+M15)/(H15+I15)),"100%")</f>
        <v>0.87037037037037035</v>
      </c>
      <c r="U15" s="49">
        <f t="shared" ref="U15" si="0">IFERROR(((M15+N15)/(I15+J15)),"100%")</f>
        <v>0.87037037037037035</v>
      </c>
      <c r="V15" s="49"/>
      <c r="W15" s="99" t="s">
        <v>71</v>
      </c>
    </row>
    <row r="16" spans="2:23" ht="15.6" hidden="1" customHeight="1" x14ac:dyDescent="0.25">
      <c r="B16" s="151"/>
      <c r="C16" s="152"/>
      <c r="D16" s="152"/>
      <c r="E16" s="152"/>
      <c r="F16" s="153"/>
      <c r="G16" s="114"/>
      <c r="H16" s="57"/>
      <c r="I16" s="42"/>
      <c r="J16" s="42"/>
      <c r="K16" s="43"/>
      <c r="L16" s="41"/>
      <c r="M16" s="42"/>
      <c r="N16" s="133"/>
      <c r="O16" s="92"/>
      <c r="P16" s="98" t="str">
        <f t="shared" ref="P16:S31" si="1">IFERROR((L16/H16),"100%")</f>
        <v>100%</v>
      </c>
      <c r="Q16" s="91" t="str">
        <f t="shared" ref="Q16:R31" si="2">IFERROR((M16/I16),"100%")</f>
        <v>100%</v>
      </c>
      <c r="R16" s="91" t="str">
        <f t="shared" si="1"/>
        <v>100%</v>
      </c>
      <c r="S16" s="129" t="str">
        <f t="shared" si="1"/>
        <v>100%</v>
      </c>
      <c r="T16" s="49" t="str">
        <f t="shared" ref="T16:T36" si="3">IFERROR(((L16+M16)/(H16+I16)),"100%")</f>
        <v>100%</v>
      </c>
      <c r="U16" s="91" t="str">
        <f>IFERROR(((L16+M16+N16)/(H16+I16+J16)),"100%")</f>
        <v>100%</v>
      </c>
      <c r="V16" s="103" t="str">
        <f>IFERROR(((L16+M16+N16+O16)/(H16+I16+J16+K16)),"100%")</f>
        <v>100%</v>
      </c>
      <c r="W16" s="93"/>
    </row>
    <row r="17" spans="2:23" ht="183" customHeight="1" x14ac:dyDescent="0.25">
      <c r="B17" s="122" t="s">
        <v>73</v>
      </c>
      <c r="C17" s="66" t="s">
        <v>39</v>
      </c>
      <c r="D17" s="67" t="s">
        <v>114</v>
      </c>
      <c r="E17" s="68" t="s">
        <v>40</v>
      </c>
      <c r="F17" s="69" t="s">
        <v>113</v>
      </c>
      <c r="G17" s="115">
        <v>554473</v>
      </c>
      <c r="H17" s="57">
        <v>111545.11</v>
      </c>
      <c r="I17" s="42">
        <v>152472.4</v>
      </c>
      <c r="J17" s="42">
        <v>135303.19</v>
      </c>
      <c r="K17" s="43">
        <v>155151.46</v>
      </c>
      <c r="L17" s="41">
        <v>114119.53</v>
      </c>
      <c r="M17" s="42">
        <v>112812.32</v>
      </c>
      <c r="N17" s="133">
        <v>106442.94</v>
      </c>
      <c r="O17" s="92"/>
      <c r="P17" s="98">
        <f>IFERROR((L17/H17),"100%")</f>
        <v>1.0230796311913628</v>
      </c>
      <c r="Q17" s="91">
        <f>IFERROR((M17/I17),"100%")</f>
        <v>0.73988682541889561</v>
      </c>
      <c r="R17" s="91">
        <f>IFERROR((N17/J17),"100%")</f>
        <v>0.78669941189117565</v>
      </c>
      <c r="S17" s="128"/>
      <c r="T17" s="49">
        <f t="shared" si="3"/>
        <v>0.85953333170970359</v>
      </c>
      <c r="U17" s="49">
        <f>IFERROR(((L17+M17+N17)/(H17+I17+J17)),"100%")</f>
        <v>0.83485476710824169</v>
      </c>
      <c r="V17" s="102"/>
      <c r="W17" s="100" t="s">
        <v>120</v>
      </c>
    </row>
    <row r="18" spans="2:23" ht="144" x14ac:dyDescent="0.25">
      <c r="B18" s="123" t="s">
        <v>74</v>
      </c>
      <c r="C18" s="70" t="s">
        <v>41</v>
      </c>
      <c r="D18" s="71" t="s">
        <v>42</v>
      </c>
      <c r="E18" s="72" t="s">
        <v>40</v>
      </c>
      <c r="F18" s="73" t="s">
        <v>43</v>
      </c>
      <c r="G18" s="116">
        <v>2200</v>
      </c>
      <c r="H18" s="57">
        <v>550</v>
      </c>
      <c r="I18" s="42">
        <v>550</v>
      </c>
      <c r="J18" s="42">
        <v>550</v>
      </c>
      <c r="K18" s="43">
        <v>550</v>
      </c>
      <c r="L18" s="41">
        <v>550</v>
      </c>
      <c r="M18" s="42">
        <v>550</v>
      </c>
      <c r="N18" s="42">
        <v>550</v>
      </c>
      <c r="O18" s="44"/>
      <c r="P18" s="98">
        <f t="shared" si="1"/>
        <v>1</v>
      </c>
      <c r="Q18" s="91">
        <f t="shared" si="1"/>
        <v>1</v>
      </c>
      <c r="R18" s="91">
        <f t="shared" si="2"/>
        <v>1</v>
      </c>
      <c r="S18" s="128"/>
      <c r="T18" s="49">
        <f t="shared" si="3"/>
        <v>1</v>
      </c>
      <c r="U18" s="49">
        <f t="shared" ref="U18:U36" si="4">IFERROR(((L18+M18+N18)/(H18+I18+J18)),"100%")</f>
        <v>1</v>
      </c>
      <c r="V18" s="102"/>
      <c r="W18" s="25" t="s">
        <v>121</v>
      </c>
    </row>
    <row r="19" spans="2:23" ht="126" x14ac:dyDescent="0.25">
      <c r="B19" s="124" t="s">
        <v>62</v>
      </c>
      <c r="C19" s="74" t="s">
        <v>112</v>
      </c>
      <c r="D19" s="74" t="s">
        <v>111</v>
      </c>
      <c r="E19" s="75" t="s">
        <v>40</v>
      </c>
      <c r="F19" s="76" t="s">
        <v>44</v>
      </c>
      <c r="G19" s="118">
        <v>41245</v>
      </c>
      <c r="H19" s="57">
        <v>10170</v>
      </c>
      <c r="I19" s="42">
        <v>10283</v>
      </c>
      <c r="J19" s="42">
        <v>10396</v>
      </c>
      <c r="K19" s="43">
        <v>10396</v>
      </c>
      <c r="L19" s="41">
        <v>10170</v>
      </c>
      <c r="M19" s="42">
        <v>10283</v>
      </c>
      <c r="N19" s="42">
        <v>10396</v>
      </c>
      <c r="O19" s="44"/>
      <c r="P19" s="98">
        <f t="shared" si="1"/>
        <v>1</v>
      </c>
      <c r="Q19" s="91">
        <f t="shared" si="1"/>
        <v>1</v>
      </c>
      <c r="R19" s="91">
        <f t="shared" si="2"/>
        <v>1</v>
      </c>
      <c r="S19" s="128"/>
      <c r="T19" s="49">
        <f t="shared" si="3"/>
        <v>1</v>
      </c>
      <c r="U19" s="49">
        <f t="shared" si="4"/>
        <v>1</v>
      </c>
      <c r="V19" s="102"/>
      <c r="W19" s="25" t="s">
        <v>116</v>
      </c>
    </row>
    <row r="20" spans="2:23" ht="137.44999999999999" customHeight="1" x14ac:dyDescent="0.25">
      <c r="B20" s="124" t="s">
        <v>62</v>
      </c>
      <c r="C20" s="74" t="s">
        <v>110</v>
      </c>
      <c r="D20" s="74" t="s">
        <v>109</v>
      </c>
      <c r="E20" s="75" t="s">
        <v>40</v>
      </c>
      <c r="F20" s="76" t="s">
        <v>45</v>
      </c>
      <c r="G20" s="119">
        <v>825</v>
      </c>
      <c r="H20" s="61">
        <v>155</v>
      </c>
      <c r="I20" s="62">
        <v>205</v>
      </c>
      <c r="J20" s="62">
        <v>245</v>
      </c>
      <c r="K20" s="63">
        <v>220</v>
      </c>
      <c r="L20" s="64">
        <v>136</v>
      </c>
      <c r="M20" s="62">
        <v>178</v>
      </c>
      <c r="N20" s="62">
        <v>225</v>
      </c>
      <c r="O20" s="65"/>
      <c r="P20" s="98">
        <f t="shared" si="1"/>
        <v>0.8774193548387097</v>
      </c>
      <c r="Q20" s="91">
        <f t="shared" si="1"/>
        <v>0.86829268292682926</v>
      </c>
      <c r="R20" s="91">
        <f t="shared" si="2"/>
        <v>0.91836734693877553</v>
      </c>
      <c r="S20" s="128"/>
      <c r="T20" s="49">
        <f t="shared" si="3"/>
        <v>0.87222222222222223</v>
      </c>
      <c r="U20" s="49">
        <f t="shared" si="4"/>
        <v>0.89090909090909087</v>
      </c>
      <c r="V20" s="102"/>
      <c r="W20" s="25" t="s">
        <v>119</v>
      </c>
    </row>
    <row r="21" spans="2:23" ht="108" x14ac:dyDescent="0.25">
      <c r="B21" s="124" t="s">
        <v>62</v>
      </c>
      <c r="C21" s="74" t="s">
        <v>108</v>
      </c>
      <c r="D21" s="74" t="s">
        <v>107</v>
      </c>
      <c r="E21" s="75" t="s">
        <v>40</v>
      </c>
      <c r="F21" s="76" t="s">
        <v>46</v>
      </c>
      <c r="G21" s="119">
        <v>235</v>
      </c>
      <c r="H21" s="61">
        <v>30</v>
      </c>
      <c r="I21" s="62">
        <v>60</v>
      </c>
      <c r="J21" s="62">
        <v>70</v>
      </c>
      <c r="K21" s="63">
        <v>75</v>
      </c>
      <c r="L21" s="64">
        <v>137</v>
      </c>
      <c r="M21" s="62">
        <v>150</v>
      </c>
      <c r="N21" s="62">
        <v>218</v>
      </c>
      <c r="O21" s="65"/>
      <c r="P21" s="98">
        <f t="shared" si="1"/>
        <v>4.5666666666666664</v>
      </c>
      <c r="Q21" s="91">
        <f t="shared" si="1"/>
        <v>2.5</v>
      </c>
      <c r="R21" s="91">
        <f t="shared" si="2"/>
        <v>3.1142857142857143</v>
      </c>
      <c r="S21" s="128"/>
      <c r="T21" s="49">
        <f t="shared" si="3"/>
        <v>3.1888888888888891</v>
      </c>
      <c r="U21" s="49">
        <f t="shared" si="4"/>
        <v>3.15625</v>
      </c>
      <c r="V21" s="102"/>
      <c r="W21" s="25" t="s">
        <v>122</v>
      </c>
    </row>
    <row r="22" spans="2:23" ht="116.25" x14ac:dyDescent="0.25">
      <c r="B22" s="123" t="s">
        <v>75</v>
      </c>
      <c r="C22" s="125" t="s">
        <v>106</v>
      </c>
      <c r="D22" s="126" t="s">
        <v>105</v>
      </c>
      <c r="E22" s="72" t="s">
        <v>40</v>
      </c>
      <c r="F22" s="73" t="s">
        <v>47</v>
      </c>
      <c r="G22" s="116">
        <v>2</v>
      </c>
      <c r="H22" s="57">
        <v>0</v>
      </c>
      <c r="I22" s="42">
        <v>1</v>
      </c>
      <c r="J22" s="42">
        <v>0</v>
      </c>
      <c r="K22" s="43">
        <v>1</v>
      </c>
      <c r="L22" s="41">
        <v>0</v>
      </c>
      <c r="M22" s="42">
        <v>1</v>
      </c>
      <c r="N22" s="42">
        <v>0</v>
      </c>
      <c r="O22" s="44"/>
      <c r="P22" s="98" t="str">
        <f t="shared" si="1"/>
        <v>100%</v>
      </c>
      <c r="Q22" s="91">
        <f t="shared" si="1"/>
        <v>1</v>
      </c>
      <c r="R22" s="91" t="str">
        <f t="shared" si="2"/>
        <v>100%</v>
      </c>
      <c r="S22" s="128"/>
      <c r="T22" s="49">
        <f t="shared" si="3"/>
        <v>1</v>
      </c>
      <c r="U22" s="49">
        <f t="shared" si="4"/>
        <v>1</v>
      </c>
      <c r="V22" s="102"/>
      <c r="W22" s="25" t="s">
        <v>123</v>
      </c>
    </row>
    <row r="23" spans="2:23" ht="126" x14ac:dyDescent="0.25">
      <c r="B23" s="124" t="s">
        <v>62</v>
      </c>
      <c r="C23" s="74" t="s">
        <v>103</v>
      </c>
      <c r="D23" s="74" t="s">
        <v>104</v>
      </c>
      <c r="E23" s="75" t="s">
        <v>40</v>
      </c>
      <c r="F23" s="76" t="s">
        <v>48</v>
      </c>
      <c r="G23" s="119">
        <v>12</v>
      </c>
      <c r="H23" s="61">
        <v>3</v>
      </c>
      <c r="I23" s="62">
        <v>3</v>
      </c>
      <c r="J23" s="62">
        <v>3</v>
      </c>
      <c r="K23" s="63">
        <v>3</v>
      </c>
      <c r="L23" s="64">
        <v>3</v>
      </c>
      <c r="M23" s="62">
        <v>3</v>
      </c>
      <c r="N23" s="62">
        <v>3</v>
      </c>
      <c r="O23" s="65"/>
      <c r="P23" s="98">
        <f t="shared" si="1"/>
        <v>1</v>
      </c>
      <c r="Q23" s="91">
        <f t="shared" si="1"/>
        <v>1</v>
      </c>
      <c r="R23" s="91">
        <f t="shared" si="2"/>
        <v>1</v>
      </c>
      <c r="S23" s="128"/>
      <c r="T23" s="49">
        <f t="shared" si="3"/>
        <v>1</v>
      </c>
      <c r="U23" s="49">
        <f t="shared" si="4"/>
        <v>1</v>
      </c>
      <c r="V23" s="102"/>
      <c r="W23" s="25" t="s">
        <v>117</v>
      </c>
    </row>
    <row r="24" spans="2:23" ht="126" x14ac:dyDescent="0.25">
      <c r="B24" s="124" t="s">
        <v>62</v>
      </c>
      <c r="C24" s="74" t="s">
        <v>101</v>
      </c>
      <c r="D24" s="74" t="s">
        <v>102</v>
      </c>
      <c r="E24" s="75" t="s">
        <v>40</v>
      </c>
      <c r="F24" s="76" t="s">
        <v>49</v>
      </c>
      <c r="G24" s="119">
        <v>12</v>
      </c>
      <c r="H24" s="61">
        <v>3</v>
      </c>
      <c r="I24" s="62">
        <v>3</v>
      </c>
      <c r="J24" s="62">
        <v>3</v>
      </c>
      <c r="K24" s="63">
        <v>3</v>
      </c>
      <c r="L24" s="64">
        <v>3</v>
      </c>
      <c r="M24" s="62">
        <v>3</v>
      </c>
      <c r="N24" s="62">
        <v>3</v>
      </c>
      <c r="O24" s="65"/>
      <c r="P24" s="98">
        <f t="shared" si="1"/>
        <v>1</v>
      </c>
      <c r="Q24" s="91">
        <f t="shared" si="1"/>
        <v>1</v>
      </c>
      <c r="R24" s="91">
        <f t="shared" si="2"/>
        <v>1</v>
      </c>
      <c r="S24" s="128"/>
      <c r="T24" s="49">
        <f t="shared" si="3"/>
        <v>1</v>
      </c>
      <c r="U24" s="49">
        <f t="shared" si="4"/>
        <v>1</v>
      </c>
      <c r="V24" s="102"/>
      <c r="W24" s="25" t="s">
        <v>118</v>
      </c>
    </row>
    <row r="25" spans="2:23" ht="129.75" x14ac:dyDescent="0.25">
      <c r="B25" s="123" t="s">
        <v>76</v>
      </c>
      <c r="C25" s="125" t="s">
        <v>99</v>
      </c>
      <c r="D25" s="126" t="s">
        <v>100</v>
      </c>
      <c r="E25" s="72" t="s">
        <v>40</v>
      </c>
      <c r="F25" s="73" t="s">
        <v>50</v>
      </c>
      <c r="G25" s="116">
        <v>1150</v>
      </c>
      <c r="H25" s="57">
        <v>890</v>
      </c>
      <c r="I25" s="42">
        <v>210</v>
      </c>
      <c r="J25" s="42">
        <v>25</v>
      </c>
      <c r="K25" s="43">
        <v>25</v>
      </c>
      <c r="L25" s="41">
        <v>995</v>
      </c>
      <c r="M25" s="42">
        <v>73</v>
      </c>
      <c r="N25" s="42">
        <v>73</v>
      </c>
      <c r="O25" s="44"/>
      <c r="P25" s="98">
        <f t="shared" si="1"/>
        <v>1.1179775280898876</v>
      </c>
      <c r="Q25" s="91">
        <f t="shared" si="1"/>
        <v>0.34761904761904761</v>
      </c>
      <c r="R25" s="91">
        <f t="shared" si="2"/>
        <v>2.92</v>
      </c>
      <c r="S25" s="128"/>
      <c r="T25" s="49">
        <f t="shared" si="3"/>
        <v>0.97090909090909094</v>
      </c>
      <c r="U25" s="49">
        <f t="shared" si="4"/>
        <v>1.0142222222222221</v>
      </c>
      <c r="V25" s="102"/>
      <c r="W25" s="25" t="s">
        <v>124</v>
      </c>
    </row>
    <row r="26" spans="2:23" ht="129.75" x14ac:dyDescent="0.25">
      <c r="B26" s="124" t="s">
        <v>62</v>
      </c>
      <c r="C26" s="74" t="s">
        <v>97</v>
      </c>
      <c r="D26" s="74" t="s">
        <v>98</v>
      </c>
      <c r="E26" s="75" t="s">
        <v>40</v>
      </c>
      <c r="F26" s="76" t="s">
        <v>51</v>
      </c>
      <c r="G26" s="119">
        <v>18000</v>
      </c>
      <c r="H26" s="61">
        <v>15000</v>
      </c>
      <c r="I26" s="62">
        <v>1700</v>
      </c>
      <c r="J26" s="62">
        <v>800</v>
      </c>
      <c r="K26" s="63">
        <v>500</v>
      </c>
      <c r="L26" s="64">
        <v>34992</v>
      </c>
      <c r="M26" s="62">
        <v>6055</v>
      </c>
      <c r="N26" s="62">
        <v>4211</v>
      </c>
      <c r="O26" s="65"/>
      <c r="P26" s="98">
        <f t="shared" si="1"/>
        <v>2.3328000000000002</v>
      </c>
      <c r="Q26" s="91">
        <f t="shared" si="1"/>
        <v>3.5617647058823527</v>
      </c>
      <c r="R26" s="91">
        <f t="shared" si="2"/>
        <v>5.2637499999999999</v>
      </c>
      <c r="S26" s="128"/>
      <c r="T26" s="49">
        <f t="shared" si="3"/>
        <v>2.4579041916167665</v>
      </c>
      <c r="U26" s="49">
        <f t="shared" si="4"/>
        <v>2.5861714285714288</v>
      </c>
      <c r="V26" s="102"/>
      <c r="W26" s="25" t="s">
        <v>125</v>
      </c>
    </row>
    <row r="27" spans="2:23" ht="122.1" customHeight="1" x14ac:dyDescent="0.25">
      <c r="B27" s="124" t="s">
        <v>62</v>
      </c>
      <c r="C27" s="74" t="s">
        <v>96</v>
      </c>
      <c r="D27" s="74" t="s">
        <v>95</v>
      </c>
      <c r="E27" s="75" t="s">
        <v>40</v>
      </c>
      <c r="F27" s="76" t="s">
        <v>52</v>
      </c>
      <c r="G27" s="119">
        <v>1150</v>
      </c>
      <c r="H27" s="61">
        <v>890</v>
      </c>
      <c r="I27" s="62">
        <v>210</v>
      </c>
      <c r="J27" s="62">
        <v>25</v>
      </c>
      <c r="K27" s="63">
        <v>5</v>
      </c>
      <c r="L27" s="64">
        <v>995</v>
      </c>
      <c r="M27" s="62">
        <v>73</v>
      </c>
      <c r="N27" s="62">
        <v>73</v>
      </c>
      <c r="O27" s="65"/>
      <c r="P27" s="98">
        <f t="shared" si="1"/>
        <v>1.1179775280898876</v>
      </c>
      <c r="Q27" s="91">
        <f t="shared" si="1"/>
        <v>0.34761904761904761</v>
      </c>
      <c r="R27" s="91">
        <f t="shared" si="2"/>
        <v>2.92</v>
      </c>
      <c r="S27" s="128"/>
      <c r="T27" s="49">
        <f t="shared" si="3"/>
        <v>0.97090909090909094</v>
      </c>
      <c r="U27" s="49">
        <f t="shared" si="4"/>
        <v>1.0142222222222221</v>
      </c>
      <c r="V27" s="102"/>
      <c r="W27" s="25" t="s">
        <v>126</v>
      </c>
    </row>
    <row r="28" spans="2:23" ht="137.1" customHeight="1" x14ac:dyDescent="0.25">
      <c r="B28" s="124" t="s">
        <v>62</v>
      </c>
      <c r="C28" s="74" t="s">
        <v>94</v>
      </c>
      <c r="D28" s="74" t="s">
        <v>93</v>
      </c>
      <c r="E28" s="75" t="s">
        <v>40</v>
      </c>
      <c r="F28" s="76" t="s">
        <v>53</v>
      </c>
      <c r="G28" s="119">
        <v>300</v>
      </c>
      <c r="H28" s="61">
        <v>10</v>
      </c>
      <c r="I28" s="62">
        <v>100</v>
      </c>
      <c r="J28" s="62">
        <v>80</v>
      </c>
      <c r="K28" s="63">
        <v>110</v>
      </c>
      <c r="L28" s="64">
        <v>0</v>
      </c>
      <c r="M28" s="62">
        <v>59</v>
      </c>
      <c r="N28" s="62">
        <v>45</v>
      </c>
      <c r="O28" s="65"/>
      <c r="P28" s="98">
        <f t="shared" si="1"/>
        <v>0</v>
      </c>
      <c r="Q28" s="91">
        <f t="shared" si="1"/>
        <v>0.59</v>
      </c>
      <c r="R28" s="91">
        <f t="shared" si="2"/>
        <v>0.5625</v>
      </c>
      <c r="S28" s="128"/>
      <c r="T28" s="49">
        <f t="shared" si="3"/>
        <v>0.53636363636363638</v>
      </c>
      <c r="U28" s="49">
        <f t="shared" si="4"/>
        <v>0.54736842105263162</v>
      </c>
      <c r="V28" s="102"/>
      <c r="W28" s="25" t="s">
        <v>127</v>
      </c>
    </row>
    <row r="29" spans="2:23" ht="130.5" x14ac:dyDescent="0.25">
      <c r="B29" s="123" t="s">
        <v>77</v>
      </c>
      <c r="C29" s="126" t="s">
        <v>91</v>
      </c>
      <c r="D29" s="126" t="s">
        <v>92</v>
      </c>
      <c r="E29" s="72" t="s">
        <v>40</v>
      </c>
      <c r="F29" s="73" t="s">
        <v>54</v>
      </c>
      <c r="G29" s="116">
        <v>60770</v>
      </c>
      <c r="H29" s="57">
        <v>15192</v>
      </c>
      <c r="I29" s="42">
        <v>18231</v>
      </c>
      <c r="J29" s="42">
        <v>18231</v>
      </c>
      <c r="K29" s="43">
        <v>9116</v>
      </c>
      <c r="L29" s="41">
        <v>27005</v>
      </c>
      <c r="M29" s="42">
        <v>25342</v>
      </c>
      <c r="N29" s="42">
        <v>25423</v>
      </c>
      <c r="O29" s="44"/>
      <c r="P29" s="98">
        <f t="shared" si="1"/>
        <v>1.7775803054239072</v>
      </c>
      <c r="Q29" s="91">
        <f t="shared" si="1"/>
        <v>1.3900499149799792</v>
      </c>
      <c r="R29" s="91">
        <f t="shared" si="2"/>
        <v>1.3944928967143875</v>
      </c>
      <c r="S29" s="128"/>
      <c r="T29" s="49">
        <f t="shared" si="3"/>
        <v>1.5661969302576071</v>
      </c>
      <c r="U29" s="49">
        <f t="shared" si="4"/>
        <v>1.5055949200449141</v>
      </c>
      <c r="V29" s="102"/>
      <c r="W29" s="25" t="s">
        <v>128</v>
      </c>
    </row>
    <row r="30" spans="2:23" ht="158.25" x14ac:dyDescent="0.25">
      <c r="B30" s="124" t="s">
        <v>62</v>
      </c>
      <c r="C30" s="74" t="s">
        <v>90</v>
      </c>
      <c r="D30" s="74" t="s">
        <v>89</v>
      </c>
      <c r="E30" s="75" t="s">
        <v>40</v>
      </c>
      <c r="F30" s="76" t="s">
        <v>55</v>
      </c>
      <c r="G30" s="119">
        <v>410</v>
      </c>
      <c r="H30" s="61">
        <v>62</v>
      </c>
      <c r="I30" s="62">
        <v>143</v>
      </c>
      <c r="J30" s="62">
        <v>143</v>
      </c>
      <c r="K30" s="63">
        <v>62</v>
      </c>
      <c r="L30" s="64">
        <v>138</v>
      </c>
      <c r="M30" s="62">
        <v>116</v>
      </c>
      <c r="N30" s="62">
        <v>172</v>
      </c>
      <c r="O30" s="65"/>
      <c r="P30" s="98">
        <f t="shared" si="1"/>
        <v>2.225806451612903</v>
      </c>
      <c r="Q30" s="91">
        <f t="shared" si="1"/>
        <v>0.81118881118881114</v>
      </c>
      <c r="R30" s="91">
        <f t="shared" si="2"/>
        <v>1.2027972027972027</v>
      </c>
      <c r="S30" s="128"/>
      <c r="T30" s="49">
        <f t="shared" si="3"/>
        <v>1.2390243902439024</v>
      </c>
      <c r="U30" s="49">
        <f t="shared" si="4"/>
        <v>1.2241379310344827</v>
      </c>
      <c r="V30" s="102"/>
      <c r="W30" s="25" t="s">
        <v>129</v>
      </c>
    </row>
    <row r="31" spans="2:23" ht="144" x14ac:dyDescent="0.25">
      <c r="B31" s="124" t="s">
        <v>62</v>
      </c>
      <c r="C31" s="74" t="s">
        <v>86</v>
      </c>
      <c r="D31" s="74" t="s">
        <v>87</v>
      </c>
      <c r="E31" s="75" t="s">
        <v>40</v>
      </c>
      <c r="F31" s="76" t="s">
        <v>56</v>
      </c>
      <c r="G31" s="119">
        <v>85</v>
      </c>
      <c r="H31" s="61">
        <v>18</v>
      </c>
      <c r="I31" s="62">
        <v>21</v>
      </c>
      <c r="J31" s="62">
        <v>21</v>
      </c>
      <c r="K31" s="63">
        <v>25</v>
      </c>
      <c r="L31" s="64">
        <v>15</v>
      </c>
      <c r="M31" s="62">
        <v>12</v>
      </c>
      <c r="N31" s="62">
        <v>14</v>
      </c>
      <c r="O31" s="65"/>
      <c r="P31" s="98">
        <f t="shared" si="1"/>
        <v>0.83333333333333337</v>
      </c>
      <c r="Q31" s="91">
        <f t="shared" si="1"/>
        <v>0.5714285714285714</v>
      </c>
      <c r="R31" s="91">
        <f t="shared" si="2"/>
        <v>0.66666666666666663</v>
      </c>
      <c r="S31" s="128"/>
      <c r="T31" s="49">
        <f t="shared" si="3"/>
        <v>0.69230769230769229</v>
      </c>
      <c r="U31" s="49">
        <f t="shared" si="4"/>
        <v>0.68333333333333335</v>
      </c>
      <c r="V31" s="102"/>
      <c r="W31" s="25" t="s">
        <v>130</v>
      </c>
    </row>
    <row r="32" spans="2:23" ht="158.25" x14ac:dyDescent="0.25">
      <c r="B32" s="124" t="s">
        <v>62</v>
      </c>
      <c r="C32" s="74" t="s">
        <v>84</v>
      </c>
      <c r="D32" s="74" t="s">
        <v>85</v>
      </c>
      <c r="E32" s="75" t="s">
        <v>40</v>
      </c>
      <c r="F32" s="76" t="s">
        <v>57</v>
      </c>
      <c r="G32" s="119">
        <v>52</v>
      </c>
      <c r="H32" s="61">
        <v>8</v>
      </c>
      <c r="I32" s="62">
        <v>17</v>
      </c>
      <c r="J32" s="62">
        <v>17</v>
      </c>
      <c r="K32" s="63">
        <v>10</v>
      </c>
      <c r="L32" s="64">
        <v>8</v>
      </c>
      <c r="M32" s="62">
        <v>18</v>
      </c>
      <c r="N32" s="62">
        <v>17</v>
      </c>
      <c r="O32" s="65"/>
      <c r="P32" s="98">
        <f t="shared" ref="P32:R36" si="5">IFERROR((L32/H32),"100%")</f>
        <v>1</v>
      </c>
      <c r="Q32" s="91">
        <f t="shared" si="5"/>
        <v>1.0588235294117647</v>
      </c>
      <c r="R32" s="91">
        <f t="shared" si="5"/>
        <v>1</v>
      </c>
      <c r="S32" s="128"/>
      <c r="T32" s="49">
        <f t="shared" si="3"/>
        <v>1.04</v>
      </c>
      <c r="U32" s="49">
        <f t="shared" si="4"/>
        <v>1.0238095238095237</v>
      </c>
      <c r="V32" s="102"/>
      <c r="W32" s="25" t="s">
        <v>131</v>
      </c>
    </row>
    <row r="33" spans="2:23" ht="126" x14ac:dyDescent="0.25">
      <c r="B33" s="124" t="s">
        <v>62</v>
      </c>
      <c r="C33" s="74" t="s">
        <v>83</v>
      </c>
      <c r="D33" s="74" t="s">
        <v>58</v>
      </c>
      <c r="E33" s="75" t="s">
        <v>40</v>
      </c>
      <c r="F33" s="76" t="s">
        <v>59</v>
      </c>
      <c r="G33" s="119">
        <v>1200</v>
      </c>
      <c r="H33" s="61">
        <v>180</v>
      </c>
      <c r="I33" s="62">
        <v>420</v>
      </c>
      <c r="J33" s="62">
        <v>360</v>
      </c>
      <c r="K33" s="63">
        <v>240</v>
      </c>
      <c r="L33" s="64">
        <v>377</v>
      </c>
      <c r="M33" s="62">
        <v>389</v>
      </c>
      <c r="N33" s="62">
        <v>367</v>
      </c>
      <c r="O33" s="65"/>
      <c r="P33" s="98">
        <f t="shared" si="5"/>
        <v>2.0944444444444446</v>
      </c>
      <c r="Q33" s="91">
        <f t="shared" si="5"/>
        <v>0.92619047619047623</v>
      </c>
      <c r="R33" s="91">
        <f t="shared" si="5"/>
        <v>1.0194444444444444</v>
      </c>
      <c r="S33" s="128"/>
      <c r="T33" s="49">
        <f t="shared" si="3"/>
        <v>1.2766666666666666</v>
      </c>
      <c r="U33" s="49">
        <f t="shared" si="4"/>
        <v>1.1802083333333333</v>
      </c>
      <c r="V33" s="102"/>
      <c r="W33" s="25" t="s">
        <v>132</v>
      </c>
    </row>
    <row r="34" spans="2:23" ht="126" x14ac:dyDescent="0.25">
      <c r="B34" s="124" t="s">
        <v>62</v>
      </c>
      <c r="C34" s="74" t="s">
        <v>81</v>
      </c>
      <c r="D34" s="74" t="s">
        <v>60</v>
      </c>
      <c r="E34" s="75" t="s">
        <v>40</v>
      </c>
      <c r="F34" s="76" t="s">
        <v>88</v>
      </c>
      <c r="G34" s="119">
        <v>12</v>
      </c>
      <c r="H34" s="61">
        <v>3</v>
      </c>
      <c r="I34" s="62">
        <v>3</v>
      </c>
      <c r="J34" s="62">
        <v>3</v>
      </c>
      <c r="K34" s="63">
        <v>3</v>
      </c>
      <c r="L34" s="64">
        <v>2</v>
      </c>
      <c r="M34" s="62">
        <v>2</v>
      </c>
      <c r="N34" s="62">
        <v>3</v>
      </c>
      <c r="O34" s="65"/>
      <c r="P34" s="98">
        <f t="shared" si="5"/>
        <v>0.66666666666666663</v>
      </c>
      <c r="Q34" s="91">
        <f t="shared" si="5"/>
        <v>0.66666666666666663</v>
      </c>
      <c r="R34" s="91">
        <f t="shared" si="5"/>
        <v>1</v>
      </c>
      <c r="S34" s="128"/>
      <c r="T34" s="49">
        <f t="shared" si="3"/>
        <v>0.66666666666666663</v>
      </c>
      <c r="U34" s="49">
        <f t="shared" si="4"/>
        <v>0.77777777777777779</v>
      </c>
      <c r="V34" s="102"/>
      <c r="W34" s="25" t="s">
        <v>133</v>
      </c>
    </row>
    <row r="35" spans="2:23" ht="108" x14ac:dyDescent="0.25">
      <c r="B35" s="123" t="s">
        <v>78</v>
      </c>
      <c r="C35" s="126" t="s">
        <v>80</v>
      </c>
      <c r="D35" s="126" t="s">
        <v>82</v>
      </c>
      <c r="E35" s="72" t="s">
        <v>40</v>
      </c>
      <c r="F35" s="73" t="s">
        <v>61</v>
      </c>
      <c r="G35" s="116">
        <v>12</v>
      </c>
      <c r="H35" s="57">
        <v>3</v>
      </c>
      <c r="I35" s="42">
        <v>3</v>
      </c>
      <c r="J35" s="42">
        <v>3</v>
      </c>
      <c r="K35" s="43">
        <v>3</v>
      </c>
      <c r="L35" s="41">
        <v>3</v>
      </c>
      <c r="M35" s="42">
        <v>3</v>
      </c>
      <c r="N35" s="42">
        <v>3</v>
      </c>
      <c r="O35" s="44"/>
      <c r="P35" s="98">
        <f t="shared" si="5"/>
        <v>1</v>
      </c>
      <c r="Q35" s="91">
        <f t="shared" si="5"/>
        <v>1</v>
      </c>
      <c r="R35" s="91">
        <f t="shared" si="5"/>
        <v>1</v>
      </c>
      <c r="S35" s="128"/>
      <c r="T35" s="49">
        <f t="shared" si="3"/>
        <v>1</v>
      </c>
      <c r="U35" s="49">
        <f t="shared" si="4"/>
        <v>1</v>
      </c>
      <c r="V35" s="102"/>
      <c r="W35" s="25" t="s">
        <v>134</v>
      </c>
    </row>
    <row r="36" spans="2:23" ht="90.75" thickBot="1" x14ac:dyDescent="0.3">
      <c r="B36" s="127" t="s">
        <v>62</v>
      </c>
      <c r="C36" s="104" t="s">
        <v>79</v>
      </c>
      <c r="D36" s="104" t="s">
        <v>63</v>
      </c>
      <c r="E36" s="105" t="s">
        <v>40</v>
      </c>
      <c r="F36" s="106" t="s">
        <v>64</v>
      </c>
      <c r="G36" s="120">
        <v>4</v>
      </c>
      <c r="H36" s="107">
        <v>1</v>
      </c>
      <c r="I36" s="108">
        <v>1</v>
      </c>
      <c r="J36" s="108">
        <v>1</v>
      </c>
      <c r="K36" s="109">
        <v>1</v>
      </c>
      <c r="L36" s="110">
        <v>1</v>
      </c>
      <c r="M36" s="108">
        <v>1</v>
      </c>
      <c r="N36" s="108">
        <v>1</v>
      </c>
      <c r="O36" s="111"/>
      <c r="P36" s="88">
        <f t="shared" si="5"/>
        <v>1</v>
      </c>
      <c r="Q36" s="130">
        <f t="shared" si="5"/>
        <v>1</v>
      </c>
      <c r="R36" s="91">
        <f t="shared" si="5"/>
        <v>1</v>
      </c>
      <c r="S36" s="131"/>
      <c r="T36" s="112">
        <f t="shared" si="3"/>
        <v>1</v>
      </c>
      <c r="U36" s="49">
        <f t="shared" si="4"/>
        <v>1</v>
      </c>
      <c r="V36" s="113"/>
      <c r="W36" s="25" t="s">
        <v>135</v>
      </c>
    </row>
    <row r="37" spans="2:23" ht="18.75" x14ac:dyDescent="0.25">
      <c r="B37" s="77"/>
      <c r="P37" s="101">
        <f t="shared" ref="P37:V37" si="6">AVERAGE(P19:P36)</f>
        <v>1.3888630752450828</v>
      </c>
      <c r="Q37" s="101">
        <f t="shared" si="6"/>
        <v>1.0910913029951972</v>
      </c>
      <c r="R37" s="101">
        <f t="shared" si="6"/>
        <v>1.5871943689321879</v>
      </c>
      <c r="S37" s="101" t="e">
        <f t="shared" si="6"/>
        <v>#DIV/0!</v>
      </c>
      <c r="T37" s="101">
        <f t="shared" si="6"/>
        <v>1.1932255259473463</v>
      </c>
      <c r="U37" s="101">
        <f t="shared" si="6"/>
        <v>1.2002225113506089</v>
      </c>
      <c r="V37" s="101" t="e">
        <f t="shared" si="6"/>
        <v>#DIV/0!</v>
      </c>
      <c r="W37" s="78"/>
    </row>
    <row r="38" spans="2:23" x14ac:dyDescent="0.25">
      <c r="B38" s="77"/>
      <c r="W38" s="78"/>
    </row>
    <row r="39" spans="2:23" x14ac:dyDescent="0.25">
      <c r="B39" s="77"/>
      <c r="W39" s="78"/>
    </row>
    <row r="40" spans="2:23" x14ac:dyDescent="0.25">
      <c r="B40" s="77"/>
      <c r="W40" s="78"/>
    </row>
    <row r="41" spans="2:23" x14ac:dyDescent="0.25">
      <c r="B41" s="77"/>
      <c r="W41" s="78"/>
    </row>
    <row r="42" spans="2:23" x14ac:dyDescent="0.25">
      <c r="B42" s="77"/>
      <c r="W42" s="78"/>
    </row>
    <row r="43" spans="2:23" ht="65.45" customHeight="1" thickBot="1" x14ac:dyDescent="0.3">
      <c r="B43" s="79"/>
      <c r="C43" s="157" t="s">
        <v>68</v>
      </c>
      <c r="D43" s="158"/>
      <c r="E43" s="80"/>
      <c r="F43" s="80"/>
      <c r="G43" s="80"/>
      <c r="H43" s="80"/>
      <c r="I43" s="80"/>
      <c r="J43" s="159" t="s">
        <v>31</v>
      </c>
      <c r="K43" s="160"/>
      <c r="L43" s="160"/>
      <c r="M43" s="160"/>
      <c r="N43" s="160"/>
      <c r="O43" s="160"/>
      <c r="P43" s="80"/>
      <c r="Q43" s="80"/>
      <c r="R43" s="80"/>
      <c r="S43" s="80"/>
      <c r="T43" s="80"/>
      <c r="U43" s="80"/>
      <c r="V43" s="157" t="s">
        <v>70</v>
      </c>
      <c r="W43" s="161"/>
    </row>
    <row r="45" spans="2:23" ht="15.75" thickBot="1" x14ac:dyDescent="0.3"/>
    <row r="46" spans="2:23" ht="15.75" thickBot="1" x14ac:dyDescent="0.3">
      <c r="E46" s="141" t="s">
        <v>22</v>
      </c>
      <c r="F46" s="142"/>
      <c r="G46" s="142"/>
      <c r="H46" s="142"/>
      <c r="I46" s="142"/>
      <c r="J46" s="142"/>
      <c r="K46" s="142"/>
      <c r="L46" s="142"/>
      <c r="M46" s="142"/>
      <c r="N46" s="142"/>
      <c r="O46" s="142"/>
      <c r="P46" s="142"/>
      <c r="Q46" s="142"/>
      <c r="R46" s="142"/>
      <c r="S46" s="142"/>
      <c r="T46" s="142"/>
      <c r="U46" s="142"/>
      <c r="V46" s="142"/>
      <c r="W46" s="143"/>
    </row>
    <row r="47" spans="2:23" ht="30.6" customHeight="1" thickBot="1" x14ac:dyDescent="0.3">
      <c r="E47" s="144" t="s">
        <v>23</v>
      </c>
      <c r="F47" s="144" t="s">
        <v>14</v>
      </c>
      <c r="G47" s="141" t="s">
        <v>15</v>
      </c>
      <c r="H47" s="142"/>
      <c r="I47" s="142"/>
      <c r="J47" s="143"/>
      <c r="K47" s="146" t="s">
        <v>16</v>
      </c>
      <c r="L47" s="147"/>
      <c r="M47" s="147"/>
      <c r="N47" s="148"/>
      <c r="O47" s="146" t="s">
        <v>17</v>
      </c>
      <c r="P47" s="147"/>
      <c r="Q47" s="147"/>
      <c r="R47" s="148"/>
      <c r="S47" s="146" t="s">
        <v>18</v>
      </c>
      <c r="T47" s="147"/>
      <c r="U47" s="147"/>
      <c r="V47" s="148"/>
      <c r="W47" s="149" t="s">
        <v>24</v>
      </c>
    </row>
    <row r="48" spans="2:23" ht="29.25" thickBot="1" x14ac:dyDescent="0.3">
      <c r="E48" s="145"/>
      <c r="F48" s="145"/>
      <c r="G48" s="26" t="s">
        <v>25</v>
      </c>
      <c r="H48" s="27" t="s">
        <v>26</v>
      </c>
      <c r="I48" s="28" t="s">
        <v>27</v>
      </c>
      <c r="J48" s="27" t="s">
        <v>28</v>
      </c>
      <c r="K48" s="26" t="s">
        <v>25</v>
      </c>
      <c r="L48" s="27" t="s">
        <v>26</v>
      </c>
      <c r="M48" s="28" t="s">
        <v>27</v>
      </c>
      <c r="N48" s="27" t="s">
        <v>28</v>
      </c>
      <c r="O48" s="26" t="s">
        <v>25</v>
      </c>
      <c r="P48" s="27" t="s">
        <v>26</v>
      </c>
      <c r="Q48" s="28" t="s">
        <v>27</v>
      </c>
      <c r="R48" s="27" t="s">
        <v>28</v>
      </c>
      <c r="S48" s="26" t="s">
        <v>25</v>
      </c>
      <c r="T48" s="27" t="s">
        <v>26</v>
      </c>
      <c r="U48" s="28" t="s">
        <v>27</v>
      </c>
      <c r="V48" s="27" t="s">
        <v>28</v>
      </c>
      <c r="W48" s="150"/>
    </row>
    <row r="49" spans="2:23" ht="96" customHeight="1" thickBot="1" x14ac:dyDescent="0.3">
      <c r="E49" s="81" t="s">
        <v>69</v>
      </c>
      <c r="F49" s="82">
        <v>568500000</v>
      </c>
      <c r="G49" s="83">
        <v>168658966</v>
      </c>
      <c r="H49" s="84">
        <v>166057561</v>
      </c>
      <c r="I49" s="84">
        <v>165670461</v>
      </c>
      <c r="J49" s="85">
        <v>68113012</v>
      </c>
      <c r="K49" s="83">
        <v>163508766.03850001</v>
      </c>
      <c r="L49" s="86">
        <v>163535434.63150001</v>
      </c>
      <c r="M49" s="86"/>
      <c r="N49" s="87"/>
      <c r="O49" s="88">
        <f t="shared" ref="O49:P49" si="7">IFERROR(K49/G49,"100"%)</f>
        <v>0.96946382345602666</v>
      </c>
      <c r="P49" s="88">
        <f t="shared" si="7"/>
        <v>0.98481173423653989</v>
      </c>
      <c r="Q49" s="89"/>
      <c r="R49" s="90"/>
      <c r="S49" s="88">
        <f>IFERROR(K49/F49,"100%")</f>
        <v>0.28761436418381708</v>
      </c>
      <c r="T49" s="88">
        <f>IFERROR(L49/G49,"100%")</f>
        <v>0.9696219448629847</v>
      </c>
      <c r="U49" s="89"/>
      <c r="V49" s="90"/>
      <c r="W49" s="132" t="s">
        <v>115</v>
      </c>
    </row>
    <row r="50" spans="2:23" ht="25.5" customHeight="1" x14ac:dyDescent="0.25">
      <c r="B50" s="134"/>
      <c r="C50" s="134"/>
    </row>
  </sheetData>
  <mergeCells count="26">
    <mergeCell ref="J43:O43"/>
    <mergeCell ref="V43:W43"/>
    <mergeCell ref="G12:V12"/>
    <mergeCell ref="E4:S4"/>
    <mergeCell ref="E5:S5"/>
    <mergeCell ref="D13:F13"/>
    <mergeCell ref="L13:O13"/>
    <mergeCell ref="P13:S13"/>
    <mergeCell ref="E6:S6"/>
    <mergeCell ref="E7:S7"/>
    <mergeCell ref="B50:C50"/>
    <mergeCell ref="T13:V13"/>
    <mergeCell ref="W13:W14"/>
    <mergeCell ref="B13:B14"/>
    <mergeCell ref="E46:W46"/>
    <mergeCell ref="E47:E48"/>
    <mergeCell ref="F47:F48"/>
    <mergeCell ref="G47:J47"/>
    <mergeCell ref="K47:N47"/>
    <mergeCell ref="O47:R47"/>
    <mergeCell ref="S47:V47"/>
    <mergeCell ref="W47:W48"/>
    <mergeCell ref="B16:F16"/>
    <mergeCell ref="G13:K13"/>
    <mergeCell ref="C13:C14"/>
    <mergeCell ref="C43:D43"/>
  </mergeCells>
  <conditionalFormatting sqref="G49:J49">
    <cfRule type="containsBlanks" dxfId="41" priority="100">
      <formula>LEN(TRIM(G49))=0</formula>
    </cfRule>
  </conditionalFormatting>
  <conditionalFormatting sqref="H15:K36">
    <cfRule type="containsBlanks" dxfId="40" priority="70">
      <formula>LEN(TRIM(H15))=0</formula>
    </cfRule>
  </conditionalFormatting>
  <conditionalFormatting sqref="K49:N49">
    <cfRule type="containsBlanks" dxfId="39" priority="99">
      <formula>LEN(TRIM(K49))=0</formula>
    </cfRule>
  </conditionalFormatting>
  <conditionalFormatting sqref="L15:O36">
    <cfRule type="containsBlanks" dxfId="38" priority="71">
      <formula>LEN(TRIM(L15))=0</formula>
    </cfRule>
  </conditionalFormatting>
  <conditionalFormatting sqref="O49:P49">
    <cfRule type="cellIs" dxfId="37" priority="93" stopIfTrue="1" operator="equal">
      <formula>"100%"</formula>
    </cfRule>
    <cfRule type="cellIs" dxfId="36" priority="94" stopIfTrue="1" operator="lessThan">
      <formula>0.5</formula>
    </cfRule>
    <cfRule type="cellIs" dxfId="35" priority="95" stopIfTrue="1" operator="between">
      <formula>0.5</formula>
      <formula>0.7</formula>
    </cfRule>
    <cfRule type="cellIs" dxfId="34" priority="96" stopIfTrue="1" operator="between">
      <formula>0.7</formula>
      <formula>1.2</formula>
    </cfRule>
    <cfRule type="cellIs" dxfId="33" priority="97" stopIfTrue="1" operator="greaterThanOrEqual">
      <formula>1.2</formula>
    </cfRule>
    <cfRule type="containsBlanks" dxfId="32" priority="98" stopIfTrue="1">
      <formula>LEN(TRIM(O49))=0</formula>
    </cfRule>
  </conditionalFormatting>
  <conditionalFormatting sqref="P15">
    <cfRule type="containsBlanks" dxfId="31" priority="1">
      <formula>LEN(TRIM(P15))=0</formula>
    </cfRule>
  </conditionalFormatting>
  <conditionalFormatting sqref="Q16:Q17 P15:R15 R17:R36">
    <cfRule type="cellIs" dxfId="30" priority="2" stopIfTrue="1" operator="equal">
      <formula>"100%"</formula>
    </cfRule>
    <cfRule type="cellIs" dxfId="29" priority="3" stopIfTrue="1" operator="lessThan">
      <formula>0.5</formula>
    </cfRule>
    <cfRule type="cellIs" dxfId="28" priority="4" stopIfTrue="1" operator="between">
      <formula>0.5</formula>
      <formula>0.7</formula>
    </cfRule>
    <cfRule type="cellIs" dxfId="27" priority="5" stopIfTrue="1" operator="between">
      <formula>0.7</formula>
      <formula>1.2</formula>
    </cfRule>
    <cfRule type="cellIs" dxfId="26" priority="6" stopIfTrue="1" operator="greaterThanOrEqual">
      <formula>1.2</formula>
    </cfRule>
    <cfRule type="containsBlanks" dxfId="25" priority="7" stopIfTrue="1">
      <formula>LEN(TRIM(P15))=0</formula>
    </cfRule>
  </conditionalFormatting>
  <conditionalFormatting sqref="Q49:R49 U49:V49">
    <cfRule type="containsBlanks" dxfId="24" priority="86">
      <formula>LEN(TRIM(Q49))=0</formula>
    </cfRule>
  </conditionalFormatting>
  <conditionalFormatting sqref="P16:P36 Q18:Q36 R16:S16">
    <cfRule type="containsBlanks" dxfId="23" priority="62" stopIfTrue="1">
      <formula>LEN(TRIM(P16))=0</formula>
    </cfRule>
    <cfRule type="cellIs" dxfId="22" priority="61" stopIfTrue="1" operator="greaterThanOrEqual">
      <formula>1.2</formula>
    </cfRule>
    <cfRule type="cellIs" dxfId="21" priority="60" stopIfTrue="1" operator="between">
      <formula>0.7</formula>
      <formula>1.2</formula>
    </cfRule>
    <cfRule type="cellIs" dxfId="20" priority="59" stopIfTrue="1" operator="between">
      <formula>0.5</formula>
      <formula>0.7</formula>
    </cfRule>
    <cfRule type="cellIs" dxfId="19" priority="57" stopIfTrue="1" operator="equal">
      <formula>"100%"</formula>
    </cfRule>
    <cfRule type="cellIs" dxfId="18" priority="58" stopIfTrue="1" operator="lessThan">
      <formula>0.5</formula>
    </cfRule>
  </conditionalFormatting>
  <conditionalFormatting sqref="S49:T49">
    <cfRule type="cellIs" dxfId="17" priority="91" stopIfTrue="1" operator="greaterThanOrEqual">
      <formula>1.2</formula>
    </cfRule>
    <cfRule type="cellIs" dxfId="16" priority="90" stopIfTrue="1" operator="between">
      <formula>0.7</formula>
      <formula>1.2</formula>
    </cfRule>
    <cfRule type="cellIs" dxfId="15" priority="89" stopIfTrue="1" operator="between">
      <formula>0.5</formula>
      <formula>0.7</formula>
    </cfRule>
    <cfRule type="cellIs" dxfId="14" priority="88" stopIfTrue="1" operator="lessThan">
      <formula>0.5</formula>
    </cfRule>
    <cfRule type="cellIs" dxfId="13" priority="87" stopIfTrue="1" operator="equal">
      <formula>"100%"</formula>
    </cfRule>
    <cfRule type="containsBlanks" dxfId="12" priority="92" stopIfTrue="1">
      <formula>LEN(TRIM(S49))=0</formula>
    </cfRule>
  </conditionalFormatting>
  <conditionalFormatting sqref="T15:V36">
    <cfRule type="cellIs" dxfId="11" priority="10" stopIfTrue="1" operator="lessThan">
      <formula>0.5</formula>
    </cfRule>
    <cfRule type="cellIs" dxfId="10" priority="11" stopIfTrue="1" operator="between">
      <formula>0.5</formula>
      <formula>0.7</formula>
    </cfRule>
    <cfRule type="cellIs" dxfId="9" priority="12" stopIfTrue="1" operator="between">
      <formula>0.7</formula>
      <formula>1.2</formula>
    </cfRule>
    <cfRule type="cellIs" dxfId="8" priority="13" stopIfTrue="1" operator="greaterThanOrEqual">
      <formula>1.2</formula>
    </cfRule>
    <cfRule type="containsBlanks" dxfId="7" priority="14" stopIfTrue="1">
      <formula>LEN(TRIM(T15))=0</formula>
    </cfRule>
    <cfRule type="containsBlanks" dxfId="6" priority="8">
      <formula>LEN(TRIM(T15))=0</formula>
    </cfRule>
    <cfRule type="cellIs" dxfId="5" priority="9" stopIfTrue="1" operator="equal">
      <formula>"100%"</formula>
    </cfRule>
  </conditionalFormatting>
  <printOptions horizontalCentered="1" verticalCentered="1"/>
  <pageMargins left="0.31496062992125984" right="0.31496062992125984" top="0.35433070866141736" bottom="0.35433070866141736" header="0.31496062992125984" footer="0.31496062992125984"/>
  <pageSetup paperSize="190" scale="31"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42578125" customWidth="1"/>
    <col min="2" max="2" width="34.5703125" customWidth="1"/>
  </cols>
  <sheetData>
    <row r="1" spans="1:2" x14ac:dyDescent="0.25">
      <c r="A1" s="45" t="s">
        <v>33</v>
      </c>
    </row>
    <row r="3" spans="1:2" ht="120" customHeight="1" x14ac:dyDescent="0.25">
      <c r="A3" s="173" t="s">
        <v>34</v>
      </c>
      <c r="B3" s="173"/>
    </row>
    <row r="5" spans="1:2" ht="45" x14ac:dyDescent="0.25">
      <c r="A5" s="46"/>
      <c r="B5" s="47" t="s">
        <v>35</v>
      </c>
    </row>
    <row r="6" spans="1:2" ht="60" x14ac:dyDescent="0.25">
      <c r="A6" s="48"/>
      <c r="B6" s="47" t="s">
        <v>36</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baseColWidth="10" defaultRowHeight="15" x14ac:dyDescent="0.25"/>
  <sheetData>
    <row r="2" spans="2:20" ht="15.75" thickBot="1" x14ac:dyDescent="0.3"/>
    <row r="3" spans="2:20" ht="15.75" thickBot="1" x14ac:dyDescent="0.3">
      <c r="B3" s="141" t="s">
        <v>22</v>
      </c>
      <c r="C3" s="142"/>
      <c r="D3" s="142"/>
      <c r="E3" s="142"/>
      <c r="F3" s="142"/>
      <c r="G3" s="142"/>
      <c r="H3" s="142"/>
      <c r="I3" s="142"/>
      <c r="J3" s="142"/>
      <c r="K3" s="142"/>
      <c r="L3" s="142"/>
      <c r="M3" s="142"/>
      <c r="N3" s="142"/>
      <c r="O3" s="142"/>
      <c r="P3" s="142"/>
      <c r="Q3" s="142"/>
      <c r="R3" s="142"/>
      <c r="S3" s="142"/>
      <c r="T3" s="143"/>
    </row>
    <row r="4" spans="2:20" ht="15.75" thickBot="1" x14ac:dyDescent="0.3">
      <c r="B4" s="144" t="s">
        <v>23</v>
      </c>
      <c r="C4" s="144" t="s">
        <v>14</v>
      </c>
      <c r="D4" s="141" t="s">
        <v>15</v>
      </c>
      <c r="E4" s="142"/>
      <c r="F4" s="142"/>
      <c r="G4" s="143"/>
      <c r="H4" s="146" t="s">
        <v>16</v>
      </c>
      <c r="I4" s="147"/>
      <c r="J4" s="147"/>
      <c r="K4" s="174"/>
      <c r="L4" s="175" t="s">
        <v>17</v>
      </c>
      <c r="M4" s="147"/>
      <c r="N4" s="147"/>
      <c r="O4" s="174"/>
      <c r="P4" s="175" t="s">
        <v>18</v>
      </c>
      <c r="Q4" s="147"/>
      <c r="R4" s="147"/>
      <c r="S4" s="148"/>
      <c r="T4" s="149" t="s">
        <v>24</v>
      </c>
    </row>
    <row r="5" spans="2:20" ht="29.25" thickBot="1" x14ac:dyDescent="0.3">
      <c r="B5" s="145"/>
      <c r="C5" s="145"/>
      <c r="D5" s="26" t="s">
        <v>25</v>
      </c>
      <c r="E5" s="27" t="s">
        <v>26</v>
      </c>
      <c r="F5" s="28" t="s">
        <v>27</v>
      </c>
      <c r="G5" s="27" t="s">
        <v>28</v>
      </c>
      <c r="H5" s="26" t="s">
        <v>25</v>
      </c>
      <c r="I5" s="27" t="s">
        <v>26</v>
      </c>
      <c r="J5" s="28" t="s">
        <v>27</v>
      </c>
      <c r="K5" s="27" t="s">
        <v>28</v>
      </c>
      <c r="L5" s="26" t="s">
        <v>25</v>
      </c>
      <c r="M5" s="27" t="s">
        <v>26</v>
      </c>
      <c r="N5" s="28" t="s">
        <v>27</v>
      </c>
      <c r="O5" s="27" t="s">
        <v>28</v>
      </c>
      <c r="P5" s="26" t="s">
        <v>25</v>
      </c>
      <c r="Q5" s="27" t="s">
        <v>26</v>
      </c>
      <c r="R5" s="28" t="s">
        <v>27</v>
      </c>
      <c r="S5" s="27" t="s">
        <v>28</v>
      </c>
      <c r="T5" s="150"/>
    </row>
    <row r="6" spans="2:20" x14ac:dyDescent="0.25">
      <c r="B6" s="13"/>
      <c r="C6" s="14">
        <f>SUM(D6:G256)</f>
        <v>0</v>
      </c>
      <c r="D6" s="29"/>
      <c r="E6" s="30"/>
      <c r="F6" s="31"/>
      <c r="G6" s="32"/>
      <c r="H6" s="29"/>
      <c r="I6" s="30"/>
      <c r="J6" s="31"/>
      <c r="K6" s="32"/>
      <c r="L6" s="15" t="str">
        <f t="shared" ref="L6:O8" si="0">IFERROR(H6/D6,"NO APLICA")</f>
        <v>NO APLICA</v>
      </c>
      <c r="M6" s="16" t="str">
        <f t="shared" si="0"/>
        <v>NO APLICA</v>
      </c>
      <c r="N6" s="16" t="str">
        <f t="shared" si="0"/>
        <v>NO APLICA</v>
      </c>
      <c r="O6" s="17" t="str">
        <f t="shared" si="0"/>
        <v>NO APLICA</v>
      </c>
      <c r="P6" s="15" t="str">
        <f t="shared" ref="P6:P8" si="1">IFERROR(H6/D6,"NO APLICA")</f>
        <v>NO APLICA</v>
      </c>
      <c r="Q6" s="16" t="str">
        <f t="shared" ref="Q6:Q8" si="2">IFERROR((H6+I6)/(D6+E6),"NO APLICA")</f>
        <v>NO APLICA</v>
      </c>
      <c r="R6" s="16" t="str">
        <f t="shared" ref="R6:R8" si="3">IFERROR((H6+I6+J6)/(D6+E6+F6),"NO APLICA")</f>
        <v>NO APLICA</v>
      </c>
      <c r="S6" s="17" t="str">
        <f t="shared" ref="S6:S8" si="4">IFERROR((H6+I6+J6+K6)/(D6+E6+F6+G6),"NO APLICA")</f>
        <v>NO APLICA</v>
      </c>
      <c r="T6" s="18"/>
    </row>
    <row r="7" spans="2:20" x14ac:dyDescent="0.25">
      <c r="B7" s="19"/>
      <c r="C7" s="20">
        <f>SUM(D7:G257)</f>
        <v>0</v>
      </c>
      <c r="D7" s="33"/>
      <c r="E7" s="34"/>
      <c r="F7" s="35"/>
      <c r="G7" s="36"/>
      <c r="H7" s="33"/>
      <c r="I7" s="34"/>
      <c r="J7" s="35"/>
      <c r="K7" s="36"/>
      <c r="L7" s="1" t="str">
        <f t="shared" si="0"/>
        <v>NO APLICA</v>
      </c>
      <c r="M7" s="2" t="str">
        <f t="shared" si="0"/>
        <v>NO APLICA</v>
      </c>
      <c r="N7" s="2" t="str">
        <f t="shared" si="0"/>
        <v>NO APLICA</v>
      </c>
      <c r="O7" s="3" t="str">
        <f t="shared" si="0"/>
        <v>NO APLICA</v>
      </c>
      <c r="P7" s="1" t="str">
        <f t="shared" si="1"/>
        <v>NO APLICA</v>
      </c>
      <c r="Q7" s="2" t="str">
        <f t="shared" si="2"/>
        <v>NO APLICA</v>
      </c>
      <c r="R7" s="2" t="str">
        <f t="shared" si="3"/>
        <v>NO APLICA</v>
      </c>
      <c r="S7" s="3" t="str">
        <f t="shared" si="4"/>
        <v>NO APLICA</v>
      </c>
      <c r="T7" s="21"/>
    </row>
    <row r="8" spans="2:20" ht="15.75" thickBot="1" x14ac:dyDescent="0.3">
      <c r="B8" s="22"/>
      <c r="C8" s="23">
        <f>SUM(D8:G258)</f>
        <v>0</v>
      </c>
      <c r="D8" s="37"/>
      <c r="E8" s="38"/>
      <c r="F8" s="39"/>
      <c r="G8" s="40"/>
      <c r="H8" s="37"/>
      <c r="I8" s="38"/>
      <c r="J8" s="39"/>
      <c r="K8" s="40"/>
      <c r="L8" s="8" t="str">
        <f t="shared" si="0"/>
        <v>NO APLICA</v>
      </c>
      <c r="M8" s="9" t="str">
        <f t="shared" si="0"/>
        <v>NO APLICA</v>
      </c>
      <c r="N8" s="9" t="str">
        <f t="shared" si="0"/>
        <v>NO APLICA</v>
      </c>
      <c r="O8" s="10" t="str">
        <f t="shared" si="0"/>
        <v>NO APLICA</v>
      </c>
      <c r="P8" s="8" t="str">
        <f t="shared" si="1"/>
        <v>NO APLICA</v>
      </c>
      <c r="Q8" s="9" t="str">
        <f t="shared" si="2"/>
        <v>NO APLICA</v>
      </c>
      <c r="R8" s="9" t="str">
        <f t="shared" si="3"/>
        <v>NO APLICA</v>
      </c>
      <c r="S8" s="10" t="str">
        <f t="shared" si="4"/>
        <v>NO APLICA</v>
      </c>
      <c r="T8" s="24"/>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EJE 3</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Propietario</cp:lastModifiedBy>
  <cp:revision/>
  <cp:lastPrinted>2023-07-13T16:03:12Z</cp:lastPrinted>
  <dcterms:created xsi:type="dcterms:W3CDTF">2021-02-22T21:43:21Z</dcterms:created>
  <dcterms:modified xsi:type="dcterms:W3CDTF">2023-10-04T17:17:50Z</dcterms:modified>
  <cp:category/>
  <cp:contentStatus/>
</cp:coreProperties>
</file>