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66925"/>
  <mc:AlternateContent xmlns:mc="http://schemas.openxmlformats.org/markup-compatibility/2006">
    <mc:Choice Requires="x15">
      <x15ac:absPath xmlns:x15ac="http://schemas.microsoft.com/office/spreadsheetml/2010/11/ac" url="D:\RCA 29032023\RADIO CULTURAL AYUNTAMIENTO\3. RADIO CULTURAL\5. PLANEACION\1. MIR PLANEACIÓN 2023\2. TRIMESTRALES\3. TERCER TRIMESTRE\1. FORMATO DE SEGUIMIENTO RCA3Tr23\"/>
    </mc:Choice>
  </mc:AlternateContent>
  <xr:revisionPtr revIDLastSave="0" documentId="13_ncr:1_{A6C0A257-5896-43CA-82D8-E493EAEAEC66}" xr6:coauthVersionLast="47" xr6:coauthVersionMax="47" xr10:uidLastSave="{00000000-0000-0000-0000-000000000000}"/>
  <bookViews>
    <workbookView xWindow="-120" yWindow="-120" windowWidth="29040" windowHeight="15720" xr2:uid="{00000000-000D-0000-FFFF-FFFF00000000}"/>
  </bookViews>
  <sheets>
    <sheet name="SEGUIMIENTO 2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5" i="3" l="1"/>
  <c r="U15" i="3"/>
  <c r="T15" i="3"/>
  <c r="U14" i="3"/>
  <c r="T14" i="3"/>
  <c r="U13" i="3"/>
  <c r="T13" i="3"/>
  <c r="R26" i="3" l="1"/>
  <c r="R25" i="3"/>
  <c r="R24" i="3"/>
  <c r="R23" i="3"/>
  <c r="R22" i="3"/>
  <c r="R21" i="3"/>
  <c r="R20" i="3"/>
  <c r="R18" i="3"/>
  <c r="R17" i="3"/>
  <c r="R15" i="3"/>
  <c r="R14" i="3"/>
  <c r="R13" i="3"/>
  <c r="T26" i="3"/>
  <c r="T25" i="3"/>
  <c r="T27" i="3" s="1"/>
  <c r="T24" i="3"/>
  <c r="T23" i="3"/>
  <c r="T22" i="3"/>
  <c r="T21" i="3"/>
  <c r="T20" i="3"/>
  <c r="T19" i="3"/>
  <c r="T18" i="3"/>
  <c r="T17" i="3"/>
  <c r="U26" i="3"/>
  <c r="U25" i="3"/>
  <c r="U24" i="3"/>
  <c r="U23" i="3"/>
  <c r="U22" i="3"/>
  <c r="U21" i="3"/>
  <c r="U20" i="3"/>
  <c r="U19" i="3"/>
  <c r="U18" i="3"/>
  <c r="U17" i="3"/>
  <c r="U27" i="3"/>
  <c r="R27" i="3" l="1"/>
  <c r="R19" i="3"/>
  <c r="T46" i="3" l="1"/>
  <c r="T45" i="3"/>
  <c r="T44" i="3"/>
  <c r="P46" i="3"/>
  <c r="P45" i="3"/>
  <c r="P44" i="3"/>
  <c r="O44" i="3"/>
  <c r="Q26" i="3"/>
  <c r="P26" i="3"/>
  <c r="S44" i="3"/>
  <c r="T16" i="3" l="1"/>
  <c r="Q13" i="3"/>
  <c r="P13" i="3"/>
  <c r="Q17" i="3" l="1"/>
  <c r="P17" i="3"/>
  <c r="Q15" i="3"/>
  <c r="Q14" i="3"/>
  <c r="Q25" i="3" l="1"/>
  <c r="Q24" i="3"/>
  <c r="Q23" i="3"/>
  <c r="Q22" i="3"/>
  <c r="Q21" i="3"/>
  <c r="Q20" i="3"/>
  <c r="Q19" i="3"/>
  <c r="Q18" i="3"/>
  <c r="Q27" i="3" l="1"/>
  <c r="G18" i="3"/>
  <c r="G19" i="3"/>
  <c r="G20" i="3"/>
  <c r="G21" i="3"/>
  <c r="G22" i="3"/>
  <c r="G23" i="3"/>
  <c r="G24" i="3"/>
  <c r="G25" i="3"/>
  <c r="G26" i="3"/>
  <c r="G17" i="3"/>
  <c r="P25" i="3" l="1"/>
  <c r="P24" i="3"/>
  <c r="P23" i="3"/>
  <c r="P22" i="3"/>
  <c r="P21" i="3"/>
  <c r="P20" i="3"/>
  <c r="P19" i="3"/>
  <c r="P18" i="3"/>
  <c r="P27" i="3" l="1"/>
  <c r="S45" i="3"/>
  <c r="O45" i="3"/>
  <c r="U43" i="3" l="1"/>
  <c r="T43" i="3"/>
  <c r="S43" i="3"/>
  <c r="R43" i="3"/>
  <c r="Q43" i="3"/>
  <c r="P43" i="3"/>
  <c r="O43" i="3"/>
  <c r="V43" i="3" s="1"/>
  <c r="U16" i="3" l="1"/>
  <c r="V16" i="3"/>
  <c r="Q16" i="3"/>
  <c r="R16" i="3"/>
  <c r="S16" i="3"/>
  <c r="S46" i="3"/>
  <c r="P16" i="3" l="1"/>
  <c r="P14" i="3" l="1"/>
  <c r="O46" i="3" l="1"/>
</calcChain>
</file>

<file path=xl/sharedStrings.xml><?xml version="1.0" encoding="utf-8"?>
<sst xmlns="http://schemas.openxmlformats.org/spreadsheetml/2006/main" count="144" uniqueCount="104">
  <si>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</si>
  <si>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</si>
  <si>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</si>
  <si>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</si>
  <si>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</si>
  <si>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</si>
  <si>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</si>
  <si>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</si>
  <si>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</si>
  <si>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</si>
  <si>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</si>
  <si>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</si>
  <si>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</si>
  <si>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</si>
  <si>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</si>
  <si>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</si>
  <si>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</si>
  <si>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</si>
  <si>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</si>
  <si>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</si>
  <si>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</si>
  <si>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</si>
  <si>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</si>
  <si>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</si>
  <si>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</si>
  <si>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</si>
  <si>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</si>
  <si>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</si>
  <si>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</si>
  <si>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</si>
  <si>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</si>
  <si>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</si>
  <si>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</si>
  <si>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</si>
  <si>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</si>
  <si>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</si>
  <si>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</si>
  <si>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</si>
  <si>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</si>
  <si>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</si>
  <si>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</si>
  <si>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</si>
  <si>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</si>
  <si>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</si>
  <si>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</si>
  <si>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</si>
  <si>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</si>
  <si>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 xml:space="preserve">Propósito (Dirección General) </t>
  </si>
  <si>
    <t>Componente
(Dirección de Noticias)</t>
  </si>
  <si>
    <t>Componente (Dirección de Programación Cultural y Musical)</t>
  </si>
  <si>
    <t>Componente (Coordinación administrativa)</t>
  </si>
  <si>
    <t>Trimestral</t>
  </si>
  <si>
    <r>
      <t xml:space="preserve">1.07.1.1  </t>
    </r>
    <r>
      <rPr>
        <sz val="11"/>
        <color theme="0"/>
        <rFont val="Arial"/>
        <family val="2"/>
      </rPr>
      <t>Informar hechos del acontecer de la vida en la sociedad a través de programas con mensajes positivos de calidad, con la finalidad de fortalecer la integración municipal, la formación educativa, cultural y cívica, la igualdad entre mujeres y hombres, la difusión de información imparcial, objetiva, oportuna y veraz con el público en general.</t>
    </r>
  </si>
  <si>
    <r>
      <t xml:space="preserve">1.07.1.1.1 </t>
    </r>
    <r>
      <rPr>
        <sz val="11"/>
        <color theme="1"/>
        <rFont val="Arial"/>
        <family val="2"/>
      </rPr>
      <t>Programas informativos transmitidos</t>
    </r>
  </si>
  <si>
    <r>
      <t xml:space="preserve">1.07.1.1.1.1 </t>
    </r>
    <r>
      <rPr>
        <sz val="11"/>
        <color theme="1"/>
        <rFont val="Arial"/>
        <family val="2"/>
      </rPr>
      <t>Transmisión de las noticias más importantes que sucedieron y se están presentando a nivel local, estatal, nacional e internacional</t>
    </r>
  </si>
  <si>
    <r>
      <t xml:space="preserve">1.07.1.1.1.2 </t>
    </r>
    <r>
      <rPr>
        <sz val="11"/>
        <color theme="1"/>
        <rFont val="Arial"/>
        <family val="2"/>
      </rPr>
      <t>Preparación de material para cápsulas informativas para las transmisiones</t>
    </r>
  </si>
  <si>
    <r>
      <t xml:space="preserve">1.07.1.1.2 </t>
    </r>
    <r>
      <rPr>
        <sz val="11"/>
        <color theme="1"/>
        <rFont val="Arial"/>
        <family val="2"/>
      </rPr>
      <t>Programas culturales y de ayuda social transmitidos</t>
    </r>
  </si>
  <si>
    <r>
      <t xml:space="preserve">1.07.1.1.2.1 </t>
    </r>
    <r>
      <rPr>
        <sz val="11"/>
        <color theme="1"/>
        <rFont val="Arial"/>
        <family val="2"/>
      </rPr>
      <t>Transmisión de programas de gestión y atención ciudadana</t>
    </r>
  </si>
  <si>
    <r>
      <t xml:space="preserve">1.07.1.1.2.2 </t>
    </r>
    <r>
      <rPr>
        <sz val="11"/>
        <color theme="1"/>
        <rFont val="Arial"/>
        <family val="2"/>
      </rPr>
      <t>Transmisión  de una amplia colección musical para entretenimiento, fomentando el interes por la cultura, el respeto y la igualdad.</t>
    </r>
  </si>
  <si>
    <r>
      <t xml:space="preserve">1.07.1.1.3 </t>
    </r>
    <r>
      <rPr>
        <sz val="11"/>
        <color theme="1"/>
        <rFont val="Arial"/>
        <family val="2"/>
      </rPr>
      <t>Actividades administrativas para la aplicación de lineamiento y políticas establecidas</t>
    </r>
  </si>
  <si>
    <r>
      <t xml:space="preserve">1.07.1.1.3.1 </t>
    </r>
    <r>
      <rPr>
        <sz val="11"/>
        <color theme="1"/>
        <rFont val="Arial"/>
        <family val="2"/>
      </rPr>
      <t>Elaboración de requisiciones para solicitud de recursos materialres, financieros.</t>
    </r>
  </si>
  <si>
    <r>
      <t xml:space="preserve">1.07.1.1.3.2 </t>
    </r>
    <r>
      <rPr>
        <sz val="11"/>
        <color theme="1"/>
        <rFont val="Arial"/>
        <family val="2"/>
      </rPr>
      <t>Atención de las diferentes solicitudes de información de los entes públicos y fiscalizables</t>
    </r>
  </si>
  <si>
    <r>
      <t xml:space="preserve">PHP: </t>
    </r>
    <r>
      <rPr>
        <sz val="11"/>
        <color theme="0"/>
        <rFont val="Arial"/>
        <family val="2"/>
      </rPr>
      <t>Porcentaje de horas de programación</t>
    </r>
  </si>
  <si>
    <r>
      <t>PPIT</t>
    </r>
    <r>
      <rPr>
        <sz val="11"/>
        <color theme="1"/>
        <rFont val="Arial"/>
        <family val="2"/>
      </rPr>
      <t>:Porcentaje de programas informativos transmitidos.</t>
    </r>
  </si>
  <si>
    <r>
      <rPr>
        <b/>
        <sz val="11"/>
        <color theme="1"/>
        <rFont val="Arial"/>
        <family val="2"/>
      </rPr>
      <t>PNT:</t>
    </r>
    <r>
      <rPr>
        <sz val="11"/>
        <color theme="1"/>
        <rFont val="Arial"/>
        <family val="2"/>
      </rPr>
      <t>Porcentaje de noticias transmitidas</t>
    </r>
  </si>
  <si>
    <r>
      <rPr>
        <b/>
        <sz val="11"/>
        <color theme="1"/>
        <rFont val="Arial"/>
        <family val="2"/>
      </rPr>
      <t>PICT:</t>
    </r>
    <r>
      <rPr>
        <sz val="11"/>
        <color theme="1"/>
        <rFont val="Arial"/>
        <family val="2"/>
      </rPr>
      <t>Porcentaje de información en las cápsulas transmitidas.</t>
    </r>
  </si>
  <si>
    <r>
      <t>PPCT:</t>
    </r>
    <r>
      <rPr>
        <sz val="11"/>
        <color theme="1"/>
        <rFont val="Arial"/>
        <family val="2"/>
      </rPr>
      <t>Porcentaje de programas culturales transmitidos</t>
    </r>
  </si>
  <si>
    <r>
      <rPr>
        <b/>
        <sz val="11"/>
        <color theme="1"/>
        <rFont val="Arial"/>
        <family val="2"/>
      </rPr>
      <t>PTCTT:</t>
    </r>
    <r>
      <rPr>
        <sz val="11"/>
        <color theme="1"/>
        <rFont val="Arial"/>
        <family val="2"/>
      </rPr>
      <t>Porcentaje de transmiciones  de programas de atención ciudadana</t>
    </r>
  </si>
  <si>
    <r>
      <rPr>
        <b/>
        <sz val="11"/>
        <color theme="1"/>
        <rFont val="Arial"/>
        <family val="2"/>
      </rPr>
      <t>PTCMT:</t>
    </r>
    <r>
      <rPr>
        <sz val="11"/>
        <color theme="1"/>
        <rFont val="Arial"/>
        <family val="2"/>
      </rPr>
      <t>Porcentaje de transmisión de colección musical transmitidos.</t>
    </r>
  </si>
  <si>
    <r>
      <t>PAC:</t>
    </r>
    <r>
      <rPr>
        <sz val="11"/>
        <color theme="1"/>
        <rFont val="Arial"/>
        <family val="2"/>
      </rPr>
      <t>Porcentaje de actividades administrativas</t>
    </r>
  </si>
  <si>
    <r>
      <rPr>
        <b/>
        <sz val="11"/>
        <color theme="1"/>
        <rFont val="Arial"/>
        <family val="2"/>
      </rPr>
      <t>PER:</t>
    </r>
    <r>
      <rPr>
        <sz val="11"/>
        <color theme="1"/>
        <rFont val="Arial"/>
        <family val="2"/>
      </rPr>
      <t>Porcentaje de elaboración de requisiciones</t>
    </r>
  </si>
  <si>
    <r>
      <rPr>
        <b/>
        <sz val="11"/>
        <color theme="1"/>
        <rFont val="Arial"/>
        <family val="2"/>
      </rPr>
      <t>PADSI:</t>
    </r>
    <r>
      <rPr>
        <sz val="11"/>
        <color theme="1"/>
        <rFont val="Arial"/>
        <family val="2"/>
      </rPr>
      <t xml:space="preserve">Porcentaje de atención  de solicitudes </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</si>
  <si>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Horas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</si>
  <si>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informativos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</si>
  <si>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Cápsulas informativas </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</si>
  <si>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Actividades administrativas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</si>
  <si>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Noticias transmitidas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</si>
  <si>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Transmisión de Colección musical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</si>
  <si>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Requisiciones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</si>
  <si>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</si>
  <si>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 de atención y gestión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</si>
  <si>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Programas culturales</t>
    </r>
  </si>
  <si>
    <t>DIRECCIÓN DE NOTICIAS</t>
  </si>
  <si>
    <t>COORDINACIÓN ADMINISTRATIVA</t>
  </si>
  <si>
    <t>DIRECCIÓN DE PROGRAMACION CULTURAL</t>
  </si>
  <si>
    <t>ELABORÓ                                                                                                                                                                                       Aurora Cocoletzi Solis                                                                                                                                                        Contadora de Radio Cultural Ayuntamiento</t>
  </si>
  <si>
    <t>CLAVE Y NOMBRE DEL PPA: E-PPA 1.07  PROGRAMA DE SERVICIO DE RADIODIFUSIÓN QUE 
PROMUEVE LA INTEGRACIÓN MUNICIPAL</t>
  </si>
  <si>
    <t>ANUAL</t>
  </si>
  <si>
    <t>RADIO CULTURAL AYUNTAMIENTO</t>
  </si>
  <si>
    <r>
      <t xml:space="preserve">1.07.1 </t>
    </r>
    <r>
      <rPr>
        <sz val="11"/>
        <color theme="1"/>
        <rFont val="Arial"/>
        <family val="2"/>
      </rPr>
      <t>Contribuir a la renovación de los mecanismos de gestión flexibilizando nuestras estructuras y procedimientos administrativos con calidad, innovación tecnológica y combate a la corrupción mediante la transmisión con información  de calidad  para fortalecer  el vínculo con el público en general</t>
    </r>
  </si>
  <si>
    <r>
      <rPr>
        <b/>
        <sz val="11"/>
        <color theme="1"/>
        <rFont val="Arial"/>
        <family val="2"/>
      </rPr>
      <t>Justificación Trimestral:</t>
    </r>
    <r>
      <rPr>
        <sz val="11"/>
        <color theme="1"/>
        <rFont val="Arial"/>
        <family val="2"/>
      </rPr>
      <t xml:space="preserve"> Se alcanzó el 69.13% debido a que se tenia programado articulos para el cambio de piso el cual se reprogramo.                                  </t>
    </r>
    <r>
      <rPr>
        <b/>
        <sz val="11"/>
        <color theme="1"/>
        <rFont val="Arial"/>
        <family val="2"/>
      </rPr>
      <t>Justificación Anual:</t>
    </r>
    <r>
      <rPr>
        <sz val="11"/>
        <color theme="1"/>
        <rFont val="Arial"/>
        <family val="2"/>
      </rPr>
      <t xml:space="preserve"> Se alcanzó el 34.51% del 100%, que se programó anualmente.  </t>
    </r>
  </si>
  <si>
    <r>
      <t xml:space="preserve">Justificación Trimestral: </t>
    </r>
    <r>
      <rPr>
        <sz val="11"/>
        <color theme="0"/>
        <rFont val="Arial"/>
        <family val="2"/>
      </rPr>
      <t>Se alcanzó la meta del  99.91%</t>
    </r>
    <r>
      <rPr>
        <b/>
        <sz val="11"/>
        <color theme="0"/>
        <rFont val="Arial"/>
        <family val="2"/>
      </rPr>
      <t xml:space="preserve"> </t>
    </r>
    <r>
      <rPr>
        <sz val="11"/>
        <color theme="0"/>
        <rFont val="Arial"/>
        <family val="2"/>
      </rPr>
      <t xml:space="preserve"> debido a que  hubo apagón de luz , lo que ocasionó salieramos fuera del aire.</t>
    </r>
  </si>
  <si>
    <r>
      <t xml:space="preserve">Justificación Trimestral: </t>
    </r>
    <r>
      <rPr>
        <sz val="11"/>
        <color theme="1"/>
        <rFont val="Arial"/>
        <family val="2"/>
      </rPr>
      <t>Se alcanzó la meta del 100%  debido a que cada reportero género la información que tienen programado, además  se incluyó la información de los informes de Gobierno de la Presidente Municipal y Gobernadora del Estado</t>
    </r>
  </si>
  <si>
    <r>
      <t xml:space="preserve">Justificación Trimestral: </t>
    </r>
    <r>
      <rPr>
        <sz val="11"/>
        <color theme="1"/>
        <rFont val="Arial"/>
        <family val="2"/>
      </rPr>
      <t>Se alcanzó la meta del 100%  debido a que la información que se genera para las cápsulas informativas se hace en funcion de la barra programática, además  se incluyó la información de los informes de Gobierno de la Presidente Municipal y Gobernadora del Estado</t>
    </r>
    <r>
      <rPr>
        <b/>
        <sz val="11"/>
        <color theme="1"/>
        <rFont val="Arial"/>
        <family val="2"/>
      </rPr>
      <t>.</t>
    </r>
  </si>
  <si>
    <r>
      <t xml:space="preserve">Justificación Trimestral: </t>
    </r>
    <r>
      <rPr>
        <sz val="11"/>
        <color theme="1"/>
        <rFont val="Arial"/>
        <family val="2"/>
      </rPr>
      <t>Se alcanzó el 95.38% de la meta planeada</t>
    </r>
    <r>
      <rPr>
        <b/>
        <sz val="11"/>
        <color theme="1"/>
        <rFont val="Arial"/>
        <family val="2"/>
      </rPr>
      <t xml:space="preserve">, </t>
    </r>
    <r>
      <rPr>
        <sz val="11"/>
        <color theme="1"/>
        <rFont val="Arial"/>
        <family val="2"/>
      </rPr>
      <t>ya que se transmistió sesión de cabildo y el Abuelotón.</t>
    </r>
  </si>
  <si>
    <r>
      <t xml:space="preserve">Justificación Trimestral: </t>
    </r>
    <r>
      <rPr>
        <sz val="11"/>
        <color theme="1"/>
        <rFont val="Arial"/>
        <family val="2"/>
      </rPr>
      <t>Se alcanzó el 104.92% de la meta planeada debido a que aumentá el programa "Moloch chow","Reggae" y "Aca entre nos con Ferca" por lo que impacta en la barra programática, además se transmitió la Guelaguetza, Abuelotón, Día Internacional de la Amistad; Grito,Desfile y Concierto por la Independencia de México.</t>
    </r>
  </si>
  <si>
    <r>
      <t xml:space="preserve">Justificación Trimestral: </t>
    </r>
    <r>
      <rPr>
        <sz val="11"/>
        <color theme="1"/>
        <rFont val="Arial"/>
        <family val="2"/>
      </rPr>
      <t>Se alcanzó el 86.38% de la meta planeada debido a que aumento el programa "moloch chow", Reggae" y "Aca entre nos con Ferca" por lo que impacta en la barra programática musical, además se transmitió la Guelaguetza, Abuelotón, Día Internacional de la Amistad; Grito,Desfile y Concierto por la Independencia de México.</t>
    </r>
  </si>
  <si>
    <r>
      <t xml:space="preserve">Justificación Trimestral: </t>
    </r>
    <r>
      <rPr>
        <sz val="11"/>
        <color theme="1"/>
        <rFont val="Arial"/>
        <family val="2"/>
      </rPr>
      <t xml:space="preserve">Se alcanzó el 100% de lo planeado, ya que la información administrativa que se genera, no incremeto y/o disminuyó por parte de las áreas solicitantes. </t>
    </r>
  </si>
  <si>
    <r>
      <rPr>
        <b/>
        <sz val="11"/>
        <color theme="1"/>
        <rFont val="Arial"/>
        <family val="2"/>
      </rPr>
      <t xml:space="preserve">Justificación Trimestral: </t>
    </r>
    <r>
      <rPr>
        <sz val="11"/>
        <color theme="1"/>
        <rFont val="Arial"/>
        <family val="2"/>
      </rPr>
      <t xml:space="preserve">Se alcanzó el 126.96% debido a que se realizaron varias eventos que se transmitieron como el programa "Mi papito tiene talento", el evento taller de radio, tunel del tiempo, entrevistas por motivo del aniversario de Cancún.                                 </t>
    </r>
    <r>
      <rPr>
        <b/>
        <sz val="11"/>
        <color theme="1"/>
        <rFont val="Arial"/>
        <family val="2"/>
      </rPr>
      <t>Justificación Anual:</t>
    </r>
    <r>
      <rPr>
        <sz val="11"/>
        <color theme="1"/>
        <rFont val="Arial"/>
        <family val="2"/>
      </rPr>
      <t xml:space="preserve"> Se alcanzó el 46.34% del 100%, que se programó anualmente.  </t>
    </r>
  </si>
  <si>
    <r>
      <rPr>
        <b/>
        <sz val="11"/>
        <color theme="1"/>
        <rFont val="Arial"/>
        <family val="2"/>
      </rPr>
      <t xml:space="preserve">Justificación Trimestral: </t>
    </r>
    <r>
      <rPr>
        <sz val="11"/>
        <color theme="1"/>
        <rFont val="Arial"/>
        <family val="2"/>
      </rPr>
      <t xml:space="preserve">Se alcanzó el 196.57% debido a que  se compró parte del equipo  programado en el primer trimestre.                                                   </t>
    </r>
    <r>
      <rPr>
        <b/>
        <sz val="11"/>
        <color theme="1"/>
        <rFont val="Arial"/>
        <family val="2"/>
      </rPr>
      <t xml:space="preserve">Justificación Anual: </t>
    </r>
    <r>
      <rPr>
        <sz val="11"/>
        <color theme="1"/>
        <rFont val="Arial"/>
        <family val="2"/>
      </rPr>
      <t xml:space="preserve">Se alcanzó el 135.97% del 100% que se programó anualmente. </t>
    </r>
    <r>
      <rPr>
        <b/>
        <sz val="11"/>
        <color theme="1"/>
        <rFont val="Arial"/>
        <family val="2"/>
      </rPr>
      <t xml:space="preserve"> </t>
    </r>
    <r>
      <rPr>
        <sz val="11"/>
        <color theme="1"/>
        <rFont val="Arial"/>
        <family val="2"/>
      </rPr>
      <t xml:space="preserve"> </t>
    </r>
  </si>
  <si>
    <r>
      <t xml:space="preserve">Justificación Trimestral: </t>
    </r>
    <r>
      <rPr>
        <sz val="11"/>
        <color theme="1"/>
        <rFont val="Arial"/>
        <family val="2"/>
      </rPr>
      <t>Se alcanzó el 146.00% de lo planeado, ya que se van renudando los programas, eventos y solicitudes de spot por parte de instituciones, organismos</t>
    </r>
    <r>
      <rPr>
        <b/>
        <sz val="11"/>
        <color theme="1"/>
        <rFont val="Arial"/>
        <family val="2"/>
      </rPr>
      <t xml:space="preserve"> </t>
    </r>
    <r>
      <rPr>
        <sz val="11"/>
        <color theme="1"/>
        <rFont val="Arial"/>
        <family val="2"/>
      </rPr>
      <t>etc.</t>
    </r>
  </si>
  <si>
    <t>AUTORIZÓ                                                                                                                                                     Fausto Adrián Palacios
 Dirección General de Radio Cultural Ayuntamiento</t>
  </si>
  <si>
    <r>
      <t xml:space="preserve">Justificación Trimestral: </t>
    </r>
    <r>
      <rPr>
        <sz val="11"/>
        <color theme="1"/>
        <rFont val="Arial"/>
        <family val="2"/>
      </rPr>
      <t>Se alcanzó el 96.36% debido a que  se tiene programado el cambio de piso de las oficinas pero se reprogramó para el proximo trimestre.</t>
    </r>
  </si>
  <si>
    <r>
      <t xml:space="preserve">Justificación Trimestral: </t>
    </r>
    <r>
      <rPr>
        <sz val="11"/>
        <color theme="1"/>
        <rFont val="Arial"/>
        <family val="2"/>
      </rPr>
      <t>Se alcanzó la meta del 100.00%  debido a que  no hubo insidente que ocasionara que salieramos fuera del aire, ademas también se transmitieron los informes de Gobierno de la Presidente Municipal y Gobernadora del Estado</t>
    </r>
    <r>
      <rPr>
        <b/>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</si>
</sst>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2"/>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tint="-0.14999847407452621"/>
        <bgColor rgb="FF000000"/>
      </patternFill>
    </fill>
  </fills>
  <borders count="105">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rgb="FF000000"/>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thin">
        <color indexed="64"/>
      </top>
      <bottom style="dashed">
        <color theme="1"/>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dashed">
        <color theme="1"/>
      </right>
      <top style="medium">
        <color indexed="64"/>
      </top>
      <bottom style="dashed">
        <color theme="1"/>
      </bottom>
      <diagonal/>
    </border>
    <border>
      <left/>
      <right style="dashed">
        <color theme="1"/>
      </right>
      <top style="dashed">
        <color theme="1"/>
      </top>
      <bottom style="medium">
        <color indexed="64"/>
      </bottom>
      <diagonal/>
    </border>
    <border>
      <left style="thin">
        <color rgb="FF000000"/>
      </left>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indexed="64"/>
      </bottom>
      <diagonal/>
    </border>
    <border>
      <left style="dashed">
        <color theme="1"/>
      </left>
      <right/>
      <top style="thin">
        <color indexed="64"/>
      </top>
      <bottom style="dashed">
        <color theme="1"/>
      </bottom>
      <diagonal/>
    </border>
    <border>
      <left/>
      <right style="thin">
        <color indexed="64"/>
      </right>
      <top/>
      <bottom style="thin">
        <color indexed="64"/>
      </bottom>
      <diagonal/>
    </border>
    <border>
      <left/>
      <right style="dashed">
        <color theme="1"/>
      </right>
      <top style="thin">
        <color indexed="64"/>
      </top>
      <bottom style="dashed">
        <color theme="1"/>
      </bottom>
      <diagonal/>
    </border>
    <border>
      <left/>
      <right style="dotted">
        <color indexed="64"/>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theme="1"/>
      </bottom>
      <diagonal/>
    </border>
    <border>
      <left style="medium">
        <color indexed="64"/>
      </left>
      <right style="medium">
        <color indexed="64"/>
      </right>
      <top style="dotted">
        <color theme="1"/>
      </top>
      <bottom style="dott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19">
    <xf numFmtId="0" fontId="0" fillId="0" borderId="0" xfId="0"/>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3" xfId="0" applyFont="1" applyFill="1" applyBorder="1" applyAlignment="1">
      <alignment horizontal="center" vertical="center" wrapText="1"/>
    </xf>
    <xf numFmtId="2" fontId="2" fillId="2" borderId="27" xfId="1" applyNumberFormat="1" applyFont="1" applyFill="1" applyBorder="1" applyAlignment="1">
      <alignment horizontal="center" vertical="center" wrapText="1"/>
    </xf>
    <xf numFmtId="2" fontId="2" fillId="2" borderId="28" xfId="1"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2" fontId="4" fillId="8" borderId="27" xfId="1" applyNumberFormat="1" applyFont="1" applyFill="1" applyBorder="1" applyAlignment="1">
      <alignment horizontal="center" vertical="center" wrapText="1"/>
    </xf>
    <xf numFmtId="0" fontId="2" fillId="8" borderId="34" xfId="0" applyFont="1" applyFill="1" applyBorder="1" applyAlignment="1">
      <alignment horizontal="justify" vertical="center" wrapText="1"/>
    </xf>
    <xf numFmtId="0" fontId="2" fillId="8" borderId="36" xfId="0" applyFont="1" applyFill="1" applyBorder="1" applyAlignment="1">
      <alignment vertical="center" wrapText="1"/>
    </xf>
    <xf numFmtId="0" fontId="2" fillId="8" borderId="37" xfId="0" applyFont="1" applyFill="1" applyBorder="1" applyAlignment="1">
      <alignment vertical="center" wrapText="1"/>
    </xf>
    <xf numFmtId="0" fontId="13" fillId="7" borderId="19" xfId="0" applyFont="1" applyFill="1" applyBorder="1" applyAlignment="1">
      <alignment horizontal="center" vertical="top" wrapText="1"/>
    </xf>
    <xf numFmtId="0" fontId="7" fillId="4" borderId="39"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7" xfId="0" applyFont="1" applyFill="1" applyBorder="1" applyAlignment="1">
      <alignment horizontal="left" vertical="center" wrapText="1"/>
    </xf>
    <xf numFmtId="0" fontId="4" fillId="4" borderId="42" xfId="0" applyFont="1" applyFill="1" applyBorder="1" applyAlignment="1">
      <alignment horizontal="center" vertical="center" wrapText="1"/>
    </xf>
    <xf numFmtId="0" fontId="2" fillId="3" borderId="48" xfId="0" applyFont="1" applyFill="1" applyBorder="1" applyAlignment="1">
      <alignment horizontal="left" vertical="center" wrapText="1"/>
    </xf>
    <xf numFmtId="0" fontId="4" fillId="4" borderId="41" xfId="0" applyFont="1" applyFill="1" applyBorder="1" applyAlignment="1">
      <alignment horizontal="center" vertical="center" wrapText="1"/>
    </xf>
    <xf numFmtId="0" fontId="2" fillId="3" borderId="47" xfId="0" applyFont="1" applyFill="1" applyBorder="1" applyAlignment="1">
      <alignment horizontal="center" vertical="center" wrapText="1"/>
    </xf>
    <xf numFmtId="164" fontId="1" fillId="8" borderId="40" xfId="0" applyNumberFormat="1" applyFont="1" applyFill="1" applyBorder="1" applyAlignment="1">
      <alignment horizontal="center" vertical="center" wrapText="1"/>
    </xf>
    <xf numFmtId="164" fontId="1" fillId="8" borderId="25" xfId="0" applyNumberFormat="1" applyFont="1" applyFill="1" applyBorder="1" applyAlignment="1">
      <alignment horizontal="center" vertical="center" wrapText="1"/>
    </xf>
    <xf numFmtId="0" fontId="5" fillId="5" borderId="44"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1" fillId="8" borderId="44" xfId="0" applyFont="1" applyFill="1" applyBorder="1" applyAlignment="1">
      <alignment horizontal="left" vertical="center" wrapText="1"/>
    </xf>
    <xf numFmtId="0" fontId="1" fillId="8" borderId="45" xfId="0" applyFont="1" applyFill="1" applyBorder="1" applyAlignment="1">
      <alignment horizontal="left" vertical="center" wrapText="1"/>
    </xf>
    <xf numFmtId="0" fontId="15" fillId="0" borderId="53" xfId="0" applyFont="1" applyBorder="1" applyAlignment="1">
      <alignment vertical="center"/>
    </xf>
    <xf numFmtId="0" fontId="1" fillId="8" borderId="29"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2" fillId="0" borderId="56" xfId="0" applyFont="1" applyBorder="1" applyAlignment="1">
      <alignment horizontal="center" vertical="center" wrapText="1"/>
    </xf>
    <xf numFmtId="0" fontId="0" fillId="9" borderId="0" xfId="0" applyFill="1"/>
    <xf numFmtId="0" fontId="0" fillId="10" borderId="0" xfId="0" applyFill="1"/>
    <xf numFmtId="10" fontId="0" fillId="6" borderId="57"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2" fontId="0" fillId="6" borderId="57" xfId="0" applyNumberFormat="1" applyFill="1" applyBorder="1" applyAlignment="1">
      <alignment horizontal="center" vertical="center" wrapText="1"/>
    </xf>
    <xf numFmtId="0" fontId="0" fillId="0" borderId="0" xfId="0" applyAlignment="1">
      <alignment horizontal="center" vertical="center"/>
    </xf>
    <xf numFmtId="10" fontId="0" fillId="6" borderId="60" xfId="0" applyNumberForma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64" xfId="0" applyNumberFormat="1" applyFont="1" applyFill="1" applyBorder="1" applyAlignment="1">
      <alignment horizontal="center" vertical="center" wrapText="1"/>
    </xf>
    <xf numFmtId="3" fontId="2" fillId="2" borderId="66" xfId="0" applyNumberFormat="1" applyFont="1" applyFill="1" applyBorder="1" applyAlignment="1">
      <alignment horizontal="center" vertical="center" wrapText="1"/>
    </xf>
    <xf numFmtId="3" fontId="2" fillId="2" borderId="67" xfId="0" applyNumberFormat="1" applyFont="1" applyFill="1" applyBorder="1" applyAlignment="1">
      <alignment horizontal="center" vertical="center" wrapText="1"/>
    </xf>
    <xf numFmtId="3" fontId="2" fillId="2" borderId="68" xfId="0" applyNumberFormat="1" applyFont="1" applyFill="1" applyBorder="1" applyAlignment="1">
      <alignment horizontal="center" vertical="center" wrapText="1"/>
    </xf>
    <xf numFmtId="10" fontId="0" fillId="6" borderId="65" xfId="0" applyNumberFormat="1" applyFill="1" applyBorder="1" applyAlignment="1">
      <alignment horizontal="center" vertical="center" wrapText="1"/>
    </xf>
    <xf numFmtId="4" fontId="2" fillId="2" borderId="64"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1" fillId="2" borderId="58" xfId="0" applyFont="1" applyFill="1" applyBorder="1" applyAlignment="1">
      <alignment horizontal="center" vertical="center" wrapText="1"/>
    </xf>
    <xf numFmtId="4" fontId="2" fillId="8" borderId="1" xfId="0" applyNumberFormat="1" applyFont="1" applyFill="1" applyBorder="1" applyAlignment="1">
      <alignment horizontal="center" vertical="center" wrapText="1"/>
    </xf>
    <xf numFmtId="0" fontId="2" fillId="8" borderId="70" xfId="0" applyFont="1" applyFill="1" applyBorder="1" applyAlignment="1">
      <alignment vertical="center" wrapText="1"/>
    </xf>
    <xf numFmtId="4" fontId="2" fillId="2" borderId="69" xfId="0" applyNumberFormat="1" applyFont="1" applyFill="1" applyBorder="1" applyAlignment="1">
      <alignment horizontal="center" vertical="center" wrapText="1"/>
    </xf>
    <xf numFmtId="3" fontId="2" fillId="2" borderId="71"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21" xfId="0" applyNumberFormat="1"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3" fontId="2" fillId="2" borderId="57" xfId="0" applyNumberFormat="1" applyFont="1" applyFill="1" applyBorder="1" applyAlignment="1">
      <alignment horizontal="center" vertical="center" wrapText="1"/>
    </xf>
    <xf numFmtId="3" fontId="2" fillId="2" borderId="75" xfId="0" applyNumberFormat="1" applyFont="1" applyFill="1" applyBorder="1" applyAlignment="1">
      <alignment horizontal="center" vertical="center" wrapText="1"/>
    </xf>
    <xf numFmtId="3" fontId="2" fillId="2" borderId="74" xfId="0" applyNumberFormat="1"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76" xfId="2" applyFont="1" applyFill="1" applyBorder="1" applyAlignment="1">
      <alignment horizontal="center" vertical="center" wrapText="1"/>
    </xf>
    <xf numFmtId="44" fontId="2" fillId="2" borderId="77"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78"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10" fontId="0" fillId="6" borderId="75" xfId="0" applyNumberFormat="1" applyFill="1" applyBorder="1" applyAlignment="1">
      <alignment horizontal="center" vertical="center" wrapText="1"/>
    </xf>
    <xf numFmtId="10" fontId="0" fillId="6" borderId="81" xfId="0" applyNumberFormat="1" applyFill="1" applyBorder="1" applyAlignment="1">
      <alignment horizontal="center" vertical="center" wrapText="1"/>
    </xf>
    <xf numFmtId="3" fontId="2" fillId="4" borderId="7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82" xfId="0" applyFont="1" applyFill="1" applyBorder="1" applyAlignment="1">
      <alignment horizontal="center" vertical="center" wrapText="1"/>
    </xf>
    <xf numFmtId="10" fontId="0" fillId="11" borderId="60" xfId="0" applyNumberFormat="1" applyFill="1" applyBorder="1" applyAlignment="1">
      <alignment horizontal="center" vertical="center" wrapText="1"/>
    </xf>
    <xf numFmtId="0" fontId="5" fillId="4" borderId="44" xfId="0" applyFont="1" applyFill="1" applyBorder="1" applyAlignment="1">
      <alignment horizontal="left" vertical="center" wrapText="1"/>
    </xf>
    <xf numFmtId="0" fontId="5" fillId="4" borderId="84" xfId="0" applyFont="1" applyFill="1" applyBorder="1" applyAlignment="1">
      <alignment horizontal="center" vertical="center" wrapText="1"/>
    </xf>
    <xf numFmtId="0" fontId="5" fillId="5" borderId="82" xfId="0" applyFont="1" applyFill="1" applyBorder="1" applyAlignment="1">
      <alignment horizontal="left" vertical="center" wrapText="1"/>
    </xf>
    <xf numFmtId="0" fontId="1" fillId="2" borderId="73"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9" xfId="0" applyFont="1" applyFill="1" applyBorder="1" applyAlignment="1">
      <alignment horizontal="left" vertical="center" wrapText="1"/>
    </xf>
    <xf numFmtId="0" fontId="1" fillId="2" borderId="59"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1" xfId="0" applyFont="1" applyFill="1" applyBorder="1" applyAlignment="1">
      <alignment horizontal="center" vertical="center" wrapText="1"/>
    </xf>
    <xf numFmtId="3" fontId="2" fillId="8" borderId="11" xfId="0" applyNumberFormat="1" applyFont="1" applyFill="1" applyBorder="1" applyAlignment="1">
      <alignment horizontal="center" vertical="center" wrapText="1"/>
    </xf>
    <xf numFmtId="3" fontId="2" fillId="8" borderId="71"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9" xfId="0" applyNumberFormat="1" applyFont="1" applyFill="1" applyBorder="1" applyAlignment="1">
      <alignment horizontal="center" vertical="center" wrapText="1"/>
    </xf>
    <xf numFmtId="3" fontId="2" fillId="8" borderId="12" xfId="0" applyNumberFormat="1" applyFont="1" applyFill="1" applyBorder="1" applyAlignment="1">
      <alignment horizontal="center" vertical="center" wrapText="1"/>
    </xf>
    <xf numFmtId="3" fontId="2" fillId="5" borderId="71"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1" xfId="0" applyNumberFormat="1" applyFont="1" applyFill="1" applyBorder="1" applyAlignment="1">
      <alignment horizontal="center" vertical="center" wrapText="1"/>
    </xf>
    <xf numFmtId="0" fontId="1" fillId="8" borderId="25" xfId="0" applyFont="1" applyFill="1" applyBorder="1" applyAlignment="1">
      <alignment horizontal="left" vertical="center" wrapText="1"/>
    </xf>
    <xf numFmtId="0" fontId="1" fillId="8" borderId="40" xfId="0" applyFont="1" applyFill="1" applyBorder="1" applyAlignment="1">
      <alignment horizontal="left" vertical="center" wrapText="1"/>
    </xf>
    <xf numFmtId="0" fontId="0" fillId="0" borderId="0" xfId="0" applyAlignment="1">
      <alignment horizontal="center"/>
    </xf>
    <xf numFmtId="0" fontId="15" fillId="0" borderId="0" xfId="0" applyFont="1" applyAlignment="1">
      <alignment vertical="center"/>
    </xf>
    <xf numFmtId="0" fontId="4" fillId="8" borderId="85" xfId="0" applyFont="1" applyFill="1" applyBorder="1" applyAlignment="1">
      <alignment horizontal="center" vertical="center" wrapText="1"/>
    </xf>
    <xf numFmtId="3" fontId="2" fillId="4" borderId="83" xfId="0" applyNumberFormat="1" applyFont="1" applyFill="1" applyBorder="1" applyAlignment="1">
      <alignment horizontal="center" vertical="center" wrapText="1"/>
    </xf>
    <xf numFmtId="44" fontId="2" fillId="2" borderId="86" xfId="2"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87" xfId="2" applyFont="1" applyFill="1" applyBorder="1" applyAlignment="1">
      <alignment horizontal="center" vertical="center" wrapText="1"/>
    </xf>
    <xf numFmtId="0" fontId="5" fillId="5" borderId="59" xfId="0" applyFont="1" applyFill="1" applyBorder="1" applyAlignment="1">
      <alignment horizontal="left" vertical="center" wrapText="1"/>
    </xf>
    <xf numFmtId="0" fontId="13" fillId="7" borderId="19" xfId="0" applyFont="1" applyFill="1" applyBorder="1" applyAlignment="1">
      <alignment horizontal="center" vertical="center" wrapText="1"/>
    </xf>
    <xf numFmtId="0" fontId="1" fillId="2" borderId="89" xfId="0" applyFont="1" applyFill="1" applyBorder="1" applyAlignment="1">
      <alignment horizontal="center" vertical="center" wrapText="1"/>
    </xf>
    <xf numFmtId="0" fontId="7" fillId="8" borderId="89" xfId="0" applyFont="1" applyFill="1" applyBorder="1" applyAlignment="1">
      <alignment horizontal="center" vertical="center" wrapText="1"/>
    </xf>
    <xf numFmtId="0" fontId="1" fillId="2" borderId="90" xfId="0" applyFont="1" applyFill="1" applyBorder="1" applyAlignment="1">
      <alignment horizontal="center" vertical="center" wrapText="1"/>
    </xf>
    <xf numFmtId="0" fontId="13" fillId="7" borderId="91" xfId="0" applyFont="1" applyFill="1" applyBorder="1" applyAlignment="1">
      <alignment horizontal="center" vertical="center" wrapText="1"/>
    </xf>
    <xf numFmtId="0" fontId="2" fillId="8" borderId="92" xfId="0" applyFont="1" applyFill="1" applyBorder="1" applyAlignment="1">
      <alignment vertical="center" wrapText="1"/>
    </xf>
    <xf numFmtId="0" fontId="7" fillId="8" borderId="93" xfId="0" applyFont="1" applyFill="1" applyBorder="1" applyAlignment="1">
      <alignment horizontal="center" vertical="center" wrapText="1"/>
    </xf>
    <xf numFmtId="4" fontId="2" fillId="8" borderId="94" xfId="0" applyNumberFormat="1" applyFont="1" applyFill="1" applyBorder="1" applyAlignment="1">
      <alignment horizontal="center" vertical="center" wrapText="1"/>
    </xf>
    <xf numFmtId="0" fontId="4" fillId="8" borderId="95" xfId="0" applyFont="1" applyFill="1" applyBorder="1" applyAlignment="1">
      <alignment horizontal="center" vertical="center" wrapText="1"/>
    </xf>
    <xf numFmtId="2" fontId="4" fillId="8" borderId="95" xfId="1" applyNumberFormat="1" applyFont="1" applyFill="1" applyBorder="1" applyAlignment="1">
      <alignment horizontal="center" vertical="center" wrapText="1"/>
    </xf>
    <xf numFmtId="3" fontId="2" fillId="5" borderId="83" xfId="0" applyNumberFormat="1"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3" fontId="2" fillId="8" borderId="83" xfId="0" applyNumberFormat="1" applyFont="1" applyFill="1" applyBorder="1" applyAlignment="1">
      <alignment horizontal="center" vertical="center" wrapText="1"/>
    </xf>
    <xf numFmtId="3" fontId="2" fillId="8" borderId="87" xfId="0" applyNumberFormat="1" applyFont="1" applyFill="1" applyBorder="1" applyAlignment="1">
      <alignment horizontal="center" vertical="center" wrapText="1"/>
    </xf>
    <xf numFmtId="0" fontId="19" fillId="12" borderId="96" xfId="0" applyFont="1" applyFill="1" applyBorder="1" applyAlignment="1">
      <alignment horizontal="center" vertical="center" wrapText="1"/>
    </xf>
    <xf numFmtId="0" fontId="1" fillId="2" borderId="97" xfId="0" applyFont="1" applyFill="1" applyBorder="1" applyAlignment="1">
      <alignment horizontal="center" vertical="center" wrapText="1"/>
    </xf>
    <xf numFmtId="2" fontId="1" fillId="2" borderId="98" xfId="0" applyNumberFormat="1" applyFont="1" applyFill="1" applyBorder="1" applyAlignment="1">
      <alignment horizontal="center" vertical="center" wrapText="1"/>
    </xf>
    <xf numFmtId="2" fontId="1" fillId="2" borderId="84" xfId="0" applyNumberFormat="1" applyFont="1" applyFill="1" applyBorder="1" applyAlignment="1">
      <alignment horizontal="center" vertical="center" wrapText="1"/>
    </xf>
    <xf numFmtId="0" fontId="7" fillId="2" borderId="99" xfId="0" applyFont="1" applyFill="1" applyBorder="1" applyAlignment="1">
      <alignment horizontal="center" vertical="center" wrapText="1"/>
    </xf>
    <xf numFmtId="3" fontId="7" fillId="2" borderId="99" xfId="0" applyNumberFormat="1" applyFont="1" applyFill="1" applyBorder="1" applyAlignment="1">
      <alignment horizontal="center" vertical="center" wrapText="1"/>
    </xf>
    <xf numFmtId="3" fontId="7" fillId="2" borderId="100" xfId="0" applyNumberFormat="1" applyFont="1" applyFill="1" applyBorder="1" applyAlignment="1">
      <alignment horizontal="center"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11" fillId="8" borderId="44" xfId="0" applyFont="1" applyFill="1" applyBorder="1" applyAlignment="1">
      <alignment horizontal="justify" vertical="center" wrapText="1"/>
    </xf>
    <xf numFmtId="0" fontId="11" fillId="8" borderId="46" xfId="0" applyFont="1" applyFill="1" applyBorder="1" applyAlignment="1">
      <alignment horizontal="justify" vertical="center" wrapText="1"/>
    </xf>
    <xf numFmtId="10" fontId="0" fillId="6" borderId="89" xfId="0" applyNumberFormat="1" applyFill="1" applyBorder="1" applyAlignment="1">
      <alignment horizontal="center" vertical="center" wrapText="1"/>
    </xf>
    <xf numFmtId="3" fontId="2" fillId="8" borderId="72" xfId="0" applyNumberFormat="1" applyFont="1" applyFill="1" applyBorder="1" applyAlignment="1">
      <alignment horizontal="center" vertical="center" wrapText="1"/>
    </xf>
    <xf numFmtId="10" fontId="17" fillId="5" borderId="89" xfId="0" applyNumberFormat="1" applyFont="1" applyFill="1" applyBorder="1" applyAlignment="1">
      <alignment horizontal="center" vertical="center"/>
    </xf>
    <xf numFmtId="10" fontId="0" fillId="6" borderId="103"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10" fontId="0" fillId="11" borderId="104" xfId="0" applyNumberForma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38" xfId="0" applyFont="1" applyFill="1" applyBorder="1" applyAlignment="1">
      <alignment horizontal="center" vertical="center" wrapText="1"/>
    </xf>
    <xf numFmtId="0" fontId="13" fillId="7" borderId="88"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52" xfId="0" applyFont="1" applyBorder="1" applyAlignment="1">
      <alignment horizontal="center" vertical="top" wrapText="1"/>
    </xf>
    <xf numFmtId="0" fontId="15" fillId="0" borderId="52" xfId="0" applyFont="1" applyBorder="1" applyAlignment="1">
      <alignment horizontal="center" vertical="top"/>
    </xf>
    <xf numFmtId="0" fontId="1" fillId="8" borderId="34"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5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101"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10" fillId="5" borderId="49" xfId="0" applyFont="1" applyFill="1" applyBorder="1" applyAlignment="1">
      <alignment horizontal="center" vertical="center" wrapText="1"/>
    </xf>
    <xf numFmtId="0" fontId="10" fillId="5" borderId="10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0" fillId="0" borderId="0" xfId="0" applyAlignment="1">
      <alignment horizontal="justify" vertical="center" wrapText="1"/>
    </xf>
  </cellXfs>
  <cellStyles count="5">
    <cellStyle name="Moneda" xfId="2" builtinId="4"/>
    <cellStyle name="Moneda 2" xfId="3" xr:uid="{00000000-0005-0000-0000-000001000000}"/>
    <cellStyle name="Moneda 3" xfId="4" xr:uid="{AAAC20E1-0428-4F50-A5E6-81FFB693AB1A}"/>
    <cellStyle name="Normal" xfId="0" builtinId="0"/>
    <cellStyle name="Porcentaje" xfId="1" builtinId="5"/>
  </cellStyles>
  <dxfs count="59">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6</xdr:row>
      <xdr:rowOff>115094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xdr:from>
      <xdr:col>20</xdr:col>
      <xdr:colOff>1285874</xdr:colOff>
      <xdr:row>1</xdr:row>
      <xdr:rowOff>28575</xdr:rowOff>
    </xdr:from>
    <xdr:to>
      <xdr:col>22</xdr:col>
      <xdr:colOff>3057525</xdr:colOff>
      <xdr:row>7</xdr:row>
      <xdr:rowOff>114300</xdr:rowOff>
    </xdr:to>
    <xdr:pic>
      <xdr:nvPicPr>
        <xdr:cNvPr id="2" name="Imagen 1">
          <a:extLst>
            <a:ext uri="{FF2B5EF4-FFF2-40B4-BE49-F238E27FC236}">
              <a16:creationId xmlns:a16="http://schemas.microsoft.com/office/drawing/2014/main" id="{9B4FF3F5-4AC9-491D-8BAB-A44A49053B9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798" r="2528"/>
        <a:stretch/>
      </xdr:blipFill>
      <xdr:spPr bwMode="auto">
        <a:xfrm>
          <a:off x="27984449" y="228600"/>
          <a:ext cx="4343401"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1796144</xdr:colOff>
      <xdr:row>0</xdr:row>
      <xdr:rowOff>190500</xdr:rowOff>
    </xdr:from>
    <xdr:to>
      <xdr:col>3</xdr:col>
      <xdr:colOff>846365</xdr:colOff>
      <xdr:row>7</xdr:row>
      <xdr:rowOff>189230</xdr:rowOff>
    </xdr:to>
    <xdr:pic>
      <xdr:nvPicPr>
        <xdr:cNvPr id="5" name="Imagen 4">
          <a:extLst>
            <a:ext uri="{FF2B5EF4-FFF2-40B4-BE49-F238E27FC236}">
              <a16:creationId xmlns:a16="http://schemas.microsoft.com/office/drawing/2014/main" id="{A532817D-5962-290B-75B3-3E4C4847F2E9}"/>
            </a:ext>
          </a:extLst>
        </xdr:cNvPr>
        <xdr:cNvPicPr>
          <a:picLocks noChangeAspect="1"/>
        </xdr:cNvPicPr>
      </xdr:nvPicPr>
      <xdr:blipFill rotWithShape="1">
        <a:blip xmlns:r="http://schemas.openxmlformats.org/officeDocument/2006/relationships" r:embed="rId3"/>
        <a:srcRect l="25628" t="39830" r="59946" b="31805"/>
        <a:stretch/>
      </xdr:blipFill>
      <xdr:spPr bwMode="auto">
        <a:xfrm>
          <a:off x="3932465" y="190500"/>
          <a:ext cx="2152650" cy="23799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W47"/>
  <sheetViews>
    <sheetView tabSelected="1" zoomScale="70" zoomScaleNormal="70" workbookViewId="0">
      <selection activeCell="D9" sqref="D9"/>
    </sheetView>
  </sheetViews>
  <sheetFormatPr baseColWidth="10" defaultColWidth="11.42578125" defaultRowHeight="15" x14ac:dyDescent="0.25"/>
  <cols>
    <col min="2" max="2" width="20.5703125" customWidth="1"/>
    <col min="3" max="3" width="46.42578125" customWidth="1"/>
    <col min="4" max="4" width="31.42578125" customWidth="1"/>
    <col min="5" max="5" width="29.85546875" customWidth="1"/>
    <col min="6" max="6" width="38.28515625" customWidth="1"/>
    <col min="7" max="8" width="17.7109375" customWidth="1"/>
    <col min="9" max="19" width="16.85546875" customWidth="1"/>
    <col min="20" max="22" width="19.28515625" customWidth="1"/>
    <col min="23" max="23" width="53.140625" customWidth="1"/>
  </cols>
  <sheetData>
    <row r="1" spans="2:23" ht="15.75" thickBot="1" x14ac:dyDescent="0.3"/>
    <row r="2" spans="2:23" ht="30" customHeight="1" x14ac:dyDescent="0.25">
      <c r="E2" s="189" t="s">
        <v>0</v>
      </c>
      <c r="F2" s="190"/>
      <c r="G2" s="190"/>
      <c r="H2" s="190"/>
      <c r="I2" s="190"/>
      <c r="J2" s="190"/>
      <c r="K2" s="190"/>
      <c r="L2" s="190"/>
      <c r="M2" s="190"/>
      <c r="N2" s="190"/>
      <c r="O2" s="190"/>
      <c r="P2" s="190"/>
      <c r="Q2" s="190"/>
      <c r="R2" s="190"/>
      <c r="S2" s="191"/>
    </row>
    <row r="3" spans="2:23" ht="30" customHeight="1" x14ac:dyDescent="0.25">
      <c r="E3" s="192" t="s">
        <v>1</v>
      </c>
      <c r="F3" s="193"/>
      <c r="G3" s="193"/>
      <c r="H3" s="193"/>
      <c r="I3" s="193"/>
      <c r="J3" s="193"/>
      <c r="K3" s="193"/>
      <c r="L3" s="193"/>
      <c r="M3" s="193"/>
      <c r="N3" s="193"/>
      <c r="O3" s="193"/>
      <c r="P3" s="193"/>
      <c r="Q3" s="193"/>
      <c r="R3" s="193"/>
      <c r="S3" s="194"/>
    </row>
    <row r="4" spans="2:23" ht="52.5" customHeight="1" x14ac:dyDescent="0.25">
      <c r="E4" s="192" t="s">
        <v>86</v>
      </c>
      <c r="F4" s="193"/>
      <c r="G4" s="193"/>
      <c r="H4" s="193"/>
      <c r="I4" s="193"/>
      <c r="J4" s="193"/>
      <c r="K4" s="193"/>
      <c r="L4" s="193"/>
      <c r="M4" s="193"/>
      <c r="N4" s="193"/>
      <c r="O4" s="193"/>
      <c r="P4" s="193"/>
      <c r="Q4" s="193"/>
      <c r="R4" s="193"/>
      <c r="S4" s="194"/>
    </row>
    <row r="5" spans="2:23" ht="28.5" thickBot="1" x14ac:dyDescent="0.3">
      <c r="E5" s="197" t="s">
        <v>88</v>
      </c>
      <c r="F5" s="198"/>
      <c r="G5" s="198"/>
      <c r="H5" s="198"/>
      <c r="I5" s="198"/>
      <c r="J5" s="198"/>
      <c r="K5" s="198"/>
      <c r="L5" s="198"/>
      <c r="M5" s="198"/>
      <c r="N5" s="198"/>
      <c r="O5" s="198"/>
      <c r="P5" s="198"/>
      <c r="Q5" s="198"/>
      <c r="R5" s="198"/>
      <c r="S5" s="199"/>
    </row>
    <row r="9" spans="2:23" ht="15.75" thickBot="1" x14ac:dyDescent="0.3"/>
    <row r="10" spans="2:23" ht="33.6" customHeight="1" thickBot="1" x14ac:dyDescent="0.3">
      <c r="G10" s="213" t="s">
        <v>2</v>
      </c>
      <c r="H10" s="214"/>
      <c r="I10" s="214"/>
      <c r="J10" s="214"/>
      <c r="K10" s="214"/>
      <c r="L10" s="214"/>
      <c r="M10" s="214"/>
      <c r="N10" s="214"/>
      <c r="O10" s="214"/>
      <c r="P10" s="214"/>
      <c r="Q10" s="214"/>
      <c r="R10" s="214"/>
      <c r="S10" s="214"/>
      <c r="T10" s="214"/>
      <c r="U10" s="214"/>
      <c r="V10" s="215"/>
    </row>
    <row r="11" spans="2:23" ht="43.5" customHeight="1" thickTop="1" thickBot="1" x14ac:dyDescent="0.3">
      <c r="B11" s="165" t="s">
        <v>3</v>
      </c>
      <c r="C11" s="167" t="s">
        <v>4</v>
      </c>
      <c r="D11" s="169" t="s">
        <v>5</v>
      </c>
      <c r="E11" s="169"/>
      <c r="F11" s="170"/>
      <c r="G11" s="171" t="s">
        <v>6</v>
      </c>
      <c r="H11" s="172"/>
      <c r="I11" s="172"/>
      <c r="J11" s="172"/>
      <c r="K11" s="173"/>
      <c r="L11" s="195" t="s">
        <v>7</v>
      </c>
      <c r="M11" s="195"/>
      <c r="N11" s="195"/>
      <c r="O11" s="196"/>
      <c r="P11" s="162" t="s">
        <v>8</v>
      </c>
      <c r="Q11" s="163"/>
      <c r="R11" s="163"/>
      <c r="S11" s="164"/>
      <c r="T11" s="163" t="s">
        <v>9</v>
      </c>
      <c r="U11" s="163"/>
      <c r="V11" s="163"/>
      <c r="W11" s="216" t="s">
        <v>46</v>
      </c>
    </row>
    <row r="12" spans="2:23" ht="95.25" thickBot="1" x14ac:dyDescent="0.3">
      <c r="B12" s="166"/>
      <c r="C12" s="168"/>
      <c r="D12" s="131" t="s">
        <v>11</v>
      </c>
      <c r="E12" s="29" t="s">
        <v>12</v>
      </c>
      <c r="F12" s="135" t="s">
        <v>13</v>
      </c>
      <c r="G12" s="145" t="s">
        <v>87</v>
      </c>
      <c r="H12" s="137" t="s">
        <v>14</v>
      </c>
      <c r="I12" s="132" t="s">
        <v>15</v>
      </c>
      <c r="J12" s="133" t="s">
        <v>16</v>
      </c>
      <c r="K12" s="134" t="s">
        <v>17</v>
      </c>
      <c r="L12" s="15" t="s">
        <v>14</v>
      </c>
      <c r="M12" s="5" t="s">
        <v>15</v>
      </c>
      <c r="N12" s="16" t="s">
        <v>16</v>
      </c>
      <c r="O12" s="6" t="s">
        <v>17</v>
      </c>
      <c r="P12" s="7" t="s">
        <v>14</v>
      </c>
      <c r="Q12" s="1" t="s">
        <v>15</v>
      </c>
      <c r="R12" s="8" t="s">
        <v>16</v>
      </c>
      <c r="S12" s="2" t="s">
        <v>17</v>
      </c>
      <c r="T12" s="1" t="s">
        <v>15</v>
      </c>
      <c r="U12" s="8" t="s">
        <v>16</v>
      </c>
      <c r="V12" s="30" t="s">
        <v>17</v>
      </c>
      <c r="W12" s="217"/>
    </row>
    <row r="13" spans="2:23" ht="153" customHeight="1" x14ac:dyDescent="0.25">
      <c r="B13" s="184" t="s">
        <v>18</v>
      </c>
      <c r="C13" s="178" t="s">
        <v>89</v>
      </c>
      <c r="D13" s="26" t="s">
        <v>19</v>
      </c>
      <c r="E13" s="17" t="s">
        <v>20</v>
      </c>
      <c r="F13" s="136" t="s">
        <v>21</v>
      </c>
      <c r="G13" s="146">
        <v>37.01</v>
      </c>
      <c r="H13" s="138">
        <v>37.01</v>
      </c>
      <c r="I13" s="65">
        <v>37.01</v>
      </c>
      <c r="J13" s="68">
        <v>37.01</v>
      </c>
      <c r="K13" s="64">
        <v>37.01</v>
      </c>
      <c r="L13" s="70">
        <v>34.700000000000003</v>
      </c>
      <c r="M13" s="68">
        <v>34.700000000000003</v>
      </c>
      <c r="N13" s="65">
        <v>34.700000000000003</v>
      </c>
      <c r="O13" s="66"/>
      <c r="P13" s="62">
        <f t="shared" ref="P13:Q15" si="0">IFERROR(L13/H13,"100%")</f>
        <v>0.93758443663874647</v>
      </c>
      <c r="Q13" s="156">
        <f t="shared" si="0"/>
        <v>0.93758443663874647</v>
      </c>
      <c r="R13" s="52">
        <f>IFERROR(N13/J13,"100%")</f>
        <v>0.93758443663874647</v>
      </c>
      <c r="S13" s="94"/>
      <c r="T13" s="95">
        <f t="shared" ref="T13:U15" si="1">IFERROR(((L13+M13)/(H13+I13)),"100%")</f>
        <v>0.93758443663874647</v>
      </c>
      <c r="U13" s="52">
        <f t="shared" si="1"/>
        <v>0.93758443663874647</v>
      </c>
      <c r="V13" s="54"/>
      <c r="W13" s="155" t="s">
        <v>22</v>
      </c>
    </row>
    <row r="14" spans="2:23" ht="116.25" customHeight="1" x14ac:dyDescent="0.25">
      <c r="B14" s="185"/>
      <c r="C14" s="179"/>
      <c r="D14" s="27" t="s">
        <v>23</v>
      </c>
      <c r="E14" s="18" t="s">
        <v>20</v>
      </c>
      <c r="F14" s="69" t="s">
        <v>21</v>
      </c>
      <c r="G14" s="147">
        <v>70.5</v>
      </c>
      <c r="H14" s="139">
        <v>70.5</v>
      </c>
      <c r="I14" s="22">
        <v>70.5</v>
      </c>
      <c r="J14" s="23">
        <v>70.5</v>
      </c>
      <c r="K14" s="24">
        <v>70.5</v>
      </c>
      <c r="L14" s="58">
        <v>59</v>
      </c>
      <c r="M14" s="23">
        <v>59</v>
      </c>
      <c r="N14" s="3">
        <v>59</v>
      </c>
      <c r="O14" s="4"/>
      <c r="P14" s="62">
        <f t="shared" si="0"/>
        <v>0.83687943262411346</v>
      </c>
      <c r="Q14" s="52">
        <f t="shared" si="0"/>
        <v>0.83687943262411346</v>
      </c>
      <c r="R14" s="52">
        <f>IFERROR(N14/J14,"100%")</f>
        <v>0.83687943262411346</v>
      </c>
      <c r="S14" s="94"/>
      <c r="T14" s="95">
        <f t="shared" si="1"/>
        <v>0.83687943262411346</v>
      </c>
      <c r="U14" s="52">
        <f t="shared" si="1"/>
        <v>0.83687943262411346</v>
      </c>
      <c r="V14" s="52"/>
      <c r="W14" s="154" t="s">
        <v>24</v>
      </c>
    </row>
    <row r="15" spans="2:23" ht="112.5" customHeight="1" x14ac:dyDescent="0.25">
      <c r="B15" s="186"/>
      <c r="C15" s="180"/>
      <c r="D15" s="28" t="s">
        <v>25</v>
      </c>
      <c r="E15" s="19" t="s">
        <v>20</v>
      </c>
      <c r="F15" s="69" t="s">
        <v>26</v>
      </c>
      <c r="G15" s="148">
        <v>5.8</v>
      </c>
      <c r="H15" s="140">
        <v>5.8</v>
      </c>
      <c r="I15" s="20">
        <v>5.8</v>
      </c>
      <c r="J15" s="25">
        <v>5.8</v>
      </c>
      <c r="K15" s="21">
        <v>5.8</v>
      </c>
      <c r="L15" s="63">
        <v>5</v>
      </c>
      <c r="M15" s="25">
        <v>5</v>
      </c>
      <c r="N15" s="65">
        <v>5</v>
      </c>
      <c r="O15" s="4"/>
      <c r="P15" s="62">
        <f>IFERROR(L15/H15,"100%")</f>
        <v>0.86206896551724144</v>
      </c>
      <c r="Q15" s="52">
        <f t="shared" si="0"/>
        <v>0.86206896551724144</v>
      </c>
      <c r="R15" s="52">
        <f>IFERROR(N15/J15,"100%")</f>
        <v>0.86206896551724144</v>
      </c>
      <c r="S15" s="94"/>
      <c r="T15" s="95">
        <f t="shared" si="1"/>
        <v>0.86206896551724144</v>
      </c>
      <c r="U15" s="52">
        <f t="shared" si="1"/>
        <v>0.86206896551724144</v>
      </c>
      <c r="V15" s="52"/>
      <c r="W15" s="154" t="s">
        <v>27</v>
      </c>
    </row>
    <row r="16" spans="2:23" ht="33.6" hidden="1" customHeight="1" x14ac:dyDescent="0.25">
      <c r="B16" s="182" t="s">
        <v>45</v>
      </c>
      <c r="C16" s="183"/>
      <c r="D16" s="183"/>
      <c r="E16" s="183"/>
      <c r="F16" s="183"/>
      <c r="G16" s="149"/>
      <c r="H16" s="126"/>
      <c r="I16" s="97"/>
      <c r="J16" s="97"/>
      <c r="K16" s="98"/>
      <c r="L16" s="96"/>
      <c r="M16" s="97"/>
      <c r="N16" s="97"/>
      <c r="O16" s="99"/>
      <c r="P16" s="95" t="str">
        <f t="shared" ref="P16:P25" si="2">IFERROR((L16/H16),"100%")</f>
        <v>100%</v>
      </c>
      <c r="Q16" s="52" t="str">
        <f>IFERROR((M16/I16),"100%")</f>
        <v>100%</v>
      </c>
      <c r="R16" s="52" t="str">
        <f>IFERROR((N16/J16),"100%")</f>
        <v>100%</v>
      </c>
      <c r="S16" s="56" t="str">
        <f>IFERROR((O16/K16),"100%")</f>
        <v>100%</v>
      </c>
      <c r="T16" s="95" t="str">
        <f t="shared" ref="T16:T26" si="3">IFERROR(((L16+M16)/(H16+I16)),"100%")</f>
        <v>100%</v>
      </c>
      <c r="U16" s="52" t="str">
        <f t="shared" ref="U16:U26" si="4">IFERROR(((L16+M16+N16)/(H16+I16+J16)),"100%")</f>
        <v>100%</v>
      </c>
      <c r="V16" s="56" t="str">
        <f>IFERROR(((L16+M16+N16+O16)/(H16+I16+J16+K16)),"100%")</f>
        <v>100%</v>
      </c>
      <c r="W16" s="103"/>
    </row>
    <row r="17" spans="2:23" ht="79.5" customHeight="1" x14ac:dyDescent="0.25">
      <c r="B17" s="100" t="s">
        <v>47</v>
      </c>
      <c r="C17" s="105" t="s">
        <v>52</v>
      </c>
      <c r="D17" s="105" t="s">
        <v>62</v>
      </c>
      <c r="E17" s="101" t="s">
        <v>51</v>
      </c>
      <c r="F17" s="130" t="s">
        <v>72</v>
      </c>
      <c r="G17" s="150">
        <f>SUM(H17:K17)</f>
        <v>8760</v>
      </c>
      <c r="H17" s="141">
        <v>2160</v>
      </c>
      <c r="I17" s="119">
        <v>2184</v>
      </c>
      <c r="J17" s="119">
        <v>2208</v>
      </c>
      <c r="K17" s="120">
        <v>2208</v>
      </c>
      <c r="L17" s="118">
        <v>2160</v>
      </c>
      <c r="M17" s="119">
        <v>2181</v>
      </c>
      <c r="N17" s="119">
        <v>2206</v>
      </c>
      <c r="O17" s="99"/>
      <c r="P17" s="95">
        <f>IFERROR((L17/H17),"100%")</f>
        <v>1</v>
      </c>
      <c r="Q17" s="52">
        <f>IFERROR((M17/I17),"100%")</f>
        <v>0.99862637362637363</v>
      </c>
      <c r="R17" s="52">
        <f>IFERROR((N17/J17),"100%")</f>
        <v>0.99909420289855078</v>
      </c>
      <c r="S17" s="102"/>
      <c r="T17" s="95">
        <f t="shared" si="3"/>
        <v>0.99930939226519333</v>
      </c>
      <c r="U17" s="52">
        <f t="shared" si="4"/>
        <v>0.99923687423687424</v>
      </c>
      <c r="V17" s="102"/>
      <c r="W17" s="42" t="s">
        <v>91</v>
      </c>
    </row>
    <row r="18" spans="2:23" ht="81.75" customHeight="1" x14ac:dyDescent="0.25">
      <c r="B18" s="67" t="s">
        <v>48</v>
      </c>
      <c r="C18" s="106" t="s">
        <v>53</v>
      </c>
      <c r="D18" s="109" t="s">
        <v>63</v>
      </c>
      <c r="E18" s="112" t="s">
        <v>51</v>
      </c>
      <c r="F18" s="109" t="s">
        <v>73</v>
      </c>
      <c r="G18" s="150">
        <f t="shared" ref="G18:G26" si="5">SUM(H18:K18)</f>
        <v>530</v>
      </c>
      <c r="H18" s="142">
        <v>140</v>
      </c>
      <c r="I18" s="3">
        <v>130</v>
      </c>
      <c r="J18" s="3">
        <v>130</v>
      </c>
      <c r="K18" s="53">
        <v>130</v>
      </c>
      <c r="L18" s="71">
        <v>140</v>
      </c>
      <c r="M18" s="3">
        <v>129</v>
      </c>
      <c r="N18" s="3">
        <v>130</v>
      </c>
      <c r="O18" s="4"/>
      <c r="P18" s="95">
        <f t="shared" si="2"/>
        <v>1</v>
      </c>
      <c r="Q18" s="52">
        <f t="shared" ref="Q18:Q25" si="6">IFERROR((M18/I18),"100%")</f>
        <v>0.99230769230769234</v>
      </c>
      <c r="R18" s="52">
        <f>IFERROR((N18/J18),"100%")</f>
        <v>1</v>
      </c>
      <c r="S18" s="102"/>
      <c r="T18" s="95">
        <f t="shared" si="3"/>
        <v>0.99629629629629635</v>
      </c>
      <c r="U18" s="52">
        <f t="shared" si="4"/>
        <v>0.99750000000000005</v>
      </c>
      <c r="V18" s="102"/>
      <c r="W18" s="43" t="s">
        <v>103</v>
      </c>
    </row>
    <row r="19" spans="2:23" ht="74.25" customHeight="1" x14ac:dyDescent="0.25">
      <c r="B19" s="9" t="s">
        <v>28</v>
      </c>
      <c r="C19" s="107" t="s">
        <v>54</v>
      </c>
      <c r="D19" s="110" t="s">
        <v>64</v>
      </c>
      <c r="E19" s="10" t="s">
        <v>51</v>
      </c>
      <c r="F19" s="11" t="s">
        <v>76</v>
      </c>
      <c r="G19" s="150">
        <f t="shared" si="5"/>
        <v>5258</v>
      </c>
      <c r="H19" s="143">
        <v>1313</v>
      </c>
      <c r="I19" s="115">
        <v>1313</v>
      </c>
      <c r="J19" s="115">
        <v>1313</v>
      </c>
      <c r="K19" s="113">
        <v>1319</v>
      </c>
      <c r="L19" s="114">
        <v>1313</v>
      </c>
      <c r="M19" s="115">
        <v>1313</v>
      </c>
      <c r="N19" s="115">
        <v>1313</v>
      </c>
      <c r="O19" s="4"/>
      <c r="P19" s="95">
        <f t="shared" si="2"/>
        <v>1</v>
      </c>
      <c r="Q19" s="52">
        <f t="shared" si="6"/>
        <v>1</v>
      </c>
      <c r="R19" s="52">
        <f t="shared" ref="R19" si="7">IFERROR((N19/J19),"100%")</f>
        <v>1</v>
      </c>
      <c r="S19" s="102"/>
      <c r="T19" s="95">
        <f t="shared" si="3"/>
        <v>1</v>
      </c>
      <c r="U19" s="52">
        <f t="shared" si="4"/>
        <v>1</v>
      </c>
      <c r="V19" s="102"/>
      <c r="W19" s="44" t="s">
        <v>92</v>
      </c>
    </row>
    <row r="20" spans="2:23" ht="86.25" customHeight="1" x14ac:dyDescent="0.25">
      <c r="B20" s="9" t="s">
        <v>28</v>
      </c>
      <c r="C20" s="107" t="s">
        <v>55</v>
      </c>
      <c r="D20" s="110" t="s">
        <v>65</v>
      </c>
      <c r="E20" s="10" t="s">
        <v>51</v>
      </c>
      <c r="F20" s="11" t="s">
        <v>74</v>
      </c>
      <c r="G20" s="150">
        <f t="shared" si="5"/>
        <v>3120</v>
      </c>
      <c r="H20" s="143">
        <v>780</v>
      </c>
      <c r="I20" s="115">
        <v>780</v>
      </c>
      <c r="J20" s="115">
        <v>780</v>
      </c>
      <c r="K20" s="113">
        <v>780</v>
      </c>
      <c r="L20" s="114">
        <v>780</v>
      </c>
      <c r="M20" s="115">
        <v>780</v>
      </c>
      <c r="N20" s="115">
        <v>780</v>
      </c>
      <c r="O20" s="4"/>
      <c r="P20" s="95">
        <f t="shared" si="2"/>
        <v>1</v>
      </c>
      <c r="Q20" s="52">
        <f t="shared" si="6"/>
        <v>1</v>
      </c>
      <c r="R20" s="52">
        <f t="shared" ref="R20:R26" si="8">IFERROR((N20/J20),"100%")</f>
        <v>1</v>
      </c>
      <c r="S20" s="102"/>
      <c r="T20" s="95">
        <f t="shared" si="3"/>
        <v>1</v>
      </c>
      <c r="U20" s="52">
        <f t="shared" si="4"/>
        <v>1</v>
      </c>
      <c r="V20" s="102"/>
      <c r="W20" s="44" t="s">
        <v>93</v>
      </c>
    </row>
    <row r="21" spans="2:23" ht="99.75" customHeight="1" x14ac:dyDescent="0.25">
      <c r="B21" s="67" t="s">
        <v>49</v>
      </c>
      <c r="C21" s="106" t="s">
        <v>56</v>
      </c>
      <c r="D21" s="109" t="s">
        <v>66</v>
      </c>
      <c r="E21" s="112" t="s">
        <v>51</v>
      </c>
      <c r="F21" s="109" t="s">
        <v>81</v>
      </c>
      <c r="G21" s="150">
        <f t="shared" si="5"/>
        <v>3060</v>
      </c>
      <c r="H21" s="142">
        <v>749</v>
      </c>
      <c r="I21" s="3">
        <v>767</v>
      </c>
      <c r="J21" s="3">
        <v>772</v>
      </c>
      <c r="K21" s="53">
        <v>772</v>
      </c>
      <c r="L21" s="71">
        <v>722</v>
      </c>
      <c r="M21" s="3">
        <v>775</v>
      </c>
      <c r="N21" s="3">
        <v>810</v>
      </c>
      <c r="O21" s="4"/>
      <c r="P21" s="95">
        <f t="shared" si="2"/>
        <v>0.96395193591455275</v>
      </c>
      <c r="Q21" s="52">
        <f t="shared" si="6"/>
        <v>1.0104302477183833</v>
      </c>
      <c r="R21" s="52">
        <f t="shared" si="8"/>
        <v>1.0492227979274611</v>
      </c>
      <c r="S21" s="102"/>
      <c r="T21" s="95">
        <f t="shared" si="3"/>
        <v>0.98746701846965701</v>
      </c>
      <c r="U21" s="52">
        <f t="shared" si="4"/>
        <v>1.0083041958041958</v>
      </c>
      <c r="V21" s="102"/>
      <c r="W21" s="43" t="s">
        <v>95</v>
      </c>
    </row>
    <row r="22" spans="2:23" ht="77.25" customHeight="1" x14ac:dyDescent="0.25">
      <c r="B22" s="9" t="s">
        <v>28</v>
      </c>
      <c r="C22" s="107" t="s">
        <v>57</v>
      </c>
      <c r="D22" s="110" t="s">
        <v>67</v>
      </c>
      <c r="E22" s="10" t="s">
        <v>51</v>
      </c>
      <c r="F22" s="11" t="s">
        <v>80</v>
      </c>
      <c r="G22" s="150">
        <f t="shared" si="5"/>
        <v>260</v>
      </c>
      <c r="H22" s="143">
        <v>65</v>
      </c>
      <c r="I22" s="115">
        <v>65</v>
      </c>
      <c r="J22" s="115">
        <v>65</v>
      </c>
      <c r="K22" s="113">
        <v>65</v>
      </c>
      <c r="L22" s="114">
        <v>65</v>
      </c>
      <c r="M22" s="115">
        <v>65</v>
      </c>
      <c r="N22" s="115">
        <v>62</v>
      </c>
      <c r="O22" s="4"/>
      <c r="P22" s="95">
        <f t="shared" si="2"/>
        <v>1</v>
      </c>
      <c r="Q22" s="52">
        <f t="shared" si="6"/>
        <v>1</v>
      </c>
      <c r="R22" s="52">
        <f t="shared" si="8"/>
        <v>0.9538461538461539</v>
      </c>
      <c r="S22" s="102"/>
      <c r="T22" s="95">
        <f t="shared" si="3"/>
        <v>1</v>
      </c>
      <c r="U22" s="52">
        <f t="shared" si="4"/>
        <v>0.98461538461538467</v>
      </c>
      <c r="V22" s="102"/>
      <c r="W22" s="44" t="s">
        <v>94</v>
      </c>
    </row>
    <row r="23" spans="2:23" ht="100.5" customHeight="1" x14ac:dyDescent="0.25">
      <c r="B23" s="9" t="s">
        <v>28</v>
      </c>
      <c r="C23" s="107" t="s">
        <v>58</v>
      </c>
      <c r="D23" s="110" t="s">
        <v>68</v>
      </c>
      <c r="E23" s="10" t="s">
        <v>51</v>
      </c>
      <c r="F23" s="11" t="s">
        <v>77</v>
      </c>
      <c r="G23" s="150">
        <f t="shared" si="5"/>
        <v>3758</v>
      </c>
      <c r="H23" s="143">
        <v>921</v>
      </c>
      <c r="I23" s="115">
        <v>936</v>
      </c>
      <c r="J23" s="115">
        <v>951</v>
      </c>
      <c r="K23" s="113">
        <v>950</v>
      </c>
      <c r="L23" s="114">
        <v>911</v>
      </c>
      <c r="M23" s="115">
        <v>921</v>
      </c>
      <c r="N23" s="115">
        <v>821.5</v>
      </c>
      <c r="O23" s="4"/>
      <c r="P23" s="95">
        <f t="shared" si="2"/>
        <v>0.98914223669923995</v>
      </c>
      <c r="Q23" s="52">
        <f t="shared" si="6"/>
        <v>0.98397435897435892</v>
      </c>
      <c r="R23" s="52">
        <f t="shared" si="8"/>
        <v>0.86382754994742372</v>
      </c>
      <c r="S23" s="102"/>
      <c r="T23" s="95">
        <f t="shared" si="3"/>
        <v>0.98653742595584271</v>
      </c>
      <c r="U23" s="52">
        <f t="shared" si="4"/>
        <v>0.94497863247863245</v>
      </c>
      <c r="V23" s="102"/>
      <c r="W23" s="44" t="s">
        <v>96</v>
      </c>
    </row>
    <row r="24" spans="2:23" ht="81.75" customHeight="1" x14ac:dyDescent="0.25">
      <c r="B24" s="67" t="s">
        <v>50</v>
      </c>
      <c r="C24" s="106" t="s">
        <v>59</v>
      </c>
      <c r="D24" s="109" t="s">
        <v>69</v>
      </c>
      <c r="E24" s="112" t="s">
        <v>51</v>
      </c>
      <c r="F24" s="109" t="s">
        <v>75</v>
      </c>
      <c r="G24" s="150">
        <f t="shared" si="5"/>
        <v>12</v>
      </c>
      <c r="H24" s="142">
        <v>3</v>
      </c>
      <c r="I24" s="3">
        <v>3</v>
      </c>
      <c r="J24" s="3">
        <v>3</v>
      </c>
      <c r="K24" s="53">
        <v>3</v>
      </c>
      <c r="L24" s="71">
        <v>3</v>
      </c>
      <c r="M24" s="3">
        <v>3</v>
      </c>
      <c r="N24" s="3">
        <v>3</v>
      </c>
      <c r="O24" s="4"/>
      <c r="P24" s="95">
        <f t="shared" si="2"/>
        <v>1</v>
      </c>
      <c r="Q24" s="52">
        <f t="shared" si="6"/>
        <v>1</v>
      </c>
      <c r="R24" s="52">
        <f t="shared" si="8"/>
        <v>1</v>
      </c>
      <c r="S24" s="102"/>
      <c r="T24" s="95">
        <f t="shared" si="3"/>
        <v>1</v>
      </c>
      <c r="U24" s="52">
        <f t="shared" si="4"/>
        <v>1</v>
      </c>
      <c r="V24" s="102"/>
      <c r="W24" s="43" t="s">
        <v>97</v>
      </c>
    </row>
    <row r="25" spans="2:23" ht="71.25" customHeight="1" x14ac:dyDescent="0.25">
      <c r="B25" s="9" t="s">
        <v>28</v>
      </c>
      <c r="C25" s="107" t="s">
        <v>60</v>
      </c>
      <c r="D25" s="110" t="s">
        <v>70</v>
      </c>
      <c r="E25" s="10" t="s">
        <v>51</v>
      </c>
      <c r="F25" s="11" t="s">
        <v>78</v>
      </c>
      <c r="G25" s="150">
        <f t="shared" si="5"/>
        <v>410</v>
      </c>
      <c r="H25" s="143">
        <v>90</v>
      </c>
      <c r="I25" s="115">
        <v>100</v>
      </c>
      <c r="J25" s="115">
        <v>110</v>
      </c>
      <c r="K25" s="113">
        <v>110</v>
      </c>
      <c r="L25" s="114">
        <v>85</v>
      </c>
      <c r="M25" s="115">
        <v>93</v>
      </c>
      <c r="N25" s="115">
        <v>106</v>
      </c>
      <c r="O25" s="4"/>
      <c r="P25" s="95">
        <f t="shared" si="2"/>
        <v>0.94444444444444442</v>
      </c>
      <c r="Q25" s="52">
        <f t="shared" si="6"/>
        <v>0.93</v>
      </c>
      <c r="R25" s="52">
        <f t="shared" si="8"/>
        <v>0.96363636363636362</v>
      </c>
      <c r="S25" s="102"/>
      <c r="T25" s="95">
        <f t="shared" si="3"/>
        <v>0.93684210526315792</v>
      </c>
      <c r="U25" s="52">
        <f t="shared" si="4"/>
        <v>0.94666666666666666</v>
      </c>
      <c r="V25" s="102"/>
      <c r="W25" s="44" t="s">
        <v>102</v>
      </c>
    </row>
    <row r="26" spans="2:23" ht="62.25" customHeight="1" thickBot="1" x14ac:dyDescent="0.3">
      <c r="B26" s="12" t="s">
        <v>28</v>
      </c>
      <c r="C26" s="108" t="s">
        <v>61</v>
      </c>
      <c r="D26" s="111" t="s">
        <v>71</v>
      </c>
      <c r="E26" s="13" t="s">
        <v>51</v>
      </c>
      <c r="F26" s="14" t="s">
        <v>79</v>
      </c>
      <c r="G26" s="151">
        <f t="shared" si="5"/>
        <v>1500</v>
      </c>
      <c r="H26" s="144">
        <v>400</v>
      </c>
      <c r="I26" s="116">
        <v>300</v>
      </c>
      <c r="J26" s="116">
        <v>300</v>
      </c>
      <c r="K26" s="117">
        <v>500</v>
      </c>
      <c r="L26" s="157">
        <v>351</v>
      </c>
      <c r="M26" s="116">
        <v>360</v>
      </c>
      <c r="N26" s="116">
        <v>438</v>
      </c>
      <c r="O26" s="57"/>
      <c r="P26" s="159">
        <f>IFERROR((L26/H26),"100%")</f>
        <v>0.87749999999999995</v>
      </c>
      <c r="Q26" s="160">
        <f>IFERROR((M26/I26),"100%")</f>
        <v>1.2</v>
      </c>
      <c r="R26" s="160">
        <f t="shared" si="8"/>
        <v>1.46</v>
      </c>
      <c r="S26" s="161"/>
      <c r="T26" s="159">
        <f t="shared" si="3"/>
        <v>1.0157142857142858</v>
      </c>
      <c r="U26" s="160">
        <f t="shared" si="4"/>
        <v>1.149</v>
      </c>
      <c r="V26" s="161"/>
      <c r="W26" s="45" t="s">
        <v>100</v>
      </c>
    </row>
    <row r="27" spans="2:23" ht="32.25" customHeight="1" x14ac:dyDescent="0.25">
      <c r="C27" s="181"/>
      <c r="D27" s="181"/>
      <c r="E27" s="181"/>
      <c r="F27" s="181"/>
      <c r="G27" s="123"/>
      <c r="P27" s="158">
        <f>AVERAGE(P25:P26,P22:P23,P19:P20)</f>
        <v>0.96851444685728072</v>
      </c>
      <c r="Q27" s="158">
        <f>AVERAGE(Q25:Q26,Q22:Q23,Q19:Q20)</f>
        <v>1.0189957264957263</v>
      </c>
      <c r="R27" s="158">
        <f>AVERAGE(R25:R26,R22:R23,R19:R20)</f>
        <v>1.0402183445716568</v>
      </c>
      <c r="S27" s="158"/>
      <c r="T27" s="158">
        <f>AVERAGE(T25:T26,T22:T23,T19:T20)</f>
        <v>0.98984896948888113</v>
      </c>
      <c r="U27" s="158">
        <f>AVERAGE(U25:U26,U22:U23,U19:U20)</f>
        <v>1.0042101139601141</v>
      </c>
      <c r="V27" s="158"/>
    </row>
    <row r="28" spans="2:23" ht="15.75" customHeight="1" x14ac:dyDescent="0.25"/>
    <row r="29" spans="2:23" ht="15.75" customHeight="1" x14ac:dyDescent="0.25"/>
    <row r="30" spans="2:23" ht="15.75" customHeight="1" x14ac:dyDescent="0.25"/>
    <row r="31" spans="2:23" ht="15.75" customHeight="1" x14ac:dyDescent="0.25"/>
    <row r="32" spans="2:23" ht="15.75" customHeight="1" x14ac:dyDescent="0.25"/>
    <row r="33" spans="3:23" ht="15.75" customHeight="1" x14ac:dyDescent="0.25"/>
    <row r="34" spans="3:23" x14ac:dyDescent="0.25">
      <c r="F34" s="55"/>
      <c r="G34" s="55"/>
    </row>
    <row r="35" spans="3:23" ht="47.25" customHeight="1" x14ac:dyDescent="0.25">
      <c r="C35" s="174" t="s">
        <v>85</v>
      </c>
      <c r="D35" s="175"/>
      <c r="E35" s="175"/>
      <c r="F35" s="46"/>
      <c r="G35" s="124"/>
      <c r="L35" s="176" t="s">
        <v>29</v>
      </c>
      <c r="M35" s="177"/>
      <c r="N35" s="177"/>
      <c r="O35" s="177"/>
      <c r="P35" s="177"/>
      <c r="Q35" s="177"/>
      <c r="U35" s="174" t="s">
        <v>101</v>
      </c>
      <c r="V35" s="175"/>
      <c r="W35" s="175"/>
    </row>
    <row r="39" spans="3:23" ht="15.75" thickBot="1" x14ac:dyDescent="0.3"/>
    <row r="40" spans="3:23" ht="15.75" thickBot="1" x14ac:dyDescent="0.3">
      <c r="D40" s="206" t="s">
        <v>30</v>
      </c>
      <c r="E40" s="207"/>
      <c r="F40" s="207"/>
      <c r="G40" s="207"/>
      <c r="H40" s="207"/>
      <c r="I40" s="207"/>
      <c r="J40" s="207"/>
      <c r="K40" s="207"/>
      <c r="L40" s="207"/>
      <c r="M40" s="207"/>
      <c r="N40" s="207"/>
      <c r="O40" s="207"/>
      <c r="P40" s="207"/>
      <c r="Q40" s="207"/>
      <c r="R40" s="207"/>
      <c r="S40" s="207"/>
      <c r="T40" s="207"/>
      <c r="U40" s="207"/>
      <c r="V40" s="207"/>
      <c r="W40" s="208"/>
    </row>
    <row r="41" spans="3:23" ht="15.75" thickBot="1" x14ac:dyDescent="0.3">
      <c r="D41" s="209" t="s">
        <v>31</v>
      </c>
      <c r="E41" s="209" t="s">
        <v>32</v>
      </c>
      <c r="F41" s="200" t="s">
        <v>33</v>
      </c>
      <c r="G41" s="201"/>
      <c r="H41" s="201"/>
      <c r="I41" s="201"/>
      <c r="J41" s="202"/>
      <c r="K41" s="200" t="s">
        <v>34</v>
      </c>
      <c r="L41" s="201"/>
      <c r="M41" s="201"/>
      <c r="N41" s="202"/>
      <c r="O41" s="203" t="s">
        <v>35</v>
      </c>
      <c r="P41" s="204"/>
      <c r="Q41" s="204"/>
      <c r="R41" s="205"/>
      <c r="S41" s="203" t="s">
        <v>36</v>
      </c>
      <c r="T41" s="204"/>
      <c r="U41" s="204"/>
      <c r="V41" s="205"/>
      <c r="W41" s="211" t="s">
        <v>10</v>
      </c>
    </row>
    <row r="42" spans="3:23" ht="29.25" thickBot="1" x14ac:dyDescent="0.3">
      <c r="D42" s="210"/>
      <c r="E42" s="210"/>
      <c r="F42" s="31" t="s">
        <v>37</v>
      </c>
      <c r="G42" s="125"/>
      <c r="H42" s="32" t="s">
        <v>38</v>
      </c>
      <c r="I42" s="33" t="s">
        <v>39</v>
      </c>
      <c r="J42" s="34" t="s">
        <v>40</v>
      </c>
      <c r="K42" s="31" t="s">
        <v>37</v>
      </c>
      <c r="L42" s="32" t="s">
        <v>38</v>
      </c>
      <c r="M42" s="33" t="s">
        <v>39</v>
      </c>
      <c r="N42" s="34" t="s">
        <v>40</v>
      </c>
      <c r="O42" s="31" t="s">
        <v>14</v>
      </c>
      <c r="P42" s="35" t="s">
        <v>15</v>
      </c>
      <c r="Q42" s="36" t="s">
        <v>16</v>
      </c>
      <c r="R42" s="37" t="s">
        <v>17</v>
      </c>
      <c r="S42" s="38" t="s">
        <v>14</v>
      </c>
      <c r="T42" s="39" t="s">
        <v>15</v>
      </c>
      <c r="U42" s="36" t="s">
        <v>16</v>
      </c>
      <c r="V42" s="39" t="s">
        <v>17</v>
      </c>
      <c r="W42" s="212"/>
    </row>
    <row r="43" spans="3:23" ht="15.75" hidden="1" thickBot="1" x14ac:dyDescent="0.3">
      <c r="D43" s="187"/>
      <c r="E43" s="188"/>
      <c r="F43" s="96"/>
      <c r="G43" s="126"/>
      <c r="H43" s="97"/>
      <c r="I43" s="97"/>
      <c r="J43" s="98"/>
      <c r="K43" s="96"/>
      <c r="L43" s="97"/>
      <c r="M43" s="97"/>
      <c r="N43" s="99"/>
      <c r="O43" s="95" t="str">
        <f>IFERROR((K43/F43),"100%")</f>
        <v>100%</v>
      </c>
      <c r="P43" s="52" t="str">
        <f>IFERROR((L43/H43),"100%")</f>
        <v>100%</v>
      </c>
      <c r="Q43" s="52" t="str">
        <f>IFERROR((M43/I43),"100%")</f>
        <v>100%</v>
      </c>
      <c r="R43" s="56" t="str">
        <f>IFERROR((N43/J43),"100%")</f>
        <v>100%</v>
      </c>
      <c r="S43" s="95" t="str">
        <f>IFERROR(((K43)/(F43)),"100%")</f>
        <v>100%</v>
      </c>
      <c r="T43" s="95" t="str">
        <f>IFERROR(((L43+M43)/(H43+I43)),"100%")</f>
        <v>100%</v>
      </c>
      <c r="U43" s="52" t="str">
        <f>IFERROR(((L43+M43+N43)/(H43+I43+J43)),"100%")</f>
        <v>100%</v>
      </c>
      <c r="V43" s="56" t="str">
        <f>IFERROR(((L43+M43+N43+O43)/(H43+I43+J43+K43)),"100%")</f>
        <v>100%</v>
      </c>
      <c r="W43" s="104"/>
    </row>
    <row r="44" spans="3:23" ht="73.5" thickBot="1" x14ac:dyDescent="0.3">
      <c r="D44" s="122" t="s">
        <v>82</v>
      </c>
      <c r="E44" s="40">
        <v>1415291.36</v>
      </c>
      <c r="F44" s="79">
        <v>897786.86</v>
      </c>
      <c r="G44" s="127"/>
      <c r="H44" s="80">
        <v>305649.09999999998</v>
      </c>
      <c r="I44" s="80">
        <v>136227.70000000001</v>
      </c>
      <c r="J44" s="81">
        <v>75627.7</v>
      </c>
      <c r="K44" s="79">
        <v>148935.56</v>
      </c>
      <c r="L44" s="82">
        <v>600812.48</v>
      </c>
      <c r="M44" s="82"/>
      <c r="N44" s="83"/>
      <c r="O44" s="56">
        <f>IFERROR(K44/F44,"100"%)</f>
        <v>0.16589189108871563</v>
      </c>
      <c r="P44" s="52">
        <f t="shared" ref="P44:P46" si="9">IFERROR((L44/H44),"100%")</f>
        <v>1.9656936009299555</v>
      </c>
      <c r="Q44" s="74"/>
      <c r="R44" s="75"/>
      <c r="S44" s="62">
        <f>IFERROR(K44/E44,"100%")</f>
        <v>0.10523314436117238</v>
      </c>
      <c r="T44" s="95">
        <f t="shared" ref="T44:T46" si="10">IFERROR(((L44+M44)/(H44+I44)),"100%")</f>
        <v>1.3596832420258316</v>
      </c>
      <c r="U44" s="74"/>
      <c r="V44" s="75"/>
      <c r="W44" s="152" t="s">
        <v>99</v>
      </c>
    </row>
    <row r="45" spans="3:23" ht="101.25" x14ac:dyDescent="0.25">
      <c r="D45" s="121" t="s">
        <v>84</v>
      </c>
      <c r="E45" s="41">
        <v>556185.80000000005</v>
      </c>
      <c r="F45" s="84">
        <v>118146.4</v>
      </c>
      <c r="G45" s="128"/>
      <c r="H45" s="85">
        <v>83146.399999999994</v>
      </c>
      <c r="I45" s="85">
        <v>144646.39999999999</v>
      </c>
      <c r="J45" s="86">
        <v>210246.6</v>
      </c>
      <c r="K45" s="84">
        <v>230100.27</v>
      </c>
      <c r="L45" s="87">
        <v>105566.52</v>
      </c>
      <c r="M45" s="87"/>
      <c r="N45" s="88"/>
      <c r="O45" s="56">
        <f>IFERROR(K45/F45,"100"%)</f>
        <v>1.9475859611465098</v>
      </c>
      <c r="P45" s="52">
        <f t="shared" si="9"/>
        <v>1.2696463106039468</v>
      </c>
      <c r="Q45" s="76"/>
      <c r="R45" s="77"/>
      <c r="S45" s="62">
        <f>IFERROR(K45/E45,"100%")</f>
        <v>0.41371115551673554</v>
      </c>
      <c r="T45" s="95">
        <f t="shared" si="10"/>
        <v>0.46343220681250685</v>
      </c>
      <c r="U45" s="76"/>
      <c r="V45" s="77"/>
      <c r="W45" s="152" t="s">
        <v>98</v>
      </c>
    </row>
    <row r="46" spans="3:23" ht="72.75" x14ac:dyDescent="0.25">
      <c r="D46" s="121" t="s">
        <v>83</v>
      </c>
      <c r="E46" s="41">
        <v>672810.8</v>
      </c>
      <c r="F46" s="84">
        <v>197271.2</v>
      </c>
      <c r="G46" s="128"/>
      <c r="H46" s="85">
        <v>167627.70000000001</v>
      </c>
      <c r="I46" s="85">
        <v>168127.7</v>
      </c>
      <c r="J46" s="86">
        <v>139783.70000000001</v>
      </c>
      <c r="K46" s="84">
        <v>76740.44</v>
      </c>
      <c r="L46" s="87">
        <v>115873.95</v>
      </c>
      <c r="M46" s="87"/>
      <c r="N46" s="88"/>
      <c r="O46" s="56">
        <f>IFERROR(K46/F46,"100"%)</f>
        <v>0.38900985039884178</v>
      </c>
      <c r="P46" s="52">
        <f t="shared" si="9"/>
        <v>0.69125776944979855</v>
      </c>
      <c r="Q46" s="76"/>
      <c r="R46" s="77"/>
      <c r="S46" s="62">
        <f>IFERROR(K46/E46,"100%")</f>
        <v>0.11405946515721804</v>
      </c>
      <c r="T46" s="95">
        <f t="shared" si="10"/>
        <v>0.34511418133557936</v>
      </c>
      <c r="U46" s="76"/>
      <c r="V46" s="77"/>
      <c r="W46" s="153" t="s">
        <v>90</v>
      </c>
    </row>
    <row r="47" spans="3:23" ht="1.5" customHeight="1" thickBot="1" x14ac:dyDescent="0.3">
      <c r="D47" s="47"/>
      <c r="E47" s="48"/>
      <c r="F47" s="89"/>
      <c r="G47" s="129"/>
      <c r="H47" s="90"/>
      <c r="I47" s="90"/>
      <c r="J47" s="91"/>
      <c r="K47" s="89"/>
      <c r="L47" s="92"/>
      <c r="M47" s="92"/>
      <c r="N47" s="93"/>
      <c r="O47" s="59"/>
      <c r="P47" s="60"/>
      <c r="Q47" s="60"/>
      <c r="R47" s="61"/>
      <c r="S47" s="78"/>
      <c r="T47" s="60"/>
      <c r="U47" s="60"/>
      <c r="V47" s="61"/>
      <c r="W47" s="49"/>
    </row>
  </sheetData>
  <mergeCells count="29">
    <mergeCell ref="D43:E43"/>
    <mergeCell ref="E2:S2"/>
    <mergeCell ref="E3:S3"/>
    <mergeCell ref="E4:S4"/>
    <mergeCell ref="L11:O11"/>
    <mergeCell ref="E5:S5"/>
    <mergeCell ref="K41:N41"/>
    <mergeCell ref="O41:R41"/>
    <mergeCell ref="S41:V41"/>
    <mergeCell ref="D40:W40"/>
    <mergeCell ref="D41:D42"/>
    <mergeCell ref="W41:W42"/>
    <mergeCell ref="E41:E42"/>
    <mergeCell ref="F41:J41"/>
    <mergeCell ref="G10:V10"/>
    <mergeCell ref="W11:W12"/>
    <mergeCell ref="C35:E35"/>
    <mergeCell ref="L35:Q35"/>
    <mergeCell ref="U35:W35"/>
    <mergeCell ref="C13:C15"/>
    <mergeCell ref="C27:F27"/>
    <mergeCell ref="B16:F16"/>
    <mergeCell ref="B13:B15"/>
    <mergeCell ref="P11:S11"/>
    <mergeCell ref="T11:V11"/>
    <mergeCell ref="B11:B12"/>
    <mergeCell ref="C11:C12"/>
    <mergeCell ref="D11:F11"/>
    <mergeCell ref="G11:K11"/>
  </mergeCells>
  <conditionalFormatting sqref="F43:J47">
    <cfRule type="containsBlanks" dxfId="58" priority="72">
      <formula>LEN(TRIM(F43))=0</formula>
    </cfRule>
  </conditionalFormatting>
  <conditionalFormatting sqref="H13:K13">
    <cfRule type="containsBlanks" dxfId="57" priority="149">
      <formula>LEN(TRIM(H13))=0</formula>
    </cfRule>
  </conditionalFormatting>
  <conditionalFormatting sqref="H16:K26">
    <cfRule type="containsBlanks" dxfId="56" priority="82">
      <formula>LEN(TRIM(H16))=0</formula>
    </cfRule>
  </conditionalFormatting>
  <conditionalFormatting sqref="K43:N47">
    <cfRule type="containsBlanks" dxfId="55" priority="73">
      <formula>LEN(TRIM(K43))=0</formula>
    </cfRule>
  </conditionalFormatting>
  <conditionalFormatting sqref="L13:L15">
    <cfRule type="containsBlanks" dxfId="54" priority="98">
      <formula>LEN(TRIM(L13))=0</formula>
    </cfRule>
  </conditionalFormatting>
  <conditionalFormatting sqref="L25:N26">
    <cfRule type="containsBlanks" dxfId="53" priority="2">
      <formula>LEN(TRIM(L25))=0</formula>
    </cfRule>
  </conditionalFormatting>
  <conditionalFormatting sqref="L16:O16 L17 O17 L18:O18 L19:L20 O19:O20 L21:O21 L22:L23 O22:O23 L24:O24 O25:O26">
    <cfRule type="containsBlanks" dxfId="52" priority="97">
      <formula>LEN(TRIM(L16))=0</formula>
    </cfRule>
  </conditionalFormatting>
  <conditionalFormatting sqref="M13">
    <cfRule type="containsBlanks" dxfId="51" priority="1">
      <formula>LEN(TRIM(M13))=0</formula>
    </cfRule>
  </conditionalFormatting>
  <conditionalFormatting sqref="M17:N17">
    <cfRule type="containsBlanks" dxfId="50" priority="52">
      <formula>LEN(TRIM(M17))=0</formula>
    </cfRule>
  </conditionalFormatting>
  <conditionalFormatting sqref="M19:N20">
    <cfRule type="containsBlanks" dxfId="49" priority="6">
      <formula>LEN(TRIM(M19))=0</formula>
    </cfRule>
  </conditionalFormatting>
  <conditionalFormatting sqref="M22:N23">
    <cfRule type="containsBlanks" dxfId="48" priority="4">
      <formula>LEN(TRIM(M22))=0</formula>
    </cfRule>
  </conditionalFormatting>
  <conditionalFormatting sqref="N15">
    <cfRule type="containsBlanks" dxfId="47" priority="3">
      <formula>LEN(TRIM(N15))=0</formula>
    </cfRule>
  </conditionalFormatting>
  <conditionalFormatting sqref="N13:V14 O15:V15">
    <cfRule type="containsBlanks" dxfId="46" priority="27">
      <formula>LEN(TRIM(N13))=0</formula>
    </cfRule>
  </conditionalFormatting>
  <conditionalFormatting sqref="O44:P46">
    <cfRule type="cellIs" dxfId="45" priority="21" stopIfTrue="1" operator="equal">
      <formula>"100%"</formula>
    </cfRule>
    <cfRule type="cellIs" dxfId="44" priority="22" stopIfTrue="1" operator="lessThan">
      <formula>0.5</formula>
    </cfRule>
    <cfRule type="cellIs" dxfId="43" priority="23" stopIfTrue="1" operator="between">
      <formula>0.5</formula>
      <formula>0.7</formula>
    </cfRule>
    <cfRule type="cellIs" dxfId="42" priority="24" stopIfTrue="1" operator="between">
      <formula>0.7</formula>
      <formula>1.2</formula>
    </cfRule>
    <cfRule type="cellIs" dxfId="41" priority="25" stopIfTrue="1" operator="greaterThanOrEqual">
      <formula>1.2</formula>
    </cfRule>
    <cfRule type="containsBlanks" dxfId="40" priority="26" stopIfTrue="1">
      <formula>LEN(TRIM(O44))=0</formula>
    </cfRule>
  </conditionalFormatting>
  <conditionalFormatting sqref="O43:V43">
    <cfRule type="containsBlanks" dxfId="39" priority="65" stopIfTrue="1">
      <formula>LEN(TRIM(O43))=0</formula>
    </cfRule>
    <cfRule type="cellIs" dxfId="38" priority="64" stopIfTrue="1" operator="greaterThanOrEqual">
      <formula>1.2</formula>
    </cfRule>
    <cfRule type="cellIs" dxfId="37" priority="63" stopIfTrue="1" operator="between">
      <formula>0.7</formula>
      <formula>1.2</formula>
    </cfRule>
    <cfRule type="cellIs" dxfId="36" priority="62" stopIfTrue="1" operator="between">
      <formula>0.5</formula>
      <formula>0.7</formula>
    </cfRule>
    <cfRule type="cellIs" dxfId="35" priority="61" stopIfTrue="1" operator="lessThan">
      <formula>0.5</formula>
    </cfRule>
    <cfRule type="cellIs" dxfId="34" priority="60" stopIfTrue="1" operator="equal">
      <formula>"100%"</formula>
    </cfRule>
  </conditionalFormatting>
  <conditionalFormatting sqref="P17:R26">
    <cfRule type="cellIs" dxfId="33" priority="8" stopIfTrue="1" operator="equal">
      <formula>"100%"</formula>
    </cfRule>
    <cfRule type="cellIs" dxfId="32" priority="9" stopIfTrue="1" operator="lessThan">
      <formula>0.5</formula>
    </cfRule>
    <cfRule type="cellIs" dxfId="31" priority="10" stopIfTrue="1" operator="between">
      <formula>0.5</formula>
      <formula>0.7</formula>
    </cfRule>
    <cfRule type="cellIs" dxfId="30" priority="11" stopIfTrue="1" operator="between">
      <formula>0.7</formula>
      <formula>1.2</formula>
    </cfRule>
    <cfRule type="cellIs" dxfId="29" priority="12" stopIfTrue="1" operator="greaterThanOrEqual">
      <formula>1.2</formula>
    </cfRule>
    <cfRule type="containsBlanks" dxfId="28" priority="13" stopIfTrue="1">
      <formula>LEN(TRIM(P17))=0</formula>
    </cfRule>
  </conditionalFormatting>
  <conditionalFormatting sqref="P13:S16">
    <cfRule type="cellIs" dxfId="27" priority="36" stopIfTrue="1" operator="lessThan">
      <formula>0.5</formula>
    </cfRule>
    <cfRule type="cellIs" dxfId="26" priority="37" stopIfTrue="1" operator="between">
      <formula>0.5</formula>
      <formula>0.7</formula>
    </cfRule>
    <cfRule type="cellIs" dxfId="25" priority="38" stopIfTrue="1" operator="between">
      <formula>0.7</formula>
      <formula>1.2</formula>
    </cfRule>
    <cfRule type="cellIs" dxfId="24" priority="39" stopIfTrue="1" operator="greaterThanOrEqual">
      <formula>1.2</formula>
    </cfRule>
    <cfRule type="containsBlanks" dxfId="23" priority="40" stopIfTrue="1">
      <formula>LEN(TRIM(P13))=0</formula>
    </cfRule>
    <cfRule type="cellIs" dxfId="22" priority="35" stopIfTrue="1" operator="equal">
      <formula>"100%"</formula>
    </cfRule>
  </conditionalFormatting>
  <conditionalFormatting sqref="Q44:R46 O47:V47">
    <cfRule type="containsBlanks" dxfId="21" priority="150">
      <formula>LEN(TRIM(O44))=0</formula>
    </cfRule>
  </conditionalFormatting>
  <conditionalFormatting sqref="S44:T46">
    <cfRule type="containsBlanks" dxfId="20" priority="20" stopIfTrue="1">
      <formula>LEN(TRIM(S44))=0</formula>
    </cfRule>
    <cfRule type="cellIs" dxfId="19" priority="19" stopIfTrue="1" operator="greaterThanOrEqual">
      <formula>1.2</formula>
    </cfRule>
    <cfRule type="cellIs" dxfId="18" priority="18" stopIfTrue="1" operator="between">
      <formula>0.7</formula>
      <formula>1.2</formula>
    </cfRule>
    <cfRule type="cellIs" dxfId="17" priority="17" stopIfTrue="1" operator="between">
      <formula>0.5</formula>
      <formula>0.7</formula>
    </cfRule>
    <cfRule type="cellIs" dxfId="16" priority="16" stopIfTrue="1" operator="lessThan">
      <formula>0.5</formula>
    </cfRule>
    <cfRule type="cellIs" dxfId="15" priority="15" stopIfTrue="1" operator="equal">
      <formula>"100%"</formula>
    </cfRule>
  </conditionalFormatting>
  <conditionalFormatting sqref="S43:V43">
    <cfRule type="containsBlanks" dxfId="14" priority="59">
      <formula>LEN(TRIM(S43))=0</formula>
    </cfRule>
  </conditionalFormatting>
  <conditionalFormatting sqref="T13:V15">
    <cfRule type="cellIs" dxfId="13" priority="31" stopIfTrue="1" operator="between">
      <formula>0.7</formula>
      <formula>1.2</formula>
    </cfRule>
    <cfRule type="cellIs" dxfId="12" priority="30" stopIfTrue="1" operator="between">
      <formula>0.5</formula>
      <formula>0.7</formula>
    </cfRule>
    <cfRule type="cellIs" dxfId="11" priority="29" stopIfTrue="1" operator="lessThan">
      <formula>0.5</formula>
    </cfRule>
    <cfRule type="cellIs" dxfId="10" priority="28" stopIfTrue="1" operator="equal">
      <formula>"100%"</formula>
    </cfRule>
    <cfRule type="containsBlanks" dxfId="9" priority="33" stopIfTrue="1">
      <formula>LEN(TRIM(T13))=0</formula>
    </cfRule>
    <cfRule type="cellIs" dxfId="8" priority="32" stopIfTrue="1" operator="greaterThanOrEqual">
      <formula>1.2</formula>
    </cfRule>
  </conditionalFormatting>
  <conditionalFormatting sqref="T16:V26">
    <cfRule type="containsBlanks" dxfId="7" priority="74">
      <formula>LEN(TRIM(T16))=0</formula>
    </cfRule>
    <cfRule type="cellIs" dxfId="6" priority="75" stopIfTrue="1" operator="equal">
      <formula>"100%"</formula>
    </cfRule>
    <cfRule type="cellIs" dxfId="5" priority="76" stopIfTrue="1" operator="lessThan">
      <formula>0.5</formula>
    </cfRule>
    <cfRule type="cellIs" dxfId="4" priority="77" stopIfTrue="1" operator="between">
      <formula>0.5</formula>
      <formula>0.7</formula>
    </cfRule>
    <cfRule type="cellIs" dxfId="3" priority="79" stopIfTrue="1" operator="greaterThanOrEqual">
      <formula>1.2</formula>
    </cfRule>
    <cfRule type="containsBlanks" dxfId="2" priority="80" stopIfTrue="1">
      <formula>LEN(TRIM(T16))=0</formula>
    </cfRule>
    <cfRule type="cellIs" dxfId="1" priority="78" stopIfTrue="1" operator="between">
      <formula>0.7</formula>
      <formula>1.2</formula>
    </cfRule>
  </conditionalFormatting>
  <conditionalFormatting sqref="T44:V46">
    <cfRule type="containsBlanks" dxfId="0" priority="14">
      <formula>LEN(TRIM(T44))=0</formula>
    </cfRule>
  </conditionalFormatting>
  <pageMargins left="0.70866141732283472" right="0.70866141732283472" top="0.74803149606299213" bottom="0.74803149606299213" header="0.31496062992125984" footer="0.31496062992125984"/>
  <pageSetup scale="50" orientation="landscape" r:id="rId1"/>
  <ignoredErrors>
    <ignoredError sqref="G17:G2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73" t="s">
        <v>44</v>
      </c>
    </row>
    <row r="3" spans="1:2" ht="120" customHeight="1" x14ac:dyDescent="0.25">
      <c r="A3" s="218" t="s">
        <v>43</v>
      </c>
      <c r="B3" s="218"/>
    </row>
    <row r="5" spans="1:2" ht="45" x14ac:dyDescent="0.25">
      <c r="A5" s="50"/>
      <c r="B5" s="72" t="s">
        <v>41</v>
      </c>
    </row>
    <row r="6" spans="1:2" ht="60" x14ac:dyDescent="0.25">
      <c r="A6" s="51"/>
      <c r="B6" s="72"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Aurora Cocoletzi Solis</cp:lastModifiedBy>
  <cp:revision/>
  <cp:lastPrinted>2023-04-14T14:53:51Z</cp:lastPrinted>
  <dcterms:created xsi:type="dcterms:W3CDTF">2020-03-29T15:30:51Z</dcterms:created>
  <dcterms:modified xsi:type="dcterms:W3CDTF">2023-10-06T19:17:05Z</dcterms:modified>
  <cp:category/>
  <cp:contentStatus/>
</cp:coreProperties>
</file>