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4\Planeación\4.2 CACOMyM para 1 Trim ASE\1.4 F. Técnicas\PP 02\"/>
    </mc:Choice>
  </mc:AlternateContent>
  <xr:revisionPtr revIDLastSave="0" documentId="13_ncr:1_{7BF26482-4965-42FC-9CCC-07C40BFA353D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R56" i="1" l="1"/>
  <c r="N56" i="1"/>
  <c r="R55" i="1"/>
  <c r="N55" i="1"/>
  <c r="R54" i="1"/>
  <c r="N54" i="1"/>
  <c r="R53" i="1"/>
  <c r="N53" i="1"/>
  <c r="R52" i="1"/>
  <c r="N52" i="1"/>
  <c r="R51" i="1"/>
  <c r="N51" i="1"/>
  <c r="R50" i="1"/>
  <c r="N50" i="1"/>
  <c r="T49" i="1"/>
  <c r="S49" i="1"/>
  <c r="R49" i="1"/>
  <c r="Q49" i="1"/>
  <c r="P49" i="1"/>
  <c r="O49" i="1"/>
  <c r="N49" i="1"/>
  <c r="U49" i="1" s="1"/>
  <c r="O14" i="1" l="1"/>
  <c r="O15" i="1"/>
  <c r="O16" i="1"/>
  <c r="O17" i="1"/>
  <c r="O18" i="1"/>
  <c r="O19" i="1"/>
  <c r="O20" i="1"/>
  <c r="O21" i="1"/>
  <c r="O23" i="1"/>
  <c r="O24" i="1"/>
  <c r="O25" i="1"/>
  <c r="O26" i="1"/>
  <c r="O27" i="1"/>
  <c r="O30" i="1"/>
  <c r="O31" i="1"/>
  <c r="O32" i="1"/>
  <c r="O34" i="1"/>
  <c r="O37" i="1"/>
  <c r="O36" i="1"/>
  <c r="O13" i="1" l="1"/>
</calcChain>
</file>

<file path=xl/sharedStrings.xml><?xml version="1.0" encoding="utf-8"?>
<sst xmlns="http://schemas.openxmlformats.org/spreadsheetml/2006/main" count="237" uniqueCount="169">
  <si>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</si>
  <si>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</si>
  <si>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</si>
  <si>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</si>
  <si>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</si>
  <si>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</si>
  <si>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</si>
  <si>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</si>
  <si>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</si>
  <si>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</si>
  <si>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EJE 4: CANCUN POR LA PAZ</t>
  </si>
  <si>
    <t>Fin
(DGPM / DP)</t>
  </si>
  <si>
    <t>Actividad</t>
  </si>
  <si>
    <t>Anual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</si>
  <si>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</si>
  <si>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</si>
  <si>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</si>
  <si>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</si>
  <si>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</si>
  <si>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</si>
  <si>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ANUAL</t>
  </si>
  <si>
    <t xml:space="preserve">INSTITUTO DEL DEPORTE </t>
  </si>
  <si>
    <t>Propósito
(Instituto del Deporte)</t>
  </si>
  <si>
    <t xml:space="preserve">PDEP: Porcentaje de deportistas participantes.  </t>
  </si>
  <si>
    <t>Trimestral</t>
  </si>
  <si>
    <t>UNIDAD DE MEDIDA DEL INDICADOR: Porcentaje
UNIDAD DE MEDIDA DE LAS VARIABLE: Deportistas</t>
  </si>
  <si>
    <t>Componente
( Coordinación Administrativa)</t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</si>
  <si>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</si>
  <si>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</si>
  <si>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</si>
  <si>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</si>
  <si>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</si>
  <si>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</si>
  <si>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</si>
  <si>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t>Componente
( Coordinación de Operaciones y Logística )</t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</si>
  <si>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</si>
  <si>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</si>
  <si>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</si>
  <si>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</si>
  <si>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</si>
  <si>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</si>
  <si>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</si>
  <si>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</si>
  <si>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</si>
  <si>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</si>
  <si>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Federado)</t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</si>
  <si>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</si>
  <si>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</si>
  <si>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</si>
  <si>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</si>
  <si>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t>Componente
(Coordinación de Deporte Estudiantil)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</si>
  <si>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</si>
  <si>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t>Semestral</t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</si>
  <si>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</si>
  <si>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</si>
  <si>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</si>
  <si>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</si>
  <si>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</si>
  <si>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</si>
  <si>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</si>
  <si>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</si>
  <si>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</si>
  <si>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</si>
  <si>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</si>
  <si>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</si>
  <si>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</si>
  <si>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</si>
  <si>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</si>
  <si>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Adaptado)</t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</si>
  <si>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</si>
  <si>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</si>
  <si>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</si>
  <si>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</si>
  <si>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</si>
  <si>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</si>
  <si>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</si>
  <si>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</si>
  <si>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ELABORÓ
C. Carlos Miguel Velázquez Madariaga
Coordinación Técnica</t>
  </si>
  <si>
    <t>AUTORIZÓ
Lic. Alejandro Luna López
Dirección General</t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</si>
  <si>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</si>
  <si>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alcanzando la meta de 2 en el trimestre de los 2 programados.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100% .
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</si>
  <si>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2 en el trimestre de los 2 programados.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100% .</t>
    </r>
  </si>
  <si>
    <r>
      <t xml:space="preserve">La meta en la actividad en el trimestre es de 0.Ya que no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se obtiene un porcentaje de avance trimestral siendo de 0% que debido a no haber actividad ni eventos programados en el período. La actividad se realizó unicamente en el 3er Trimestre del año. </t>
    </r>
  </si>
  <si>
    <t>CLAVE Y NOMBRE DEL PPA:  E-PPA 4.2 PROGRAMA DEPORTE SIN LÍMITES</t>
  </si>
  <si>
    <r>
      <rPr>
        <b/>
        <sz val="11"/>
        <color theme="1"/>
        <rFont val="Arial"/>
        <family val="2"/>
      </rPr>
      <t xml:space="preserve">4.2.1: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</si>
  <si>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t>4.2.1.1 Las ciudadanas y los ciudadanos del Municipio de Benito Juárez participan regularmente en las actividades físicas y recreativas del Instituto del Deporte.</t>
  </si>
  <si>
    <r>
      <rPr>
        <b/>
        <sz val="11"/>
        <rFont val="Arial"/>
        <family val="2"/>
      </rPr>
      <t xml:space="preserve">4.2.1.1.1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</si>
  <si>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4.2.1.1.1.1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</si>
  <si>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 xml:space="preserve">4.2.1.1.2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</si>
  <si>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4.2.1.1.2.1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</si>
  <si>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4.2.1.1.3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</si>
  <si>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4.2.1.1.3.1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</si>
  <si>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4.2.1.1.3.2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</si>
  <si>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4.2.1.1.3.3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</si>
  <si>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t xml:space="preserve">4.2.1.1.3.4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</si>
  <si>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4.2.1.1.4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</si>
  <si>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4.2.1.1.4.1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</si>
  <si>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4.2.1.1.5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</si>
  <si>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 xml:space="preserve">4.2.1.1.5.1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</si>
  <si>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4.2.1.1.5.2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</si>
  <si>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 xml:space="preserve">4.2.1.1.5.3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</si>
  <si>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>4.2.1.1.6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</si>
  <si>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4.2.1.1.6.1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</si>
  <si>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4.2.1.1.6.2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</si>
  <si>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4.2.1.1.6.3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</si>
  <si>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>4.2.1.1.7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</si>
  <si>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4.2.1.1.7.1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</si>
  <si>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>4.2.1.1.7.2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</si>
  <si>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color theme="1"/>
        <rFont val="Arial"/>
        <family val="2"/>
      </rPr>
      <t>4.2.1.1.7.3</t>
    </r>
    <r>
      <rPr>
        <sz val="11"/>
        <color theme="1"/>
        <rFont val="Arial"/>
        <family val="2"/>
      </rPr>
      <t xml:space="preserve"> Formación en disciplinas del deporte adaptado.</t>
    </r>
  </si>
  <si>
    <t>META PROGRAMADA 2024</t>
  </si>
  <si>
    <t>META REALIZADA 2024</t>
  </si>
  <si>
    <t>PORCENTAJE DE AVANCE TRIMESTRAL 2024</t>
  </si>
  <si>
    <t>PORCENTAJE DE AVANCE TRIMESTRAL ACUMULADO 2024</t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</si>
  <si>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limpieza y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</si>
  <si>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Espacios Deportivos </t>
    </r>
  </si>
  <si>
    <t>AVANCE EN CUMPLIMIENTO DE METAS TRIMESTRAL Y ANUAL ACUMULADO 2024</t>
  </si>
  <si>
    <r>
      <rPr>
        <sz val="11"/>
        <color theme="1"/>
        <rFont val="Arial"/>
        <family val="2"/>
      </rP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 espacios atendidos la cual  se aplican 15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75%, se da atención a 15 instalaciones deportivas debido a procedimientos inciales. de periódo fiscal.
</t>
    </r>
  </si>
  <si>
    <r>
      <rPr>
        <sz val="11"/>
        <color theme="1"/>
        <rFont val="Arial"/>
        <family val="2"/>
      </rP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de 20 espacios atendidos la cual  se aplican 15 espacios.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avance fue del 75%, se da atención a 15 instalaciones deportivas debido a procedimientos inciales. de periódo fiscal.</t>
    </r>
  </si>
  <si>
    <r>
      <t xml:space="preserve">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La meta de deportistas participantes en el trimestre es de 16540 y llega a 51035 debido a un evento de fútbol Internacional Socca realizado en la ciudad en coordinación con el Instituto del Deporte.</t>
    </r>
    <r>
      <rPr>
        <b/>
        <sz val="11"/>
        <rFont val="Arial"/>
        <family val="2"/>
      </rPr>
      <t xml:space="preserve">
Avance trimestral:</t>
    </r>
    <r>
      <rPr>
        <sz val="11"/>
        <rFont val="Arial"/>
        <family val="2"/>
      </rPr>
      <t xml:space="preserve"> Se supera el avance trimestral debido a que hubo bastante asistencia en el evento de fútbol, el avance es del 308.56 % debido a la asistencia de 35,000 aficionados. 
</t>
    </r>
  </si>
  <si>
    <r>
      <t xml:space="preserve">
Meta trimestral: </t>
    </r>
    <r>
      <rPr>
        <sz val="11"/>
        <color theme="1"/>
        <rFont val="Arial"/>
        <family val="2"/>
      </rPr>
      <t>La meta de 5300 impulsos deportivos se supera y llega a 35300 debido a un evento de fútbol Internacional Socca realizado en la ciudad en coordinación con el Instituto del Deporte.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Se supera el avance trimestral debido a que hubo bastante asistencia en el evento de fútbol, el avance es del 666.04 % debido a la asistencia de 35,000 aficionados y 300 de incentivos otorgados y  rehabilitaciones deportivas.</t>
    </r>
  </si>
  <si>
    <r>
      <t xml:space="preserve">Meta trimestral: </t>
    </r>
    <r>
      <rPr>
        <sz val="11"/>
        <color theme="1"/>
        <rFont val="Arial"/>
        <family val="2"/>
      </rPr>
      <t>La meta  no de logra llegando al 50% de lo programado de 300 incentivos deportivos entregados, incluyendo equipos que recibieron material deportivo o apoyo en transportación. No se cumplieron los requisitos para ser otorgados más incentivos u apoyos.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avancea lo programdo fue del 50% acorde a los requisitos administrativos y  los recursos que se enfocaron a la operación deportiva.</t>
    </r>
  </si>
  <si>
    <r>
      <t xml:space="preserve">Meta programada trimestral: </t>
    </r>
    <r>
      <rPr>
        <sz val="11"/>
        <color theme="1"/>
        <rFont val="Arial"/>
        <family val="2"/>
      </rPr>
      <t xml:space="preserve">No </t>
    </r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e cumple la meta programada de 700 atenciones y participantes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resultado de lo programado en el trimestre es del 32.86%,se ha programado más eventos de orientación y capacitación para los siguientes trimestres.</t>
    </r>
  </si>
  <si>
    <r>
      <t>Meta trimestral:</t>
    </r>
    <r>
      <rPr>
        <sz val="11"/>
        <color theme="1"/>
        <rFont val="Arial"/>
        <family val="2"/>
      </rPr>
      <t xml:space="preserve"> La meta de 4300 deportistas se supera y llega a 35000 debido a un evento de fútbol Internacional Socca realizado en la ciudad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trimestral debido a que hubo bastante asistencia en el evento de fútbol Internacional Socca Cancún, el avance es del 813.95 % debido a la asistencia de 35,000 aficionados. 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</si>
  <si>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eventos deportivos se supera en el trimestre llegando a 25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166.67% a lo programado ya que se realizan y oganiza un mayor número de eventos deportivos coordinados con el Instituto del Deporte.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</si>
  <si>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eventos deportivos se supera en el trimestre llegando a 25 eventos deportivos organizados por iniciativa privada y asociaciones en coordinación con el Instituto del Deporte.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porcentual es del 166.67% a lo programado ya que se realizan y oganiza un mayor número de eventos deportivos coordinados con el Instituto del Deporte.</t>
    </r>
  </si>
  <si>
    <r>
      <rPr>
        <sz val="11"/>
        <color theme="1"/>
        <rFont val="Arial"/>
        <family val="2"/>
      </rPr>
      <t xml:space="preserve">La meta en el componente en el trimestre se cumple derivado de las acciones de los deportistas participantes en las eliminatorias municipales.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de 11000  se cumple  derivada de la participanciónde los deportistas en sus mas de 30 disicplinas en las que se realizaron actvivides de sselección.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procentanje de avance trimestral se cumple llegando al 100% de lo programado en la participación en los juegos municipales CONDADE (Olimpiadas).</t>
    </r>
  </si>
  <si>
    <r>
      <rPr>
        <sz val="11"/>
        <color theme="1"/>
        <rFont val="Arial"/>
        <family val="2"/>
      </rPr>
      <t xml:space="preserve">
La meta en la actividad en el trimestre es de 0. Ya que no hay actividades programada.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trimestral es de 0 ya que el evento se realiza en diciembre</t>
    </r>
    <r>
      <rPr>
        <b/>
        <sz val="11"/>
        <color theme="1"/>
        <rFont val="Arial"/>
        <family val="2"/>
      </rPr>
      <t xml:space="preserve">
Avance trimestral:  </t>
    </r>
    <r>
      <rPr>
        <sz val="11"/>
        <color theme="1"/>
        <rFont val="Arial"/>
        <family val="2"/>
      </rPr>
      <t>No se obtiene un porcentaje de avance trimestral siendo de 0% que debido a que la actividad o evento se realiza en diciembre.</t>
    </r>
  </si>
  <si>
    <r>
      <rPr>
        <sz val="11"/>
        <color theme="1"/>
        <rFont val="Arial"/>
        <family val="2"/>
      </rPr>
      <t xml:space="preserve">La meta en el trimestre se cumple derivado de las acciones de los deportistas participantes en las eliminatorias municipales.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de 11000  se cumple  derivada de la participanciónde los deportistas en sus mas de 30 disicplinas en las que se realizaron actvivides de sselección.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procentanje de avance trimestral se cumple llegando al 100% de lo programado en la participación en los juegos municipales CONDADE (Olimpiadas).</t>
    </r>
  </si>
  <si>
    <r>
      <rPr>
        <sz val="11"/>
        <color theme="1"/>
        <rFont val="Arial"/>
        <family val="2"/>
      </rPr>
      <t xml:space="preserve">La meta en la actividad en el trimestre es de 0. Ya que no hay actividades programada.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es de 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0% que debido a que la actividad se realiza en noviembre.</t>
    </r>
  </si>
  <si>
    <r>
      <rPr>
        <sz val="11"/>
        <color theme="1"/>
        <rFont val="Arial"/>
        <family val="2"/>
      </rPr>
      <t xml:space="preserve">Se realizan 8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 eventos en el trimestre meta fue superada con 8 realizados.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con un porcentaje del </t>
    </r>
    <r>
      <rPr>
        <b/>
        <sz val="11"/>
        <color theme="1"/>
        <rFont val="Arial"/>
        <family val="2"/>
      </rPr>
      <t>114.29%</t>
    </r>
    <r>
      <rPr>
        <sz val="11"/>
        <color theme="1"/>
        <rFont val="Arial"/>
        <family val="2"/>
      </rPr>
      <t xml:space="preserve"> en los eventos populares, debido al incremento de torneos los deportivos realizados.
</t>
    </r>
  </si>
  <si>
    <r>
      <rPr>
        <sz val="11"/>
        <color theme="1"/>
        <rFont val="Arial"/>
        <family val="2"/>
      </rPr>
      <t xml:space="preserve">Se renueva 4 comités deportivo en este trimestre para la coordinación y promoción del deporte popular.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en el trimestre se supera con 4 comités deportivos de los 3  programados.
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porcentaje de avance fue del 133.33</t>
    </r>
    <r>
      <rPr>
        <b/>
        <sz val="11"/>
        <color theme="1"/>
        <rFont val="Arial"/>
        <family val="2"/>
      </rPr>
      <t xml:space="preserve">% </t>
    </r>
    <r>
      <rPr>
        <sz val="11"/>
        <color theme="1"/>
        <rFont val="Arial"/>
        <family val="2"/>
      </rPr>
      <t xml:space="preserve">en el trimestre debido a la mayor solicitud de la comunidad en este trimestre. </t>
    </r>
  </si>
  <si>
    <r>
      <rPr>
        <sz val="11"/>
        <color theme="1"/>
        <rFont val="Arial"/>
        <family val="2"/>
      </rPr>
      <t xml:space="preserve">Se realizan eventos populares con la participación de 1500 deportistas y promotores del deporte ya que las convocatorias para los eventos fue de muy buena aceptación en el que se incluyó capacitación a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400 ciudadanos y se logra un número superior a lo programado con 1500 ciudadanos.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375</t>
    </r>
    <r>
      <rPr>
        <b/>
        <sz val="11"/>
        <color theme="1"/>
        <rFont val="Arial"/>
        <family val="2"/>
      </rPr>
      <t>%</t>
    </r>
    <r>
      <rPr>
        <sz val="11"/>
        <color theme="1"/>
        <rFont val="Arial"/>
        <family val="2"/>
      </rPr>
      <t xml:space="preserve"> en el trimestre, derivado de nuevos torneos realizados y una aceptación mayor a las convocatorias.</t>
    </r>
  </si>
  <si>
    <r>
      <rPr>
        <sz val="11"/>
        <color theme="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610 deportistas, se supera el número con 3235 debido a actividades de promoción en escuelas de educación primaria.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en el trimestre ha sido del 1347.92% de participación lograda, número muy superior a lo prigramado debido a que se realizan con aceptación el as escuelas.
</t>
    </r>
  </si>
  <si>
    <r>
      <rPr>
        <sz val="11"/>
        <color theme="1"/>
        <rFont val="Arial"/>
        <family val="2"/>
      </rPr>
      <t xml:space="preserve">La meta programada en el componente en el trimestre es de 0. 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programada es de 0 por lo que no hay programación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debido a que la actividad se realiza en el tercer trimestre. 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</si>
  <si>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
Meta trimestral:</t>
    </r>
    <r>
      <rPr>
        <sz val="11"/>
        <color theme="1"/>
        <rFont val="Arial"/>
        <family val="2"/>
      </rPr>
      <t xml:space="preserve"> La meta programada es de 200 deportistas, se supera el número con 3000 debido a actividades de promoción en escuelas de educación primaria.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porcentual en el trimestre ha sido del 1500% de participación lograda, número muy superior a lo prigramado debido a que se realizan con aceptación el as escuelas.</t>
    </r>
  </si>
  <si>
    <r>
      <rPr>
        <sz val="11"/>
        <color theme="1"/>
        <rFont val="Arial"/>
        <family val="2"/>
      </rP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40 deportistas participantes programados sesupera con 55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 </t>
    </r>
    <r>
      <rPr>
        <b/>
        <sz val="11"/>
        <color theme="1"/>
        <rFont val="Arial"/>
        <family val="2"/>
      </rPr>
      <t>137.50%</t>
    </r>
    <r>
      <rPr>
        <sz val="11"/>
        <color theme="1"/>
        <rFont val="Arial"/>
        <family val="2"/>
      </rPr>
      <t xml:space="preserve"> que se logra debido a la buena aceptación de los nuevos deportistas que asisten a los entrenamientos y formación en las disciplinas del deporte adaptado. </t>
    </r>
  </si>
  <si>
    <r>
      <t xml:space="preserve">La meta programada en el componente en el trimestre es de 0.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0 por lo que no hay programación en la actividad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avance trimestral de </t>
    </r>
    <r>
      <rPr>
        <b/>
        <sz val="11"/>
        <color theme="1"/>
        <rFont val="Arial"/>
        <family val="2"/>
      </rPr>
      <t>0%</t>
    </r>
    <r>
      <rPr>
        <sz val="11"/>
        <color theme="1"/>
        <rFont val="Arial"/>
        <family val="2"/>
      </rPr>
      <t xml:space="preserve"> debido a que la actividad se realiza en el segundo y tercer Trimestre. </t>
    </r>
  </si>
  <si>
    <t>JUSTIFICACION TRIMESTRAL Y ANUAL DE AVANCE DE RESULTADOS 2024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</si>
  <si>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</si>
  <si>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</si>
  <si>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</si>
  <si>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</si>
  <si>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</si>
  <si>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</si>
  <si>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</si>
  <si>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</si>
  <si>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2024</t>
  </si>
  <si>
    <t>TRIMESTRE 2 2024</t>
  </si>
  <si>
    <t>TRIMESTRE 3 2024</t>
  </si>
  <si>
    <t>TRIMESTRE 4 2024</t>
  </si>
  <si>
    <t>Coordinación Administrativa</t>
  </si>
  <si>
    <t>Coordinación de Mantenimiento e Infraestructura Deportiva</t>
  </si>
  <si>
    <t>Coordinación de Operaciones y Logística</t>
  </si>
  <si>
    <t>Coordinación de Deporte Federado</t>
  </si>
  <si>
    <t>Coordinación de Deporte Estudiantil</t>
  </si>
  <si>
    <t>Coordinación de Deporte Popular</t>
  </si>
  <si>
    <t>Coordinación de Deporte Adaptado</t>
  </si>
  <si>
    <r>
      <t xml:space="preserve">Se eroga el </t>
    </r>
    <r>
      <rPr>
        <b/>
        <sz val="11"/>
        <color theme="1"/>
        <rFont val="Arial"/>
        <family val="2"/>
      </rPr>
      <t>71.68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</si>
  <si>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36.92 %</t>
    </r>
    <r>
      <rPr>
        <sz val="11"/>
        <color theme="1"/>
        <rFont val="Arial"/>
        <family val="2"/>
      </rPr>
      <t xml:space="preserve">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</si>
  <si>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53.32 %</t>
    </r>
    <r>
      <rPr>
        <sz val="11"/>
        <color theme="1"/>
        <rFont val="Arial"/>
        <family val="2"/>
      </rPr>
      <t xml:space="preserve"> de lo programado en trimestre debido a las actividades realizadas con requerimientos por mayor número de participantes.</t>
    </r>
  </si>
  <si>
    <r>
      <t xml:space="preserve">NO hubo erogación quedando el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% de lo programado en trimestre.</t>
    </r>
  </si>
  <si>
    <r>
      <t xml:space="preserve">Se eroga el </t>
    </r>
    <r>
      <rPr>
        <b/>
        <sz val="11"/>
        <color theme="1"/>
        <rFont val="Arial"/>
        <family val="2"/>
      </rPr>
      <t xml:space="preserve">87.99% </t>
    </r>
    <r>
      <rPr>
        <sz val="11"/>
        <color theme="1"/>
        <rFont val="Arial"/>
        <family val="2"/>
      </rPr>
      <t>de lo programado en el trimestre.</t>
    </r>
  </si>
  <si>
    <r>
      <t xml:space="preserve">Se eroga el </t>
    </r>
    <r>
      <rPr>
        <b/>
        <sz val="11"/>
        <color theme="1"/>
        <rFont val="Arial"/>
        <family val="2"/>
      </rPr>
      <t xml:space="preserve">45.66% </t>
    </r>
    <r>
      <rPr>
        <sz val="11"/>
        <color theme="1"/>
        <rFont val="Arial"/>
        <family val="2"/>
      </rPr>
      <t>de lo programado en el trimestre.</t>
    </r>
  </si>
  <si>
    <r>
      <t xml:space="preserve">Se eroga el </t>
    </r>
    <r>
      <rPr>
        <b/>
        <sz val="11"/>
        <color theme="1"/>
        <rFont val="Arial"/>
        <family val="2"/>
      </rPr>
      <t xml:space="preserve">148.94% </t>
    </r>
    <r>
      <rPr>
        <sz val="11"/>
        <color theme="1"/>
        <rFont val="Arial"/>
        <family val="2"/>
      </rPr>
      <t>de lo programado en el trimestre.</t>
    </r>
  </si>
  <si>
    <t>NO DISPONIBLE</t>
  </si>
  <si>
    <t>PPPIVCENVIPE: Porcentaje de población de 18 años y más que percibe inseguro vivir en Cancún.
ENVIPE: Encuesta Nacional de Seguridad Pública Urbana. Periodicidad Anual.</t>
  </si>
  <si>
    <t>UNIDAD DE MEDIDA DEL INDICADOR: 
Porcentaje</t>
  </si>
  <si>
    <t xml:space="preserve">META ANUAL: CORRESPONDE A LA META AJUSTADA EN EL PMD 2021-2024 ACTUALIZADO
META PROGRAMADA: Al ser un indicador NO ACUMULATIVO la meta programada para cada trimestre considera el mismo valor.
META LOGRADA: Registra el valor proporcionado por el INEGI en la encuesta ENVIPE, mientras no se actualice seguirá siendo igual al último dato disponible.
PORCENTAJE DE AVANCE TRIMESTRAL: Calcula el avance de la meta lograda en el trimestre respecto a la meta programada. Al ser un indicador descendiente se espera que los avances sean negativos indicando que la inseguridad ha disminuido.
PORCENTAJE DE AVANCE ACUMULADO TRIMESTRALMENTE: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SEMAFORIZACIÓN: Si el avance es igual a 0% o menor la celda se pintará de color verde; si el avance es mayor a cero y menor al 15% la celda se pintará de amarillo; y si el valor es mayor al 15% la celda se pintará de rojo.
TEXTO NO APLICA: Los avances mostrarán la leyenda NO APLICA mientras no se registren metas logradas.
AVANCE LOGRADO EN EL PRIMER TRIMESTRE 2024: Tanto el avance trimestral como el acumulado trimestral fue de 11.43% un valor positivo indicando que la inseguridad se incrementó respecto a lo esperado. El semáforo está en amarillo. </t>
  </si>
  <si>
    <t>SEGUIMIENTO DE AVANCE EN CUMPLIMIENTO DE METAS Y OBJETIVOS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</si>
</sst>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A2E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0" fontId="13" fillId="3" borderId="20" xfId="1" applyNumberFormat="1" applyFont="1" applyFill="1" applyBorder="1" applyAlignment="1">
      <alignment horizontal="center" vertical="center" wrapText="1"/>
    </xf>
    <xf numFmtId="10" fontId="14" fillId="7" borderId="18" xfId="1" applyNumberFormat="1" applyFont="1" applyFill="1" applyBorder="1" applyAlignment="1">
      <alignment horizontal="center" vertical="center" wrapText="1"/>
    </xf>
    <xf numFmtId="10" fontId="14" fillId="3" borderId="18" xfId="1" applyNumberFormat="1" applyFont="1" applyFill="1" applyBorder="1" applyAlignment="1">
      <alignment horizontal="center" vertical="center" wrapText="1"/>
    </xf>
    <xf numFmtId="10" fontId="14" fillId="7" borderId="19" xfId="1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3" fontId="6" fillId="2" borderId="38" xfId="0" applyNumberFormat="1" applyFont="1" applyFill="1" applyBorder="1" applyAlignment="1">
      <alignment horizontal="center"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3" fontId="6" fillId="2" borderId="40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3" xfId="0" applyNumberFormat="1" applyFill="1" applyBorder="1" applyAlignment="1">
      <alignment horizontal="center" vertical="center" wrapText="1"/>
    </xf>
    <xf numFmtId="3" fontId="6" fillId="10" borderId="38" xfId="0" applyNumberFormat="1" applyFont="1" applyFill="1" applyBorder="1" applyAlignment="1">
      <alignment horizontal="center" vertical="center" wrapText="1"/>
    </xf>
    <xf numFmtId="3" fontId="6" fillId="10" borderId="39" xfId="0" applyNumberFormat="1" applyFont="1" applyFill="1" applyBorder="1" applyAlignment="1">
      <alignment horizontal="center" vertical="center" wrapText="1"/>
    </xf>
    <xf numFmtId="3" fontId="6" fillId="10" borderId="40" xfId="0" applyNumberFormat="1" applyFont="1" applyFill="1" applyBorder="1" applyAlignment="1">
      <alignment horizontal="center" vertical="center" wrapText="1"/>
    </xf>
    <xf numFmtId="10" fontId="0" fillId="4" borderId="50" xfId="0" applyNumberForma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3" fontId="6" fillId="10" borderId="51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4" fillId="7" borderId="62" xfId="1" applyNumberFormat="1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top" wrapText="1"/>
    </xf>
    <xf numFmtId="0" fontId="3" fillId="7" borderId="66" xfId="0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justify" vertical="center" wrapText="1"/>
    </xf>
    <xf numFmtId="0" fontId="7" fillId="7" borderId="67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69" xfId="0" applyFont="1" applyFill="1" applyBorder="1" applyAlignment="1">
      <alignment horizontal="left" vertical="center" wrapText="1"/>
    </xf>
    <xf numFmtId="3" fontId="6" fillId="2" borderId="70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3" fontId="6" fillId="2" borderId="73" xfId="0" applyNumberFormat="1" applyFont="1" applyFill="1" applyBorder="1" applyAlignment="1">
      <alignment horizontal="center" vertical="center" wrapText="1"/>
    </xf>
    <xf numFmtId="3" fontId="6" fillId="2" borderId="74" xfId="0" applyNumberFormat="1" applyFont="1" applyFill="1" applyBorder="1" applyAlignment="1">
      <alignment horizontal="center" vertical="center" wrapText="1"/>
    </xf>
    <xf numFmtId="3" fontId="6" fillId="2" borderId="75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0" fontId="18" fillId="0" borderId="0" xfId="0" applyFont="1"/>
    <xf numFmtId="10" fontId="0" fillId="4" borderId="83" xfId="0" applyNumberForma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10" fontId="0" fillId="4" borderId="86" xfId="0" applyNumberFormat="1" applyFill="1" applyBorder="1" applyAlignment="1">
      <alignment horizontal="center" vertical="center" wrapText="1"/>
    </xf>
    <xf numFmtId="3" fontId="9" fillId="6" borderId="61" xfId="0" applyNumberFormat="1" applyFont="1" applyFill="1" applyBorder="1" applyAlignment="1">
      <alignment horizontal="center" vertical="center" wrapText="1"/>
    </xf>
    <xf numFmtId="3" fontId="7" fillId="7" borderId="21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7" borderId="26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10" fontId="0" fillId="4" borderId="87" xfId="0" applyNumberFormat="1" applyFill="1" applyBorder="1" applyAlignment="1">
      <alignment horizontal="center" vertical="center" wrapText="1"/>
    </xf>
    <xf numFmtId="0" fontId="7" fillId="11" borderId="43" xfId="0" applyFont="1" applyFill="1" applyBorder="1" applyAlignment="1">
      <alignment vertical="center" wrapText="1"/>
    </xf>
    <xf numFmtId="0" fontId="3" fillId="7" borderId="43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4" fillId="7" borderId="43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3" xfId="2" applyFont="1" applyFill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7" borderId="9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7" borderId="92" xfId="0" applyFon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10" fontId="0" fillId="4" borderId="93" xfId="0" applyNumberFormat="1" applyFill="1" applyBorder="1" applyAlignment="1">
      <alignment horizontal="center" vertical="center" wrapText="1"/>
    </xf>
    <xf numFmtId="0" fontId="8" fillId="10" borderId="94" xfId="0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44" fontId="6" fillId="2" borderId="96" xfId="3" applyFont="1" applyFill="1" applyBorder="1" applyAlignment="1">
      <alignment horizontal="center" vertical="center" wrapText="1"/>
    </xf>
    <xf numFmtId="44" fontId="6" fillId="2" borderId="97" xfId="3" applyFont="1" applyFill="1" applyBorder="1" applyAlignment="1">
      <alignment horizontal="center" vertical="center" wrapText="1"/>
    </xf>
    <xf numFmtId="44" fontId="6" fillId="2" borderId="98" xfId="3" applyFont="1" applyFill="1" applyBorder="1" applyAlignment="1">
      <alignment horizontal="center" vertical="center" wrapText="1"/>
    </xf>
    <xf numFmtId="44" fontId="6" fillId="2" borderId="99" xfId="3" applyFont="1" applyFill="1" applyBorder="1" applyAlignment="1">
      <alignment horizontal="center" vertical="center" wrapText="1"/>
    </xf>
    <xf numFmtId="44" fontId="20" fillId="2" borderId="99" xfId="3" applyFont="1" applyFill="1" applyBorder="1" applyAlignment="1">
      <alignment horizontal="center" vertical="center" wrapText="1"/>
    </xf>
    <xf numFmtId="44" fontId="6" fillId="2" borderId="100" xfId="3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4" fontId="20" fillId="2" borderId="100" xfId="3" applyFont="1" applyFill="1" applyBorder="1" applyAlignment="1">
      <alignment horizontal="center" vertical="center" wrapText="1"/>
    </xf>
    <xf numFmtId="44" fontId="20" fillId="2" borderId="97" xfId="3" applyFont="1" applyFill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89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top" wrapText="1"/>
    </xf>
    <xf numFmtId="0" fontId="12" fillId="5" borderId="65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88" xfId="0" applyFont="1" applyFill="1" applyBorder="1" applyAlignment="1">
      <alignment horizontal="center" vertical="center" wrapText="1"/>
    </xf>
    <xf numFmtId="0" fontId="8" fillId="6" borderId="9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">
    <cellStyle name="Moneda" xfId="3" builtinId="4"/>
    <cellStyle name="Normal" xfId="0" builtinId="0"/>
    <cellStyle name="Normal 2" xfId="2" xr:uid="{00000000-0005-0000-0000-000002000000}"/>
    <cellStyle name="Porcentaje" xfId="1" builtinId="5"/>
  </cellStyles>
  <dxfs count="6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781086</xdr:colOff>
      <xdr:row>1</xdr:row>
      <xdr:rowOff>67992</xdr:rowOff>
    </xdr:from>
    <xdr:to>
      <xdr:col>3</xdr:col>
      <xdr:colOff>485453</xdr:colOff>
      <xdr:row>8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516" y="264940"/>
          <a:ext cx="2605830" cy="1901484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2992826</xdr:colOff>
      <xdr:row>5</xdr:row>
      <xdr:rowOff>140423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  <xdr:twoCellAnchor editAs="oneCell">
    <xdr:from>
      <xdr:col>0</xdr:col>
      <xdr:colOff>218043</xdr:colOff>
      <xdr:row>1</xdr:row>
      <xdr:rowOff>37566</xdr:rowOff>
    </xdr:from>
    <xdr:to>
      <xdr:col>1</xdr:col>
      <xdr:colOff>713929</xdr:colOff>
      <xdr:row>6</xdr:row>
      <xdr:rowOff>99265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3C4B8-D3DB-F816-609D-964CC673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43" y="234514"/>
          <a:ext cx="1761979" cy="17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zoomScale="40" zoomScaleNormal="40" zoomScaleSheetLayoutView="25" workbookViewId="0">
      <selection activeCell="W5" sqref="W5"/>
    </sheetView>
  </sheetViews>
  <sheetFormatPr baseColWidth="10" defaultColWidth="11.3984375" defaultRowHeight="14.4" x14ac:dyDescent="0.3"/>
  <cols>
    <col min="1" max="1" width="18" customWidth="1"/>
    <col min="2" max="2" width="23.69921875" customWidth="1"/>
    <col min="3" max="3" width="17.3984375" customWidth="1"/>
    <col min="4" max="4" width="18.59765625" customWidth="1"/>
    <col min="5" max="5" width="18.8984375" customWidth="1"/>
    <col min="6" max="6" width="10.796875" customWidth="1"/>
    <col min="7" max="7" width="16.09765625" customWidth="1"/>
    <col min="8" max="8" width="15.59765625" customWidth="1"/>
    <col min="9" max="11" width="16.09765625" customWidth="1"/>
    <col min="12" max="12" width="16" customWidth="1"/>
    <col min="13" max="13" width="15.69921875" customWidth="1"/>
    <col min="14" max="14" width="15.3984375" customWidth="1"/>
    <col min="15" max="15" width="16.19921875" customWidth="1"/>
    <col min="16" max="18" width="15.5" customWidth="1"/>
    <col min="19" max="19" width="15.69921875" customWidth="1"/>
    <col min="20" max="20" width="15.3984375" customWidth="1"/>
    <col min="21" max="21" width="15.8984375" customWidth="1"/>
    <col min="22" max="22" width="69.59765625" customWidth="1"/>
    <col min="23" max="23" width="7.3984375" customWidth="1"/>
  </cols>
  <sheetData>
    <row r="1" spans="1:26" ht="9.4499999999999993" customHeight="1" thickBot="1" x14ac:dyDescent="0.35"/>
    <row r="2" spans="1:26" ht="30.05" customHeight="1" x14ac:dyDescent="0.3">
      <c r="D2" s="146" t="s">
        <v>168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</row>
    <row r="3" spans="1:26" ht="30.05" customHeight="1" x14ac:dyDescent="0.3">
      <c r="D3" s="149" t="s">
        <v>10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</row>
    <row r="4" spans="1:26" ht="30.05" customHeight="1" x14ac:dyDescent="0.3">
      <c r="D4" s="149" t="s">
        <v>83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</row>
    <row r="5" spans="1:26" ht="30.05" customHeight="1" x14ac:dyDescent="0.3">
      <c r="D5" s="149" t="s">
        <v>21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</row>
    <row r="6" spans="1:26" ht="15.95" customHeight="1" thickBot="1" x14ac:dyDescent="0.35"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</row>
    <row r="7" spans="1:26" ht="8.9" customHeight="1" x14ac:dyDescent="0.3"/>
    <row r="8" spans="1:26" ht="10.55" customHeight="1" thickBot="1" x14ac:dyDescent="0.35"/>
    <row r="9" spans="1:26" ht="39.049999999999997" customHeight="1" thickBot="1" x14ac:dyDescent="0.35">
      <c r="F9" s="162" t="s">
        <v>115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4"/>
    </row>
    <row r="10" spans="1:26" ht="52.75" customHeight="1" thickBot="1" x14ac:dyDescent="0.35">
      <c r="A10" s="129" t="s">
        <v>0</v>
      </c>
      <c r="B10" s="129" t="s">
        <v>1</v>
      </c>
      <c r="C10" s="152" t="s">
        <v>2</v>
      </c>
      <c r="D10" s="153"/>
      <c r="E10" s="154"/>
      <c r="F10" s="159" t="s">
        <v>109</v>
      </c>
      <c r="G10" s="160"/>
      <c r="H10" s="160"/>
      <c r="I10" s="160"/>
      <c r="J10" s="161"/>
      <c r="K10" s="155" t="s">
        <v>110</v>
      </c>
      <c r="L10" s="155"/>
      <c r="M10" s="155"/>
      <c r="N10" s="156"/>
      <c r="O10" s="157" t="s">
        <v>111</v>
      </c>
      <c r="P10" s="135"/>
      <c r="Q10" s="135"/>
      <c r="R10" s="158"/>
      <c r="S10" s="135" t="s">
        <v>112</v>
      </c>
      <c r="T10" s="135"/>
      <c r="U10" s="135"/>
      <c r="V10" s="131" t="s">
        <v>137</v>
      </c>
    </row>
    <row r="11" spans="1:26" ht="211.05" customHeight="1" thickBot="1" x14ac:dyDescent="0.35">
      <c r="A11" s="130"/>
      <c r="B11" s="130"/>
      <c r="C11" s="68" t="s">
        <v>3</v>
      </c>
      <c r="D11" s="68" t="s">
        <v>4</v>
      </c>
      <c r="E11" s="68" t="s">
        <v>5</v>
      </c>
      <c r="F11" s="66" t="s">
        <v>20</v>
      </c>
      <c r="G11" s="54" t="s">
        <v>6</v>
      </c>
      <c r="H11" s="55" t="s">
        <v>7</v>
      </c>
      <c r="I11" s="56" t="s">
        <v>8</v>
      </c>
      <c r="J11" s="57" t="s">
        <v>9</v>
      </c>
      <c r="K11" s="3" t="s">
        <v>6</v>
      </c>
      <c r="L11" s="4" t="s">
        <v>7</v>
      </c>
      <c r="M11" s="2" t="s">
        <v>8</v>
      </c>
      <c r="N11" s="5" t="s">
        <v>9</v>
      </c>
      <c r="O11" s="27" t="s">
        <v>6</v>
      </c>
      <c r="P11" s="28" t="s">
        <v>7</v>
      </c>
      <c r="Q11" s="29" t="s">
        <v>8</v>
      </c>
      <c r="R11" s="30" t="s">
        <v>9</v>
      </c>
      <c r="S11" s="50" t="s">
        <v>7</v>
      </c>
      <c r="T11" s="1" t="s">
        <v>8</v>
      </c>
      <c r="U11" s="51" t="s">
        <v>9</v>
      </c>
      <c r="V11" s="132"/>
    </row>
    <row r="12" spans="1:26" ht="402.1" customHeight="1" x14ac:dyDescent="0.3">
      <c r="A12" s="16" t="s">
        <v>11</v>
      </c>
      <c r="B12" s="17" t="s">
        <v>84</v>
      </c>
      <c r="C12" s="17" t="s">
        <v>165</v>
      </c>
      <c r="D12" s="18" t="s">
        <v>13</v>
      </c>
      <c r="E12" s="58" t="s">
        <v>166</v>
      </c>
      <c r="F12" s="67">
        <v>0.7</v>
      </c>
      <c r="G12" s="21">
        <v>0.7</v>
      </c>
      <c r="H12" s="22">
        <v>0.7</v>
      </c>
      <c r="I12" s="23">
        <v>0.7</v>
      </c>
      <c r="J12" s="24">
        <v>0.7</v>
      </c>
      <c r="K12" s="21">
        <v>0.78</v>
      </c>
      <c r="L12" s="33" t="s">
        <v>164</v>
      </c>
      <c r="M12" s="33" t="s">
        <v>164</v>
      </c>
      <c r="N12" s="33" t="s">
        <v>164</v>
      </c>
      <c r="O12" s="124">
        <f>IFERROR(((K12/G12)-1),"NO DISPONIBLE")</f>
        <v>0.11428571428571432</v>
      </c>
      <c r="P12" s="33" t="s">
        <v>164</v>
      </c>
      <c r="Q12" s="33" t="s">
        <v>164</v>
      </c>
      <c r="R12" s="33" t="s">
        <v>164</v>
      </c>
      <c r="S12" s="33" t="s">
        <v>164</v>
      </c>
      <c r="T12" s="33" t="s">
        <v>164</v>
      </c>
      <c r="U12" s="33" t="s">
        <v>164</v>
      </c>
      <c r="V12" s="105" t="s">
        <v>167</v>
      </c>
    </row>
    <row r="13" spans="1:26" ht="2.25" customHeight="1" x14ac:dyDescent="0.3">
      <c r="A13" s="136" t="s">
        <v>19</v>
      </c>
      <c r="B13" s="137"/>
      <c r="C13" s="137"/>
      <c r="D13" s="137"/>
      <c r="E13" s="137"/>
      <c r="F13" s="65"/>
      <c r="G13" s="53"/>
      <c r="H13" s="47"/>
      <c r="I13" s="47"/>
      <c r="J13" s="48"/>
      <c r="K13" s="46"/>
      <c r="L13" s="33"/>
      <c r="M13" s="33"/>
      <c r="N13" s="35"/>
      <c r="O13" s="87" t="str">
        <f t="shared" ref="O13:O34" si="0">IFERROR((K13/G13),"100%")</f>
        <v>100%</v>
      </c>
      <c r="P13" s="88"/>
      <c r="Q13" s="88"/>
      <c r="R13" s="89"/>
      <c r="S13" s="49"/>
      <c r="T13" s="45"/>
      <c r="U13" s="98"/>
      <c r="V13" s="105"/>
    </row>
    <row r="14" spans="1:26" ht="217.15" customHeight="1" x14ac:dyDescent="0.3">
      <c r="A14" s="19" t="s">
        <v>22</v>
      </c>
      <c r="B14" s="9" t="s">
        <v>85</v>
      </c>
      <c r="C14" s="9" t="s">
        <v>23</v>
      </c>
      <c r="D14" s="20" t="s">
        <v>24</v>
      </c>
      <c r="E14" s="59" t="s">
        <v>25</v>
      </c>
      <c r="F14" s="92">
        <v>61550</v>
      </c>
      <c r="G14" s="63">
        <v>16540</v>
      </c>
      <c r="H14" s="33">
        <v>5415</v>
      </c>
      <c r="I14" s="33">
        <v>5985</v>
      </c>
      <c r="J14" s="34">
        <v>33610</v>
      </c>
      <c r="K14" s="32">
        <v>51035</v>
      </c>
      <c r="L14" s="33"/>
      <c r="M14" s="33"/>
      <c r="N14" s="35"/>
      <c r="O14" s="36">
        <f t="shared" si="0"/>
        <v>3.0855501813784763</v>
      </c>
      <c r="P14" s="36"/>
      <c r="Q14" s="36"/>
      <c r="R14" s="36"/>
      <c r="S14" s="36"/>
      <c r="T14" s="45"/>
      <c r="U14" s="98"/>
      <c r="V14" s="99" t="s">
        <v>118</v>
      </c>
      <c r="Z14" s="86"/>
    </row>
    <row r="15" spans="1:26" ht="181.7" customHeight="1" x14ac:dyDescent="0.3">
      <c r="A15" s="6" t="s">
        <v>26</v>
      </c>
      <c r="B15" s="7" t="s">
        <v>86</v>
      </c>
      <c r="C15" s="7" t="s">
        <v>27</v>
      </c>
      <c r="D15" s="8" t="s">
        <v>24</v>
      </c>
      <c r="E15" s="60" t="s">
        <v>28</v>
      </c>
      <c r="F15" s="93">
        <v>9</v>
      </c>
      <c r="G15" s="63">
        <v>2</v>
      </c>
      <c r="H15" s="33">
        <v>3</v>
      </c>
      <c r="I15" s="33">
        <v>2</v>
      </c>
      <c r="J15" s="34">
        <v>2</v>
      </c>
      <c r="K15" s="32">
        <v>2</v>
      </c>
      <c r="L15" s="33"/>
      <c r="M15" s="33"/>
      <c r="N15" s="35"/>
      <c r="O15" s="36">
        <f t="shared" si="0"/>
        <v>1</v>
      </c>
      <c r="P15" s="36"/>
      <c r="Q15" s="36"/>
      <c r="R15" s="36"/>
      <c r="S15" s="36"/>
      <c r="T15" s="45"/>
      <c r="U15" s="98"/>
      <c r="V15" s="100" t="s">
        <v>80</v>
      </c>
    </row>
    <row r="16" spans="1:26" ht="232.75" customHeight="1" x14ac:dyDescent="0.3">
      <c r="A16" s="10" t="s">
        <v>12</v>
      </c>
      <c r="B16" s="11" t="s">
        <v>87</v>
      </c>
      <c r="C16" s="11" t="s">
        <v>29</v>
      </c>
      <c r="D16" s="12" t="s">
        <v>24</v>
      </c>
      <c r="E16" s="61" t="s">
        <v>30</v>
      </c>
      <c r="F16" s="94">
        <v>9</v>
      </c>
      <c r="G16" s="63">
        <v>2</v>
      </c>
      <c r="H16" s="33">
        <v>3</v>
      </c>
      <c r="I16" s="33">
        <v>2</v>
      </c>
      <c r="J16" s="34">
        <v>2</v>
      </c>
      <c r="K16" s="32">
        <v>2</v>
      </c>
      <c r="L16" s="33"/>
      <c r="M16" s="33"/>
      <c r="N16" s="35"/>
      <c r="O16" s="36">
        <f t="shared" si="0"/>
        <v>1</v>
      </c>
      <c r="P16" s="36"/>
      <c r="Q16" s="36"/>
      <c r="R16" s="36"/>
      <c r="S16" s="36"/>
      <c r="T16" s="45"/>
      <c r="U16" s="98"/>
      <c r="V16" s="101" t="s">
        <v>81</v>
      </c>
    </row>
    <row r="17" spans="1:22" ht="224.45" customHeight="1" x14ac:dyDescent="0.3">
      <c r="A17" s="6" t="s">
        <v>31</v>
      </c>
      <c r="B17" s="7" t="s">
        <v>88</v>
      </c>
      <c r="C17" s="7" t="s">
        <v>32</v>
      </c>
      <c r="D17" s="8" t="s">
        <v>24</v>
      </c>
      <c r="E17" s="60" t="s">
        <v>33</v>
      </c>
      <c r="F17" s="93">
        <v>110</v>
      </c>
      <c r="G17" s="63">
        <v>20</v>
      </c>
      <c r="H17" s="33">
        <v>30</v>
      </c>
      <c r="I17" s="33">
        <v>30</v>
      </c>
      <c r="J17" s="34">
        <v>30</v>
      </c>
      <c r="K17" s="32">
        <v>15</v>
      </c>
      <c r="L17" s="33"/>
      <c r="M17" s="33"/>
      <c r="N17" s="35"/>
      <c r="O17" s="36">
        <f t="shared" si="0"/>
        <v>0.75</v>
      </c>
      <c r="P17" s="36"/>
      <c r="Q17" s="36"/>
      <c r="R17" s="36"/>
      <c r="S17" s="36"/>
      <c r="T17" s="45"/>
      <c r="U17" s="98"/>
      <c r="V17" s="102" t="s">
        <v>116</v>
      </c>
    </row>
    <row r="18" spans="1:22" ht="219.6" customHeight="1" x14ac:dyDescent="0.3">
      <c r="A18" s="10" t="s">
        <v>12</v>
      </c>
      <c r="B18" s="11" t="s">
        <v>89</v>
      </c>
      <c r="C18" s="11" t="s">
        <v>113</v>
      </c>
      <c r="D18" s="12" t="s">
        <v>24</v>
      </c>
      <c r="E18" s="61" t="s">
        <v>114</v>
      </c>
      <c r="F18" s="94">
        <v>110</v>
      </c>
      <c r="G18" s="63">
        <v>20</v>
      </c>
      <c r="H18" s="33">
        <v>30</v>
      </c>
      <c r="I18" s="33">
        <v>30</v>
      </c>
      <c r="J18" s="34">
        <v>30</v>
      </c>
      <c r="K18" s="32">
        <v>15</v>
      </c>
      <c r="L18" s="33"/>
      <c r="M18" s="33"/>
      <c r="N18" s="35"/>
      <c r="O18" s="36">
        <f t="shared" si="0"/>
        <v>0.75</v>
      </c>
      <c r="P18" s="36"/>
      <c r="Q18" s="36"/>
      <c r="R18" s="36"/>
      <c r="S18" s="36"/>
      <c r="T18" s="45"/>
      <c r="U18" s="98"/>
      <c r="V18" s="103" t="s">
        <v>117</v>
      </c>
    </row>
    <row r="19" spans="1:22" ht="202.75" customHeight="1" x14ac:dyDescent="0.3">
      <c r="A19" s="6" t="s">
        <v>34</v>
      </c>
      <c r="B19" s="7" t="s">
        <v>90</v>
      </c>
      <c r="C19" s="7" t="s">
        <v>35</v>
      </c>
      <c r="D19" s="8" t="s">
        <v>24</v>
      </c>
      <c r="E19" s="60" t="s">
        <v>36</v>
      </c>
      <c r="F19" s="93">
        <v>45600</v>
      </c>
      <c r="G19" s="63">
        <v>5300</v>
      </c>
      <c r="H19" s="33">
        <v>5100</v>
      </c>
      <c r="I19" s="33">
        <v>5200</v>
      </c>
      <c r="J19" s="34">
        <v>30000</v>
      </c>
      <c r="K19" s="32">
        <v>35300</v>
      </c>
      <c r="L19" s="33"/>
      <c r="M19" s="33"/>
      <c r="N19" s="35"/>
      <c r="O19" s="36">
        <f t="shared" si="0"/>
        <v>6.6603773584905657</v>
      </c>
      <c r="P19" s="36"/>
      <c r="Q19" s="36"/>
      <c r="R19" s="36"/>
      <c r="S19" s="36"/>
      <c r="T19" s="45"/>
      <c r="U19" s="98"/>
      <c r="V19" s="102" t="s">
        <v>119</v>
      </c>
    </row>
    <row r="20" spans="1:22" ht="175.75" customHeight="1" x14ac:dyDescent="0.3">
      <c r="A20" s="10" t="s">
        <v>12</v>
      </c>
      <c r="B20" s="11" t="s">
        <v>91</v>
      </c>
      <c r="C20" s="11" t="s">
        <v>37</v>
      </c>
      <c r="D20" s="12" t="s">
        <v>24</v>
      </c>
      <c r="E20" s="61" t="s">
        <v>38</v>
      </c>
      <c r="F20" s="94">
        <v>1600</v>
      </c>
      <c r="G20" s="63">
        <v>300</v>
      </c>
      <c r="H20" s="33">
        <v>400</v>
      </c>
      <c r="I20" s="33">
        <v>500</v>
      </c>
      <c r="J20" s="34">
        <v>400</v>
      </c>
      <c r="K20" s="32">
        <v>150</v>
      </c>
      <c r="L20" s="33"/>
      <c r="M20" s="33"/>
      <c r="N20" s="35"/>
      <c r="O20" s="36">
        <f t="shared" si="0"/>
        <v>0.5</v>
      </c>
      <c r="P20" s="36"/>
      <c r="Q20" s="36"/>
      <c r="R20" s="36"/>
      <c r="S20" s="36"/>
      <c r="T20" s="45"/>
      <c r="U20" s="98"/>
      <c r="V20" s="103" t="s">
        <v>120</v>
      </c>
    </row>
    <row r="21" spans="1:22" ht="172.4" customHeight="1" x14ac:dyDescent="0.3">
      <c r="A21" s="10" t="s">
        <v>12</v>
      </c>
      <c r="B21" s="11" t="s">
        <v>92</v>
      </c>
      <c r="C21" s="11" t="s">
        <v>39</v>
      </c>
      <c r="D21" s="12" t="s">
        <v>24</v>
      </c>
      <c r="E21" s="61" t="s">
        <v>40</v>
      </c>
      <c r="F21" s="94">
        <v>2500</v>
      </c>
      <c r="G21" s="63">
        <v>700</v>
      </c>
      <c r="H21" s="33">
        <v>600</v>
      </c>
      <c r="I21" s="33">
        <v>600</v>
      </c>
      <c r="J21" s="34">
        <v>600</v>
      </c>
      <c r="K21" s="32">
        <v>230</v>
      </c>
      <c r="L21" s="33"/>
      <c r="M21" s="33"/>
      <c r="N21" s="35"/>
      <c r="O21" s="36">
        <f t="shared" si="0"/>
        <v>0.32857142857142857</v>
      </c>
      <c r="P21" s="36"/>
      <c r="Q21" s="36"/>
      <c r="R21" s="36"/>
      <c r="S21" s="36"/>
      <c r="T21" s="45"/>
      <c r="U21" s="98"/>
      <c r="V21" s="103" t="s">
        <v>121</v>
      </c>
    </row>
    <row r="22" spans="1:22" ht="158.4" customHeight="1" x14ac:dyDescent="0.3">
      <c r="A22" s="10" t="s">
        <v>12</v>
      </c>
      <c r="B22" s="11" t="s">
        <v>93</v>
      </c>
      <c r="C22" s="11" t="s">
        <v>41</v>
      </c>
      <c r="D22" s="12" t="s">
        <v>13</v>
      </c>
      <c r="E22" s="61" t="s">
        <v>42</v>
      </c>
      <c r="F22" s="94">
        <v>4000</v>
      </c>
      <c r="G22" s="63"/>
      <c r="H22" s="33"/>
      <c r="I22" s="33"/>
      <c r="J22" s="34">
        <v>4000</v>
      </c>
      <c r="K22" s="32"/>
      <c r="L22" s="33"/>
      <c r="M22" s="33"/>
      <c r="N22" s="35"/>
      <c r="O22" s="90"/>
      <c r="P22" s="36"/>
      <c r="Q22" s="36"/>
      <c r="R22" s="36"/>
      <c r="S22" s="90"/>
      <c r="T22" s="90"/>
      <c r="U22" s="98"/>
      <c r="V22" s="103" t="s">
        <v>126</v>
      </c>
    </row>
    <row r="23" spans="1:22" ht="198" customHeight="1" x14ac:dyDescent="0.3">
      <c r="A23" s="10" t="s">
        <v>12</v>
      </c>
      <c r="B23" s="73" t="s">
        <v>94</v>
      </c>
      <c r="C23" s="11" t="s">
        <v>43</v>
      </c>
      <c r="D23" s="12" t="s">
        <v>24</v>
      </c>
      <c r="E23" s="74" t="s">
        <v>44</v>
      </c>
      <c r="F23" s="94">
        <v>37500</v>
      </c>
      <c r="G23" s="78">
        <v>4300</v>
      </c>
      <c r="H23" s="79">
        <v>4100</v>
      </c>
      <c r="I23" s="79">
        <v>4100</v>
      </c>
      <c r="J23" s="80">
        <v>25000</v>
      </c>
      <c r="K23" s="83">
        <v>35000</v>
      </c>
      <c r="L23" s="84"/>
      <c r="M23" s="84"/>
      <c r="N23" s="85"/>
      <c r="O23" s="36">
        <f t="shared" si="0"/>
        <v>8.1395348837209305</v>
      </c>
      <c r="P23" s="36"/>
      <c r="Q23" s="36"/>
      <c r="R23" s="36"/>
      <c r="S23" s="36"/>
      <c r="T23" s="45"/>
      <c r="U23" s="98"/>
      <c r="V23" s="103" t="s">
        <v>122</v>
      </c>
    </row>
    <row r="24" spans="1:22" ht="191.65" customHeight="1" x14ac:dyDescent="0.3">
      <c r="A24" s="69" t="s">
        <v>45</v>
      </c>
      <c r="B24" s="70" t="s">
        <v>95</v>
      </c>
      <c r="C24" s="70" t="s">
        <v>46</v>
      </c>
      <c r="D24" s="71" t="s">
        <v>24</v>
      </c>
      <c r="E24" s="72" t="s">
        <v>47</v>
      </c>
      <c r="F24" s="95">
        <v>70</v>
      </c>
      <c r="G24" s="75">
        <v>15</v>
      </c>
      <c r="H24" s="76">
        <v>15</v>
      </c>
      <c r="I24" s="76">
        <v>20</v>
      </c>
      <c r="J24" s="77">
        <v>20</v>
      </c>
      <c r="K24" s="81">
        <v>25</v>
      </c>
      <c r="L24" s="76"/>
      <c r="M24" s="76"/>
      <c r="N24" s="82"/>
      <c r="O24" s="36">
        <f t="shared" si="0"/>
        <v>1.6666666666666667</v>
      </c>
      <c r="P24" s="36"/>
      <c r="Q24" s="36"/>
      <c r="R24" s="36"/>
      <c r="S24" s="36"/>
      <c r="T24" s="45"/>
      <c r="U24" s="98"/>
      <c r="V24" s="102" t="s">
        <v>123</v>
      </c>
    </row>
    <row r="25" spans="1:22" ht="182.95" customHeight="1" x14ac:dyDescent="0.3">
      <c r="A25" s="10" t="s">
        <v>12</v>
      </c>
      <c r="B25" s="11" t="s">
        <v>96</v>
      </c>
      <c r="C25" s="11" t="s">
        <v>48</v>
      </c>
      <c r="D25" s="12" t="s">
        <v>24</v>
      </c>
      <c r="E25" s="61" t="s">
        <v>49</v>
      </c>
      <c r="F25" s="94">
        <v>70</v>
      </c>
      <c r="G25" s="63">
        <v>15</v>
      </c>
      <c r="H25" s="33">
        <v>15</v>
      </c>
      <c r="I25" s="33">
        <v>20</v>
      </c>
      <c r="J25" s="34">
        <v>20</v>
      </c>
      <c r="K25" s="32">
        <v>25</v>
      </c>
      <c r="L25" s="33"/>
      <c r="M25" s="33"/>
      <c r="N25" s="35"/>
      <c r="O25" s="36">
        <f t="shared" si="0"/>
        <v>1.6666666666666667</v>
      </c>
      <c r="P25" s="36"/>
      <c r="Q25" s="36"/>
      <c r="R25" s="36"/>
      <c r="S25" s="36"/>
      <c r="T25" s="45"/>
      <c r="U25" s="98"/>
      <c r="V25" s="103" t="s">
        <v>124</v>
      </c>
    </row>
    <row r="26" spans="1:22" ht="192.75" customHeight="1" x14ac:dyDescent="0.3">
      <c r="A26" s="6" t="s">
        <v>50</v>
      </c>
      <c r="B26" s="7" t="s">
        <v>97</v>
      </c>
      <c r="C26" s="7" t="s">
        <v>79</v>
      </c>
      <c r="D26" s="8" t="s">
        <v>24</v>
      </c>
      <c r="E26" s="60" t="s">
        <v>51</v>
      </c>
      <c r="F26" s="93">
        <v>14350</v>
      </c>
      <c r="G26" s="63">
        <v>11000</v>
      </c>
      <c r="H26" s="33"/>
      <c r="I26" s="33">
        <v>350</v>
      </c>
      <c r="J26" s="34">
        <v>3000</v>
      </c>
      <c r="K26" s="32">
        <v>11000</v>
      </c>
      <c r="L26" s="33"/>
      <c r="M26" s="33"/>
      <c r="N26" s="35"/>
      <c r="O26" s="36">
        <f t="shared" si="0"/>
        <v>1</v>
      </c>
      <c r="P26" s="36"/>
      <c r="Q26" s="36"/>
      <c r="R26" s="36"/>
      <c r="S26" s="36"/>
      <c r="T26" s="45"/>
      <c r="U26" s="98"/>
      <c r="V26" s="102" t="s">
        <v>125</v>
      </c>
    </row>
    <row r="27" spans="1:22" ht="190.7" customHeight="1" x14ac:dyDescent="0.3">
      <c r="A27" s="10" t="s">
        <v>12</v>
      </c>
      <c r="B27" s="11" t="s">
        <v>98</v>
      </c>
      <c r="C27" s="11" t="s">
        <v>53</v>
      </c>
      <c r="D27" s="12" t="s">
        <v>52</v>
      </c>
      <c r="E27" s="61" t="s">
        <v>54</v>
      </c>
      <c r="F27" s="94">
        <v>11000</v>
      </c>
      <c r="G27" s="63">
        <v>11000</v>
      </c>
      <c r="H27" s="33"/>
      <c r="I27" s="33"/>
      <c r="J27" s="34"/>
      <c r="K27" s="32">
        <v>11000</v>
      </c>
      <c r="L27" s="33"/>
      <c r="M27" s="33"/>
      <c r="N27" s="35"/>
      <c r="O27" s="36">
        <f t="shared" si="0"/>
        <v>1</v>
      </c>
      <c r="P27" s="36"/>
      <c r="Q27" s="36"/>
      <c r="R27" s="36"/>
      <c r="S27" s="36"/>
      <c r="T27" s="45"/>
      <c r="U27" s="98"/>
      <c r="V27" s="103" t="s">
        <v>127</v>
      </c>
    </row>
    <row r="28" spans="1:22" ht="160.75" customHeight="1" x14ac:dyDescent="0.3">
      <c r="A28" s="10" t="s">
        <v>12</v>
      </c>
      <c r="B28" s="11" t="s">
        <v>99</v>
      </c>
      <c r="C28" s="11" t="s">
        <v>55</v>
      </c>
      <c r="D28" s="12" t="s">
        <v>13</v>
      </c>
      <c r="E28" s="61" t="s">
        <v>56</v>
      </c>
      <c r="F28" s="94">
        <v>3000</v>
      </c>
      <c r="G28" s="63"/>
      <c r="H28" s="33"/>
      <c r="I28" s="33"/>
      <c r="J28" s="34">
        <v>3000</v>
      </c>
      <c r="K28" s="32"/>
      <c r="L28" s="33"/>
      <c r="M28" s="33"/>
      <c r="N28" s="35"/>
      <c r="O28" s="90"/>
      <c r="P28" s="36"/>
      <c r="Q28" s="36"/>
      <c r="R28" s="36"/>
      <c r="S28" s="90"/>
      <c r="T28" s="90"/>
      <c r="U28" s="98"/>
      <c r="V28" s="103" t="s">
        <v>128</v>
      </c>
    </row>
    <row r="29" spans="1:22" ht="170.2" customHeight="1" x14ac:dyDescent="0.3">
      <c r="A29" s="10" t="s">
        <v>12</v>
      </c>
      <c r="B29" s="11" t="s">
        <v>100</v>
      </c>
      <c r="C29" s="11" t="s">
        <v>57</v>
      </c>
      <c r="D29" s="12" t="s">
        <v>13</v>
      </c>
      <c r="E29" s="61" t="s">
        <v>58</v>
      </c>
      <c r="F29" s="94">
        <v>350</v>
      </c>
      <c r="G29" s="63"/>
      <c r="H29" s="33"/>
      <c r="I29" s="33">
        <v>350</v>
      </c>
      <c r="J29" s="34"/>
      <c r="K29" s="32"/>
      <c r="L29" s="33"/>
      <c r="M29" s="33"/>
      <c r="N29" s="35"/>
      <c r="O29" s="90"/>
      <c r="P29" s="36"/>
      <c r="Q29" s="36"/>
      <c r="R29" s="36"/>
      <c r="S29" s="36"/>
      <c r="T29" s="45"/>
      <c r="U29" s="98"/>
      <c r="V29" s="104" t="s">
        <v>82</v>
      </c>
    </row>
    <row r="30" spans="1:22" ht="185.95" customHeight="1" x14ac:dyDescent="0.3">
      <c r="A30" s="6" t="s">
        <v>59</v>
      </c>
      <c r="B30" s="7" t="s">
        <v>101</v>
      </c>
      <c r="C30" s="7" t="s">
        <v>61</v>
      </c>
      <c r="D30" s="8" t="s">
        <v>24</v>
      </c>
      <c r="E30" s="60" t="s">
        <v>60</v>
      </c>
      <c r="F30" s="93">
        <v>30</v>
      </c>
      <c r="G30" s="63">
        <v>7</v>
      </c>
      <c r="H30" s="33">
        <v>10</v>
      </c>
      <c r="I30" s="33">
        <v>7</v>
      </c>
      <c r="J30" s="34">
        <v>6</v>
      </c>
      <c r="K30" s="32">
        <v>8</v>
      </c>
      <c r="L30" s="33"/>
      <c r="M30" s="33"/>
      <c r="N30" s="35"/>
      <c r="O30" s="36">
        <f t="shared" si="0"/>
        <v>1.1428571428571428</v>
      </c>
      <c r="P30" s="36"/>
      <c r="Q30" s="36"/>
      <c r="R30" s="36"/>
      <c r="S30" s="36"/>
      <c r="T30" s="45"/>
      <c r="U30" s="98"/>
      <c r="V30" s="102" t="s">
        <v>129</v>
      </c>
    </row>
    <row r="31" spans="1:22" ht="207.45" customHeight="1" x14ac:dyDescent="0.3">
      <c r="A31" s="10" t="s">
        <v>12</v>
      </c>
      <c r="B31" s="11" t="s">
        <v>102</v>
      </c>
      <c r="C31" s="11" t="s">
        <v>62</v>
      </c>
      <c r="D31" s="12" t="s">
        <v>24</v>
      </c>
      <c r="E31" s="61" t="s">
        <v>63</v>
      </c>
      <c r="F31" s="94">
        <v>20</v>
      </c>
      <c r="G31" s="63">
        <v>3</v>
      </c>
      <c r="H31" s="33">
        <v>6</v>
      </c>
      <c r="I31" s="33">
        <v>7</v>
      </c>
      <c r="J31" s="34">
        <v>4</v>
      </c>
      <c r="K31" s="32">
        <v>4</v>
      </c>
      <c r="L31" s="33"/>
      <c r="M31" s="33"/>
      <c r="N31" s="35"/>
      <c r="O31" s="36">
        <f t="shared" si="0"/>
        <v>1.3333333333333333</v>
      </c>
      <c r="P31" s="36"/>
      <c r="Q31" s="36"/>
      <c r="R31" s="36"/>
      <c r="S31" s="36"/>
      <c r="T31" s="45"/>
      <c r="U31" s="98"/>
      <c r="V31" s="103" t="s">
        <v>130</v>
      </c>
    </row>
    <row r="32" spans="1:22" ht="229.3" customHeight="1" x14ac:dyDescent="0.3">
      <c r="A32" s="10" t="s">
        <v>12</v>
      </c>
      <c r="B32" s="11" t="s">
        <v>103</v>
      </c>
      <c r="C32" s="11" t="s">
        <v>64</v>
      </c>
      <c r="D32" s="12" t="s">
        <v>24</v>
      </c>
      <c r="E32" s="61" t="s">
        <v>65</v>
      </c>
      <c r="F32" s="94">
        <v>1810</v>
      </c>
      <c r="G32" s="63">
        <v>400</v>
      </c>
      <c r="H32" s="33">
        <v>600</v>
      </c>
      <c r="I32" s="33">
        <v>410</v>
      </c>
      <c r="J32" s="34">
        <v>400</v>
      </c>
      <c r="K32" s="32">
        <v>1500</v>
      </c>
      <c r="L32" s="33"/>
      <c r="M32" s="33"/>
      <c r="N32" s="35"/>
      <c r="O32" s="36">
        <f t="shared" si="0"/>
        <v>3.75</v>
      </c>
      <c r="P32" s="36"/>
      <c r="Q32" s="36"/>
      <c r="R32" s="36"/>
      <c r="S32" s="36"/>
      <c r="T32" s="45"/>
      <c r="U32" s="98"/>
      <c r="V32" s="103" t="s">
        <v>131</v>
      </c>
    </row>
    <row r="33" spans="1:22" ht="210.05" customHeight="1" x14ac:dyDescent="0.3">
      <c r="A33" s="10" t="s">
        <v>12</v>
      </c>
      <c r="B33" s="11" t="s">
        <v>104</v>
      </c>
      <c r="C33" s="11" t="s">
        <v>66</v>
      </c>
      <c r="D33" s="12" t="s">
        <v>52</v>
      </c>
      <c r="E33" s="61" t="s">
        <v>67</v>
      </c>
      <c r="F33" s="94">
        <v>60</v>
      </c>
      <c r="G33" s="63"/>
      <c r="H33" s="33">
        <v>40</v>
      </c>
      <c r="I33" s="33">
        <v>20</v>
      </c>
      <c r="J33" s="34"/>
      <c r="K33" s="32"/>
      <c r="L33" s="33"/>
      <c r="M33" s="33"/>
      <c r="N33" s="35"/>
      <c r="O33" s="90"/>
      <c r="P33" s="36"/>
      <c r="Q33" s="36"/>
      <c r="R33" s="36"/>
      <c r="S33" s="36"/>
      <c r="T33" s="45"/>
      <c r="U33" s="98"/>
      <c r="V33" s="104" t="s">
        <v>136</v>
      </c>
    </row>
    <row r="34" spans="1:22" ht="190.7" customHeight="1" x14ac:dyDescent="0.3">
      <c r="A34" s="6" t="s">
        <v>68</v>
      </c>
      <c r="B34" s="7" t="s">
        <v>105</v>
      </c>
      <c r="C34" s="7" t="s">
        <v>69</v>
      </c>
      <c r="D34" s="8" t="s">
        <v>24</v>
      </c>
      <c r="E34" s="60" t="s">
        <v>70</v>
      </c>
      <c r="F34" s="93">
        <v>1600</v>
      </c>
      <c r="G34" s="63">
        <v>240</v>
      </c>
      <c r="H34" s="33">
        <v>315</v>
      </c>
      <c r="I34" s="33">
        <v>435</v>
      </c>
      <c r="J34" s="34">
        <v>610</v>
      </c>
      <c r="K34" s="32">
        <v>3235</v>
      </c>
      <c r="L34" s="33"/>
      <c r="M34" s="33"/>
      <c r="N34" s="35"/>
      <c r="O34" s="36">
        <f t="shared" si="0"/>
        <v>13.479166666666666</v>
      </c>
      <c r="P34" s="36"/>
      <c r="Q34" s="36"/>
      <c r="R34" s="36"/>
      <c r="S34" s="36"/>
      <c r="T34" s="45"/>
      <c r="U34" s="98"/>
      <c r="V34" s="102" t="s">
        <v>132</v>
      </c>
    </row>
    <row r="35" spans="1:22" ht="203.95" customHeight="1" x14ac:dyDescent="0.3">
      <c r="A35" s="10" t="s">
        <v>12</v>
      </c>
      <c r="B35" s="11" t="s">
        <v>106</v>
      </c>
      <c r="C35" s="11" t="s">
        <v>71</v>
      </c>
      <c r="D35" s="12" t="s">
        <v>13</v>
      </c>
      <c r="E35" s="61" t="s">
        <v>72</v>
      </c>
      <c r="F35" s="94">
        <v>120</v>
      </c>
      <c r="G35" s="63"/>
      <c r="H35" s="33"/>
      <c r="I35" s="33">
        <v>120</v>
      </c>
      <c r="J35" s="34"/>
      <c r="K35" s="32"/>
      <c r="L35" s="33"/>
      <c r="M35" s="33"/>
      <c r="N35" s="35"/>
      <c r="O35" s="36"/>
      <c r="P35" s="36"/>
      <c r="Q35" s="36"/>
      <c r="R35" s="36"/>
      <c r="S35" s="36"/>
      <c r="T35" s="45"/>
      <c r="U35" s="98"/>
      <c r="V35" s="103" t="s">
        <v>133</v>
      </c>
    </row>
    <row r="36" spans="1:22" ht="211.3" customHeight="1" x14ac:dyDescent="0.3">
      <c r="A36" s="10" t="s">
        <v>12</v>
      </c>
      <c r="B36" s="11" t="s">
        <v>107</v>
      </c>
      <c r="C36" s="11" t="s">
        <v>73</v>
      </c>
      <c r="D36" s="12" t="s">
        <v>24</v>
      </c>
      <c r="E36" s="61" t="s">
        <v>74</v>
      </c>
      <c r="F36" s="94">
        <v>1400</v>
      </c>
      <c r="G36" s="63">
        <v>200</v>
      </c>
      <c r="H36" s="33">
        <v>300</v>
      </c>
      <c r="I36" s="33">
        <v>300</v>
      </c>
      <c r="J36" s="34">
        <v>600</v>
      </c>
      <c r="K36" s="32">
        <v>3000</v>
      </c>
      <c r="L36" s="33"/>
      <c r="M36" s="33"/>
      <c r="N36" s="35"/>
      <c r="O36" s="36">
        <f>IFERROR((K36/G36),"100%")</f>
        <v>15</v>
      </c>
      <c r="P36" s="36"/>
      <c r="Q36" s="36"/>
      <c r="R36" s="36"/>
      <c r="S36" s="36"/>
      <c r="T36" s="45"/>
      <c r="U36" s="98"/>
      <c r="V36" s="104" t="s">
        <v>134</v>
      </c>
    </row>
    <row r="37" spans="1:22" ht="208.7" customHeight="1" thickBot="1" x14ac:dyDescent="0.35">
      <c r="A37" s="13" t="s">
        <v>12</v>
      </c>
      <c r="B37" s="97" t="s">
        <v>108</v>
      </c>
      <c r="C37" s="14" t="s">
        <v>75</v>
      </c>
      <c r="D37" s="15" t="s">
        <v>24</v>
      </c>
      <c r="E37" s="62" t="s">
        <v>76</v>
      </c>
      <c r="F37" s="96">
        <v>80</v>
      </c>
      <c r="G37" s="64">
        <v>40</v>
      </c>
      <c r="H37" s="38">
        <v>15</v>
      </c>
      <c r="I37" s="38">
        <v>15</v>
      </c>
      <c r="J37" s="39">
        <v>10</v>
      </c>
      <c r="K37" s="37">
        <v>55</v>
      </c>
      <c r="L37" s="38"/>
      <c r="M37" s="38"/>
      <c r="N37" s="40"/>
      <c r="O37" s="91">
        <f>IFERROR((K37/G37),"100%")</f>
        <v>1.375</v>
      </c>
      <c r="P37" s="36"/>
      <c r="Q37" s="36"/>
      <c r="R37" s="36"/>
      <c r="S37" s="91"/>
      <c r="T37" s="45"/>
      <c r="U37" s="98"/>
      <c r="V37" s="103" t="s">
        <v>135</v>
      </c>
    </row>
    <row r="38" spans="1:22" ht="28.95" customHeight="1" x14ac:dyDescent="0.3"/>
    <row r="39" spans="1:22" ht="66.05" customHeight="1" x14ac:dyDescent="0.3"/>
    <row r="40" spans="1:22" ht="98.45" customHeight="1" x14ac:dyDescent="0.3"/>
    <row r="41" spans="1:22" ht="78.8" customHeight="1" x14ac:dyDescent="0.3"/>
    <row r="42" spans="1:22" ht="79.75" customHeight="1" x14ac:dyDescent="0.3">
      <c r="B42" s="133" t="s">
        <v>77</v>
      </c>
      <c r="C42" s="134"/>
      <c r="D42" s="134"/>
      <c r="E42" s="134"/>
      <c r="F42" s="52"/>
      <c r="I42" s="133" t="s">
        <v>14</v>
      </c>
      <c r="J42" s="134"/>
      <c r="K42" s="134"/>
      <c r="L42" s="134"/>
      <c r="M42" s="134"/>
      <c r="N42" s="134"/>
      <c r="R42" s="133" t="s">
        <v>78</v>
      </c>
      <c r="S42" s="133"/>
      <c r="T42" s="133"/>
      <c r="U42" s="133"/>
    </row>
    <row r="43" spans="1:22" ht="49.85" customHeight="1" x14ac:dyDescent="0.3"/>
    <row r="44" spans="1:22" ht="49.85" customHeight="1" x14ac:dyDescent="0.3"/>
    <row r="45" spans="1:22" ht="49.85" customHeight="1" thickBot="1" x14ac:dyDescent="0.35"/>
    <row r="46" spans="1:22" ht="116.9" customHeight="1" thickBot="1" x14ac:dyDescent="0.35">
      <c r="D46" s="138" t="s">
        <v>138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40"/>
    </row>
    <row r="47" spans="1:22" ht="116.9" customHeight="1" thickBot="1" x14ac:dyDescent="0.35">
      <c r="D47" s="125" t="s">
        <v>139</v>
      </c>
      <c r="E47" s="141" t="s">
        <v>140</v>
      </c>
      <c r="F47" s="143" t="s">
        <v>141</v>
      </c>
      <c r="G47" s="144"/>
      <c r="H47" s="144"/>
      <c r="I47" s="145"/>
      <c r="J47" s="143" t="s">
        <v>142</v>
      </c>
      <c r="K47" s="144"/>
      <c r="L47" s="144"/>
      <c r="M47" s="145"/>
      <c r="N47" s="143" t="s">
        <v>143</v>
      </c>
      <c r="O47" s="144"/>
      <c r="P47" s="144"/>
      <c r="Q47" s="145"/>
      <c r="R47" s="143" t="s">
        <v>144</v>
      </c>
      <c r="S47" s="144"/>
      <c r="T47" s="144"/>
      <c r="U47" s="145"/>
      <c r="V47" s="125" t="s">
        <v>145</v>
      </c>
    </row>
    <row r="48" spans="1:22" ht="78.25" customHeight="1" thickBot="1" x14ac:dyDescent="0.35">
      <c r="D48" s="126"/>
      <c r="E48" s="142"/>
      <c r="F48" s="106" t="s">
        <v>146</v>
      </c>
      <c r="G48" s="107" t="s">
        <v>147</v>
      </c>
      <c r="H48" s="108" t="s">
        <v>148</v>
      </c>
      <c r="I48" s="109" t="s">
        <v>149</v>
      </c>
      <c r="J48" s="106" t="s">
        <v>146</v>
      </c>
      <c r="K48" s="107" t="s">
        <v>147</v>
      </c>
      <c r="L48" s="108" t="s">
        <v>148</v>
      </c>
      <c r="M48" s="109" t="s">
        <v>149</v>
      </c>
      <c r="N48" s="106" t="s">
        <v>6</v>
      </c>
      <c r="O48" s="107" t="s">
        <v>7</v>
      </c>
      <c r="P48" s="108" t="s">
        <v>8</v>
      </c>
      <c r="Q48" s="109" t="s">
        <v>9</v>
      </c>
      <c r="R48" s="106" t="s">
        <v>6</v>
      </c>
      <c r="S48" s="107" t="s">
        <v>7</v>
      </c>
      <c r="T48" s="108" t="s">
        <v>8</v>
      </c>
      <c r="U48" s="109" t="s">
        <v>9</v>
      </c>
      <c r="V48" s="126"/>
    </row>
    <row r="49" spans="4:22" ht="4.05" customHeight="1" thickBot="1" x14ac:dyDescent="0.35">
      <c r="D49" s="127"/>
      <c r="E49" s="128"/>
      <c r="F49" s="46"/>
      <c r="G49" s="47"/>
      <c r="H49" s="47"/>
      <c r="I49" s="48"/>
      <c r="J49" s="46"/>
      <c r="K49" s="47"/>
      <c r="L49" s="47"/>
      <c r="M49" s="110"/>
      <c r="N49" s="49" t="str">
        <f>IFERROR((J49/F49),"100%")</f>
        <v>100%</v>
      </c>
      <c r="O49" s="45" t="str">
        <f t="shared" ref="O49:Q49" si="1">IFERROR((K49/G49),"100%")</f>
        <v>100%</v>
      </c>
      <c r="P49" s="45" t="str">
        <f t="shared" si="1"/>
        <v>100%</v>
      </c>
      <c r="Q49" s="111" t="str">
        <f t="shared" si="1"/>
        <v>100%</v>
      </c>
      <c r="R49" s="49" t="str">
        <f>IFERROR(((J49)/(F49)),"100%")</f>
        <v>100%</v>
      </c>
      <c r="S49" s="49" t="str">
        <f t="shared" ref="S49" si="2">IFERROR(((K49+L49)/(G49+H49)),"100%")</f>
        <v>100%</v>
      </c>
      <c r="T49" s="45" t="str">
        <f t="shared" ref="T49" si="3">IFERROR(((K49+L49+M49)/(G49+H49+I49)),"100%")</f>
        <v>100%</v>
      </c>
      <c r="U49" s="111" t="str">
        <f t="shared" ref="U49" si="4">IFERROR(((K49+L49+M49+N49)/(G49+H49+I49+J49)),"100%")</f>
        <v>100%</v>
      </c>
      <c r="V49" s="112"/>
    </row>
    <row r="50" spans="4:22" ht="58.15" customHeight="1" thickBot="1" x14ac:dyDescent="0.35">
      <c r="D50" s="113" t="s">
        <v>150</v>
      </c>
      <c r="E50" s="114">
        <v>11604369</v>
      </c>
      <c r="F50" s="115">
        <v>3906353.59</v>
      </c>
      <c r="G50" s="123">
        <v>2527952.64</v>
      </c>
      <c r="H50" s="123">
        <v>2455847.94</v>
      </c>
      <c r="I50" s="117">
        <v>2714214.83</v>
      </c>
      <c r="J50" s="46">
        <v>2800000</v>
      </c>
      <c r="K50" s="118"/>
      <c r="L50" s="119"/>
      <c r="M50" s="120"/>
      <c r="N50" s="111">
        <f>IFERROR(J50/F50,"100"%)</f>
        <v>0.71678099165621101</v>
      </c>
      <c r="O50" s="49"/>
      <c r="P50" s="45"/>
      <c r="Q50" s="111"/>
      <c r="R50" s="36">
        <f>IFERROR(J50/E50,"100%")</f>
        <v>0.24128843196902822</v>
      </c>
      <c r="S50" s="49"/>
      <c r="T50" s="45"/>
      <c r="U50" s="111"/>
      <c r="V50" s="121" t="s">
        <v>157</v>
      </c>
    </row>
    <row r="51" spans="4:22" ht="58.15" customHeight="1" thickBot="1" x14ac:dyDescent="0.35">
      <c r="D51" s="113" t="s">
        <v>151</v>
      </c>
      <c r="E51" s="114">
        <v>6060275.5</v>
      </c>
      <c r="F51" s="115">
        <v>3792474.98</v>
      </c>
      <c r="G51" s="116">
        <v>2167800.52</v>
      </c>
      <c r="H51" s="116">
        <v>100000</v>
      </c>
      <c r="I51" s="118">
        <v>0</v>
      </c>
      <c r="J51" s="46">
        <v>1400000</v>
      </c>
      <c r="K51" s="118"/>
      <c r="L51" s="118"/>
      <c r="M51" s="122"/>
      <c r="N51" s="111">
        <f t="shared" ref="N51:N56" si="5">IFERROR(J51/F51,"100"%)</f>
        <v>0.36915207282395834</v>
      </c>
      <c r="O51" s="49"/>
      <c r="P51" s="45"/>
      <c r="Q51" s="111"/>
      <c r="R51" s="36">
        <f t="shared" ref="R51:R56" si="6">IFERROR(J51/E51,"100%")</f>
        <v>0.23101260000473575</v>
      </c>
      <c r="S51" s="49"/>
      <c r="T51" s="45"/>
      <c r="U51" s="111"/>
      <c r="V51" s="121" t="s">
        <v>158</v>
      </c>
    </row>
    <row r="52" spans="4:22" ht="58.15" customHeight="1" thickBot="1" x14ac:dyDescent="0.35">
      <c r="D52" s="113" t="s">
        <v>152</v>
      </c>
      <c r="E52" s="114">
        <v>5329579</v>
      </c>
      <c r="F52" s="115">
        <v>3055079</v>
      </c>
      <c r="G52" s="116">
        <v>953500</v>
      </c>
      <c r="H52" s="116">
        <v>557500</v>
      </c>
      <c r="I52" s="117">
        <v>763500</v>
      </c>
      <c r="J52" s="46">
        <v>1628975</v>
      </c>
      <c r="K52" s="118"/>
      <c r="L52" s="118"/>
      <c r="M52" s="120"/>
      <c r="N52" s="111">
        <f t="shared" si="5"/>
        <v>0.53320225107108521</v>
      </c>
      <c r="O52" s="49"/>
      <c r="P52" s="45"/>
      <c r="Q52" s="111"/>
      <c r="R52" s="36">
        <f t="shared" si="6"/>
        <v>0.30564796956757745</v>
      </c>
      <c r="S52" s="49"/>
      <c r="T52" s="45"/>
      <c r="U52" s="111"/>
      <c r="V52" s="121" t="s">
        <v>159</v>
      </c>
    </row>
    <row r="53" spans="4:22" ht="58.15" customHeight="1" thickBot="1" x14ac:dyDescent="0.35">
      <c r="D53" s="113" t="s">
        <v>153</v>
      </c>
      <c r="E53" s="114">
        <v>5000</v>
      </c>
      <c r="F53" s="115">
        <v>5000</v>
      </c>
      <c r="G53" s="118">
        <v>0</v>
      </c>
      <c r="H53" s="118">
        <v>0</v>
      </c>
      <c r="I53" s="118">
        <v>0</v>
      </c>
      <c r="J53" s="46">
        <v>0</v>
      </c>
      <c r="K53" s="118"/>
      <c r="L53" s="118"/>
      <c r="M53" s="120"/>
      <c r="N53" s="111">
        <f t="shared" si="5"/>
        <v>0</v>
      </c>
      <c r="O53" s="49"/>
      <c r="P53" s="45"/>
      <c r="Q53" s="111"/>
      <c r="R53" s="36">
        <f t="shared" si="6"/>
        <v>0</v>
      </c>
      <c r="S53" s="49"/>
      <c r="T53" s="45"/>
      <c r="U53" s="111"/>
      <c r="V53" s="121" t="s">
        <v>160</v>
      </c>
    </row>
    <row r="54" spans="4:22" ht="58.15" customHeight="1" thickBot="1" x14ac:dyDescent="0.35">
      <c r="D54" s="113" t="s">
        <v>154</v>
      </c>
      <c r="E54" s="114">
        <v>3992000</v>
      </c>
      <c r="F54" s="115">
        <v>3182000</v>
      </c>
      <c r="G54" s="116">
        <v>30000</v>
      </c>
      <c r="H54" s="116">
        <v>780000</v>
      </c>
      <c r="I54" s="118">
        <v>0</v>
      </c>
      <c r="J54" s="46">
        <v>2800000</v>
      </c>
      <c r="K54" s="118"/>
      <c r="L54" s="118"/>
      <c r="M54" s="120"/>
      <c r="N54" s="111">
        <f t="shared" si="5"/>
        <v>0.87994971715901948</v>
      </c>
      <c r="O54" s="49"/>
      <c r="P54" s="45"/>
      <c r="Q54" s="111"/>
      <c r="R54" s="36">
        <f t="shared" si="6"/>
        <v>0.70140280561122248</v>
      </c>
      <c r="S54" s="49"/>
      <c r="T54" s="45"/>
      <c r="U54" s="111"/>
      <c r="V54" s="121" t="s">
        <v>161</v>
      </c>
    </row>
    <row r="55" spans="4:22" ht="58.15" customHeight="1" thickBot="1" x14ac:dyDescent="0.35">
      <c r="D55" s="113" t="s">
        <v>155</v>
      </c>
      <c r="E55" s="114">
        <v>2423000</v>
      </c>
      <c r="F55" s="115">
        <v>1752000</v>
      </c>
      <c r="G55" s="116">
        <v>668000</v>
      </c>
      <c r="H55" s="116">
        <v>3000</v>
      </c>
      <c r="I55" s="118">
        <v>0</v>
      </c>
      <c r="J55" s="46">
        <v>800000</v>
      </c>
      <c r="K55" s="118"/>
      <c r="L55" s="118"/>
      <c r="M55" s="122"/>
      <c r="N55" s="111">
        <f t="shared" si="5"/>
        <v>0.45662100456621002</v>
      </c>
      <c r="O55" s="49"/>
      <c r="P55" s="45"/>
      <c r="Q55" s="111"/>
      <c r="R55" s="36">
        <f t="shared" si="6"/>
        <v>0.33016921172100699</v>
      </c>
      <c r="S55" s="49"/>
      <c r="T55" s="45"/>
      <c r="U55" s="111"/>
      <c r="V55" s="121" t="s">
        <v>162</v>
      </c>
    </row>
    <row r="56" spans="4:22" ht="58.15" customHeight="1" x14ac:dyDescent="0.3">
      <c r="D56" s="113" t="s">
        <v>156</v>
      </c>
      <c r="E56" s="114">
        <v>425000</v>
      </c>
      <c r="F56" s="115">
        <v>47000</v>
      </c>
      <c r="G56" s="116">
        <v>313000</v>
      </c>
      <c r="H56" s="116">
        <v>20000</v>
      </c>
      <c r="I56" s="117">
        <v>45000</v>
      </c>
      <c r="J56" s="46">
        <v>70000</v>
      </c>
      <c r="K56" s="118"/>
      <c r="L56" s="118"/>
      <c r="M56" s="120"/>
      <c r="N56" s="111">
        <f t="shared" si="5"/>
        <v>1.4893617021276595</v>
      </c>
      <c r="O56" s="49"/>
      <c r="P56" s="45"/>
      <c r="Q56" s="111"/>
      <c r="R56" s="36">
        <f t="shared" si="6"/>
        <v>0.16470588235294117</v>
      </c>
      <c r="S56" s="49"/>
      <c r="T56" s="45"/>
      <c r="U56" s="111"/>
      <c r="V56" s="121" t="s">
        <v>163</v>
      </c>
    </row>
  </sheetData>
  <mergeCells count="26">
    <mergeCell ref="R47:U47"/>
    <mergeCell ref="D2:R2"/>
    <mergeCell ref="D3:R3"/>
    <mergeCell ref="C10:E10"/>
    <mergeCell ref="K10:N10"/>
    <mergeCell ref="O10:R10"/>
    <mergeCell ref="D4:R4"/>
    <mergeCell ref="D5:R5"/>
    <mergeCell ref="F10:J10"/>
    <mergeCell ref="F9:U9"/>
    <mergeCell ref="V47:V48"/>
    <mergeCell ref="D49:E49"/>
    <mergeCell ref="A10:A11"/>
    <mergeCell ref="B10:B11"/>
    <mergeCell ref="V10:V11"/>
    <mergeCell ref="I42:N42"/>
    <mergeCell ref="B42:E42"/>
    <mergeCell ref="S10:U10"/>
    <mergeCell ref="A13:E13"/>
    <mergeCell ref="R42:U42"/>
    <mergeCell ref="D46:V46"/>
    <mergeCell ref="D47:D48"/>
    <mergeCell ref="E47:E48"/>
    <mergeCell ref="F47:I47"/>
    <mergeCell ref="J47:M47"/>
    <mergeCell ref="N47:Q47"/>
  </mergeCells>
  <conditionalFormatting sqref="F49:I50 F51:H51 F52:I52 F53 F54:H55 F56:I56">
    <cfRule type="containsBlanks" dxfId="63" priority="23">
      <formula>LEN(TRIM(F49))=0</formula>
    </cfRule>
  </conditionalFormatting>
  <conditionalFormatting sqref="G53:I53">
    <cfRule type="containsBlanks" dxfId="62" priority="13">
      <formula>LEN(TRIM(G53))=0</formula>
    </cfRule>
  </conditionalFormatting>
  <conditionalFormatting sqref="G13:J37">
    <cfRule type="containsBlanks" dxfId="61" priority="141">
      <formula>LEN(TRIM(G13))=0</formula>
    </cfRule>
  </conditionalFormatting>
  <conditionalFormatting sqref="I51">
    <cfRule type="containsBlanks" dxfId="60" priority="14">
      <formula>LEN(TRIM(I51))=0</formula>
    </cfRule>
  </conditionalFormatting>
  <conditionalFormatting sqref="I54:I55">
    <cfRule type="containsBlanks" dxfId="59" priority="12">
      <formula>LEN(TRIM(I54))=0</formula>
    </cfRule>
  </conditionalFormatting>
  <conditionalFormatting sqref="J49:M56">
    <cfRule type="containsBlanks" dxfId="58" priority="15">
      <formula>LEN(TRIM(J49))=0</formula>
    </cfRule>
  </conditionalFormatting>
  <conditionalFormatting sqref="K13:N37">
    <cfRule type="containsBlanks" dxfId="57" priority="139">
      <formula>LEN(TRIM(K13))=0</formula>
    </cfRule>
  </conditionalFormatting>
  <conditionalFormatting sqref="L12:N12">
    <cfRule type="containsBlanks" dxfId="56" priority="40">
      <formula>LEN(TRIM(L12))=0</formula>
    </cfRule>
  </conditionalFormatting>
  <conditionalFormatting sqref="N50:Q56">
    <cfRule type="cellIs" dxfId="55" priority="9" stopIfTrue="1" operator="between">
      <formula>0.7</formula>
      <formula>1.2</formula>
    </cfRule>
    <cfRule type="cellIs" dxfId="54" priority="6" stopIfTrue="1" operator="equal">
      <formula>"100%"</formula>
    </cfRule>
    <cfRule type="cellIs" dxfId="53" priority="7" stopIfTrue="1" operator="lessThan">
      <formula>0.5</formula>
    </cfRule>
    <cfRule type="cellIs" dxfId="52" priority="8" stopIfTrue="1" operator="between">
      <formula>0.5</formula>
      <formula>0.7</formula>
    </cfRule>
    <cfRule type="cellIs" dxfId="51" priority="10" stopIfTrue="1" operator="greaterThanOrEqual">
      <formula>1.2</formula>
    </cfRule>
    <cfRule type="containsBlanks" dxfId="50" priority="11" stopIfTrue="1">
      <formula>LEN(TRIM(N50))=0</formula>
    </cfRule>
  </conditionalFormatting>
  <conditionalFormatting sqref="N49:U49">
    <cfRule type="cellIs" dxfId="49" priority="25" stopIfTrue="1" operator="equal">
      <formula>"100%"</formula>
    </cfRule>
    <cfRule type="cellIs" dxfId="48" priority="26" stopIfTrue="1" operator="lessThan">
      <formula>0.5</formula>
    </cfRule>
    <cfRule type="cellIs" dxfId="47" priority="27" stopIfTrue="1" operator="between">
      <formula>0.5</formula>
      <formula>0.7</formula>
    </cfRule>
    <cfRule type="cellIs" dxfId="46" priority="28" stopIfTrue="1" operator="between">
      <formula>0.7</formula>
      <formula>1.2</formula>
    </cfRule>
    <cfRule type="cellIs" dxfId="45" priority="29" stopIfTrue="1" operator="greaterThanOrEqual">
      <formula>1.2</formula>
    </cfRule>
    <cfRule type="containsBlanks" dxfId="44" priority="30" stopIfTrue="1">
      <formula>LEN(TRIM(N49))=0</formula>
    </cfRule>
  </conditionalFormatting>
  <conditionalFormatting sqref="O12">
    <cfRule type="cellIs" dxfId="43" priority="2" operator="greaterThan">
      <formula>0.15</formula>
    </cfRule>
    <cfRule type="cellIs" dxfId="42" priority="3" operator="between">
      <formula>0</formula>
      <formula>0.15</formula>
    </cfRule>
    <cfRule type="cellIs" dxfId="41" priority="4" operator="lessThanOrEqual">
      <formula>0</formula>
    </cfRule>
    <cfRule type="cellIs" dxfId="40" priority="1" stopIfTrue="1" operator="equal">
      <formula>"NO DISPONIBLE"</formula>
    </cfRule>
  </conditionalFormatting>
  <conditionalFormatting sqref="O13:O21">
    <cfRule type="containsBlanks" dxfId="39" priority="120" stopIfTrue="1">
      <formula>LEN(TRIM(O13))=0</formula>
    </cfRule>
    <cfRule type="cellIs" dxfId="38" priority="119" stopIfTrue="1" operator="greaterThanOrEqual">
      <formula>1.2</formula>
    </cfRule>
    <cfRule type="cellIs" dxfId="37" priority="118" stopIfTrue="1" operator="between">
      <formula>0.7</formula>
      <formula>1.2</formula>
    </cfRule>
    <cfRule type="cellIs" dxfId="36" priority="117" stopIfTrue="1" operator="between">
      <formula>0.5</formula>
      <formula>0.7</formula>
    </cfRule>
    <cfRule type="cellIs" dxfId="35" priority="116" stopIfTrue="1" operator="lessThan">
      <formula>0.5</formula>
    </cfRule>
    <cfRule type="cellIs" dxfId="34" priority="115" stopIfTrue="1" operator="equal">
      <formula>"100%"</formula>
    </cfRule>
  </conditionalFormatting>
  <conditionalFormatting sqref="O22">
    <cfRule type="containsBlanks" dxfId="33" priority="48">
      <formula>LEN(TRIM(O22))=0</formula>
    </cfRule>
  </conditionalFormatting>
  <conditionalFormatting sqref="O28:O29">
    <cfRule type="containsBlanks" dxfId="32" priority="42">
      <formula>LEN(TRIM(O28))=0</formula>
    </cfRule>
  </conditionalFormatting>
  <conditionalFormatting sqref="O30:O32">
    <cfRule type="containsBlanks" dxfId="31" priority="93" stopIfTrue="1">
      <formula>LEN(TRIM(O30))=0</formula>
    </cfRule>
    <cfRule type="cellIs" dxfId="30" priority="88" stopIfTrue="1" operator="equal">
      <formula>"100%"</formula>
    </cfRule>
    <cfRule type="cellIs" dxfId="29" priority="89" stopIfTrue="1" operator="lessThan">
      <formula>0.5</formula>
    </cfRule>
    <cfRule type="cellIs" dxfId="28" priority="90" stopIfTrue="1" operator="between">
      <formula>0.5</formula>
      <formula>0.7</formula>
    </cfRule>
    <cfRule type="cellIs" dxfId="27" priority="91" stopIfTrue="1" operator="between">
      <formula>0.7</formula>
      <formula>1.2</formula>
    </cfRule>
    <cfRule type="cellIs" dxfId="26" priority="92" stopIfTrue="1" operator="greaterThanOrEqual">
      <formula>1.2</formula>
    </cfRule>
  </conditionalFormatting>
  <conditionalFormatting sqref="O33">
    <cfRule type="containsBlanks" dxfId="25" priority="41">
      <formula>LEN(TRIM(O33))=0</formula>
    </cfRule>
  </conditionalFormatting>
  <conditionalFormatting sqref="O34:O37">
    <cfRule type="cellIs" dxfId="24" priority="32" stopIfTrue="1" operator="equal">
      <formula>"100%"</formula>
    </cfRule>
    <cfRule type="cellIs" dxfId="23" priority="33" stopIfTrue="1" operator="lessThan">
      <formula>0.5</formula>
    </cfRule>
    <cfRule type="cellIs" dxfId="22" priority="34" stopIfTrue="1" operator="between">
      <formula>0.5</formula>
      <formula>0.7</formula>
    </cfRule>
    <cfRule type="cellIs" dxfId="21" priority="35" stopIfTrue="1" operator="between">
      <formula>0.7</formula>
      <formula>1.2</formula>
    </cfRule>
    <cfRule type="cellIs" dxfId="20" priority="36" stopIfTrue="1" operator="greaterThanOrEqual">
      <formula>1.2</formula>
    </cfRule>
    <cfRule type="containsBlanks" dxfId="19" priority="37" stopIfTrue="1">
      <formula>LEN(TRIM(O34))=0</formula>
    </cfRule>
  </conditionalFormatting>
  <conditionalFormatting sqref="O35">
    <cfRule type="containsBlanks" dxfId="18" priority="31">
      <formula>LEN(TRIM(O35))=0</formula>
    </cfRule>
  </conditionalFormatting>
  <conditionalFormatting sqref="O50:Q56">
    <cfRule type="containsBlanks" dxfId="17" priority="5">
      <formula>LEN(TRIM(O50))=0</formula>
    </cfRule>
  </conditionalFormatting>
  <conditionalFormatting sqref="P14:R37">
    <cfRule type="containsBlanks" dxfId="16" priority="38">
      <formula>LEN(TRIM(P14))=0</formula>
    </cfRule>
  </conditionalFormatting>
  <conditionalFormatting sqref="P12:U12">
    <cfRule type="containsBlanks" dxfId="15" priority="39">
      <formula>LEN(TRIM(P12))=0</formula>
    </cfRule>
  </conditionalFormatting>
  <conditionalFormatting sqref="P13:U37 O23:O27">
    <cfRule type="cellIs" dxfId="14" priority="64" stopIfTrue="1" operator="equal">
      <formula>"100%"</formula>
    </cfRule>
    <cfRule type="cellIs" dxfId="13" priority="65" stopIfTrue="1" operator="lessThan">
      <formula>0.5</formula>
    </cfRule>
    <cfRule type="cellIs" dxfId="12" priority="66" stopIfTrue="1" operator="between">
      <formula>0.5</formula>
      <formula>0.7</formula>
    </cfRule>
    <cfRule type="cellIs" dxfId="11" priority="68" stopIfTrue="1" operator="greaterThanOrEqual">
      <formula>1.2</formula>
    </cfRule>
    <cfRule type="containsBlanks" dxfId="10" priority="69" stopIfTrue="1">
      <formula>LEN(TRIM(O13))=0</formula>
    </cfRule>
    <cfRule type="cellIs" dxfId="9" priority="67" stopIfTrue="1" operator="between">
      <formula>0.7</formula>
      <formula>1.2</formula>
    </cfRule>
  </conditionalFormatting>
  <conditionalFormatting sqref="R49:U49">
    <cfRule type="containsBlanks" dxfId="8" priority="24">
      <formula>LEN(TRIM(R49))=0</formula>
    </cfRule>
  </conditionalFormatting>
  <conditionalFormatting sqref="R50:U56">
    <cfRule type="containsBlanks" dxfId="7" priority="22" stopIfTrue="1">
      <formula>LEN(TRIM(R50))=0</formula>
    </cfRule>
    <cfRule type="cellIs" dxfId="6" priority="21" stopIfTrue="1" operator="greaterThanOrEqual">
      <formula>1.2</formula>
    </cfRule>
    <cfRule type="cellIs" dxfId="5" priority="20" stopIfTrue="1" operator="between">
      <formula>0.7</formula>
      <formula>1.2</formula>
    </cfRule>
    <cfRule type="cellIs" dxfId="4" priority="19" stopIfTrue="1" operator="between">
      <formula>0.5</formula>
      <formula>0.7</formula>
    </cfRule>
    <cfRule type="cellIs" dxfId="3" priority="18" stopIfTrue="1" operator="lessThan">
      <formula>0.5</formula>
    </cfRule>
    <cfRule type="cellIs" dxfId="2" priority="17" stopIfTrue="1" operator="equal">
      <formula>"100%"</formula>
    </cfRule>
  </conditionalFormatting>
  <conditionalFormatting sqref="S13:U37">
    <cfRule type="containsBlanks" dxfId="1" priority="47">
      <formula>LEN(TRIM(S13))=0</formula>
    </cfRule>
  </conditionalFormatting>
  <conditionalFormatting sqref="S50:U56">
    <cfRule type="containsBlanks" dxfId="0" priority="16">
      <formula>LEN(TRIM(S50))=0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7" orientation="landscape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4.4" x14ac:dyDescent="0.3"/>
  <cols>
    <col min="1" max="1" width="20.296875" customWidth="1"/>
    <col min="2" max="2" width="34.69921875" customWidth="1"/>
  </cols>
  <sheetData>
    <row r="1" spans="1:2" x14ac:dyDescent="0.3">
      <c r="A1" s="41" t="s">
        <v>15</v>
      </c>
    </row>
    <row r="3" spans="1:2" ht="120.05" customHeight="1" x14ac:dyDescent="0.3">
      <c r="A3" s="165" t="s">
        <v>16</v>
      </c>
      <c r="B3" s="165"/>
    </row>
    <row r="5" spans="1:2" ht="43.2" x14ac:dyDescent="0.3">
      <c r="A5" s="42"/>
      <c r="B5" s="43" t="s">
        <v>17</v>
      </c>
    </row>
    <row r="6" spans="1:2" ht="57.6" x14ac:dyDescent="0.3">
      <c r="A6" s="44"/>
      <c r="B6" s="43" t="s">
        <v>18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2024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Coord Técnica</cp:lastModifiedBy>
  <cp:revision/>
  <cp:lastPrinted>2024-04-16T18:53:00Z</cp:lastPrinted>
  <dcterms:created xsi:type="dcterms:W3CDTF">2021-03-11T02:28:07Z</dcterms:created>
  <dcterms:modified xsi:type="dcterms:W3CDTF">2024-04-18T20:38:01Z</dcterms:modified>
  <cp:category/>
  <cp:contentStatus/>
</cp:coreProperties>
</file>