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MIR 2022-2024 SMOPyS Mod Obras Públicas\Formato de Seguimiento Obras Pub. 2Tr22\"/>
    </mc:Choice>
  </mc:AlternateContent>
  <xr:revisionPtr revIDLastSave="0" documentId="13_ncr:1_{5CD9EE73-6CA8-482F-BD90-233000B58E05}" xr6:coauthVersionLast="47" xr6:coauthVersionMax="47" xr10:uidLastSave="{00000000-0000-0000-0000-000000000000}"/>
  <bookViews>
    <workbookView xWindow="-120" yWindow="-120" windowWidth="20730" windowHeight="11160" xr2:uid="{00000000-000D-0000-FFFF-FFFF00000000}"/>
  </bookViews>
  <sheets>
    <sheet name="SEGUIMIENTO T2" sheetId="1" r:id="rId1"/>
    <sheet name="Hoja1" sheetId="2" r:id="rId2"/>
  </sheets>
  <definedNames>
    <definedName name="_xlnm.Print_Area" localSheetId="0">'SEGUIMIENTO T2'!$B$4:$AA$139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6" i="1" l="1"/>
  <c r="W15" i="1" l="1"/>
  <c r="V15" i="1"/>
  <c r="U15" i="1"/>
  <c r="T15" i="1"/>
  <c r="S15" i="1"/>
  <c r="R15" i="1"/>
  <c r="Q15" i="1"/>
  <c r="P15" i="1"/>
  <c r="M69" i="1" l="1"/>
  <c r="M65" i="1" l="1"/>
  <c r="M64" i="1"/>
  <c r="M63" i="1"/>
  <c r="M62" i="1"/>
  <c r="M61" i="1"/>
  <c r="M60" i="1"/>
  <c r="M59" i="1"/>
  <c r="M58" i="1"/>
  <c r="M57" i="1"/>
  <c r="G20" i="1" l="1"/>
  <c r="G66" i="1"/>
  <c r="W66" i="1" s="1"/>
  <c r="G17" i="1"/>
  <c r="V17" i="1" s="1"/>
  <c r="W17" i="1"/>
  <c r="G18" i="1"/>
  <c r="T18" i="1" s="1"/>
  <c r="G19" i="1"/>
  <c r="T19" i="1" s="1"/>
  <c r="T20" i="1"/>
  <c r="U20" i="1"/>
  <c r="G21" i="1"/>
  <c r="U21" i="1" s="1"/>
  <c r="G22" i="1"/>
  <c r="U22" i="1" s="1"/>
  <c r="G23" i="1"/>
  <c r="T23" i="1" s="1"/>
  <c r="G24" i="1"/>
  <c r="T24" i="1" s="1"/>
  <c r="G25" i="1"/>
  <c r="T25" i="1" s="1"/>
  <c r="U25" i="1"/>
  <c r="V25" i="1"/>
  <c r="W25" i="1"/>
  <c r="G26" i="1"/>
  <c r="U26" i="1" s="1"/>
  <c r="T26" i="1"/>
  <c r="W26" i="1"/>
  <c r="G27" i="1"/>
  <c r="T27" i="1" s="1"/>
  <c r="G28" i="1"/>
  <c r="T28" i="1" s="1"/>
  <c r="U28" i="1"/>
  <c r="G29" i="1"/>
  <c r="U29" i="1" s="1"/>
  <c r="G30" i="1"/>
  <c r="U30" i="1" s="1"/>
  <c r="G31" i="1"/>
  <c r="W31" i="1" s="1"/>
  <c r="G32" i="1"/>
  <c r="T32" i="1" s="1"/>
  <c r="G33" i="1"/>
  <c r="T33" i="1" s="1"/>
  <c r="G34" i="1"/>
  <c r="U34" i="1" s="1"/>
  <c r="G35" i="1"/>
  <c r="T35" i="1" s="1"/>
  <c r="G36" i="1"/>
  <c r="T36" i="1" s="1"/>
  <c r="G37" i="1"/>
  <c r="V37" i="1" s="1"/>
  <c r="G38" i="1"/>
  <c r="U38" i="1" s="1"/>
  <c r="G39" i="1"/>
  <c r="T39" i="1" s="1"/>
  <c r="G40" i="1"/>
  <c r="T40" i="1" s="1"/>
  <c r="G41" i="1"/>
  <c r="T41" i="1" s="1"/>
  <c r="G42" i="1"/>
  <c r="U42" i="1" s="1"/>
  <c r="G43" i="1"/>
  <c r="T43" i="1" s="1"/>
  <c r="G44" i="1"/>
  <c r="T44" i="1" s="1"/>
  <c r="G45" i="1"/>
  <c r="U45" i="1" s="1"/>
  <c r="G46" i="1"/>
  <c r="U46" i="1" s="1"/>
  <c r="G47" i="1"/>
  <c r="T47" i="1" s="1"/>
  <c r="G48" i="1"/>
  <c r="T48" i="1" s="1"/>
  <c r="G49" i="1"/>
  <c r="T49" i="1" s="1"/>
  <c r="W49" i="1"/>
  <c r="G50" i="1"/>
  <c r="U50" i="1" s="1"/>
  <c r="G51" i="1"/>
  <c r="T51" i="1" s="1"/>
  <c r="G52" i="1"/>
  <c r="T52" i="1" s="1"/>
  <c r="G53" i="1"/>
  <c r="T53" i="1" s="1"/>
  <c r="G54" i="1"/>
  <c r="U54" i="1" s="1"/>
  <c r="G55" i="1"/>
  <c r="T55" i="1" s="1"/>
  <c r="G56" i="1"/>
  <c r="T56" i="1" s="1"/>
  <c r="G57" i="1"/>
  <c r="T57" i="1" s="1"/>
  <c r="G58" i="1"/>
  <c r="U58" i="1" s="1"/>
  <c r="G59" i="1"/>
  <c r="T59" i="1" s="1"/>
  <c r="G60" i="1"/>
  <c r="T60" i="1" s="1"/>
  <c r="G61" i="1"/>
  <c r="U61" i="1" s="1"/>
  <c r="G62" i="1"/>
  <c r="U62" i="1" s="1"/>
  <c r="G63" i="1"/>
  <c r="T63" i="1" s="1"/>
  <c r="G64" i="1"/>
  <c r="T64" i="1" s="1"/>
  <c r="G65" i="1"/>
  <c r="U65" i="1" s="1"/>
  <c r="T66" i="1"/>
  <c r="G67" i="1"/>
  <c r="U67" i="1" s="1"/>
  <c r="G68" i="1"/>
  <c r="U68" i="1" s="1"/>
  <c r="G69" i="1"/>
  <c r="T69" i="1" s="1"/>
  <c r="G70" i="1"/>
  <c r="T70" i="1" s="1"/>
  <c r="G71" i="1"/>
  <c r="T71" i="1" s="1"/>
  <c r="G72" i="1"/>
  <c r="U72" i="1" s="1"/>
  <c r="G73" i="1"/>
  <c r="T73" i="1" s="1"/>
  <c r="G74" i="1"/>
  <c r="T74" i="1" s="1"/>
  <c r="G75" i="1"/>
  <c r="U75" i="1" s="1"/>
  <c r="G76" i="1"/>
  <c r="U76" i="1" s="1"/>
  <c r="G77" i="1"/>
  <c r="T77" i="1" s="1"/>
  <c r="G78" i="1"/>
  <c r="T78" i="1" s="1"/>
  <c r="G79" i="1"/>
  <c r="T79" i="1" s="1"/>
  <c r="G80" i="1"/>
  <c r="U80" i="1" s="1"/>
  <c r="G81" i="1"/>
  <c r="T81" i="1" s="1"/>
  <c r="G82" i="1"/>
  <c r="T82" i="1" s="1"/>
  <c r="G83" i="1"/>
  <c r="T83" i="1" s="1"/>
  <c r="G84" i="1"/>
  <c r="U84" i="1" s="1"/>
  <c r="G85" i="1"/>
  <c r="T85" i="1" s="1"/>
  <c r="T86" i="1"/>
  <c r="G87" i="1"/>
  <c r="T87" i="1" s="1"/>
  <c r="G88" i="1"/>
  <c r="U88" i="1" s="1"/>
  <c r="G89" i="1"/>
  <c r="T89" i="1" s="1"/>
  <c r="G90" i="1"/>
  <c r="T90" i="1" s="1"/>
  <c r="G91" i="1"/>
  <c r="U91" i="1" s="1"/>
  <c r="G92" i="1"/>
  <c r="U92" i="1" s="1"/>
  <c r="G93" i="1"/>
  <c r="T93" i="1" s="1"/>
  <c r="G94" i="1"/>
  <c r="T94" i="1" s="1"/>
  <c r="G95" i="1"/>
  <c r="T95" i="1" s="1"/>
  <c r="G96" i="1"/>
  <c r="U96" i="1" s="1"/>
  <c r="G97" i="1"/>
  <c r="T97" i="1" s="1"/>
  <c r="G98" i="1"/>
  <c r="T98" i="1" s="1"/>
  <c r="G99" i="1"/>
  <c r="V99" i="1" s="1"/>
  <c r="G100" i="1"/>
  <c r="U100" i="1" s="1"/>
  <c r="G101" i="1"/>
  <c r="T101" i="1" s="1"/>
  <c r="G102" i="1"/>
  <c r="T102" i="1" s="1"/>
  <c r="G103" i="1"/>
  <c r="T103" i="1" s="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S103" i="1"/>
  <c r="R103" i="1"/>
  <c r="Q103" i="1"/>
  <c r="P103" i="1"/>
  <c r="S102" i="1"/>
  <c r="R102" i="1"/>
  <c r="Q102" i="1"/>
  <c r="P102" i="1"/>
  <c r="S101" i="1"/>
  <c r="R101" i="1"/>
  <c r="Q101" i="1"/>
  <c r="P101" i="1"/>
  <c r="S100" i="1"/>
  <c r="R100" i="1"/>
  <c r="Q100" i="1"/>
  <c r="P100" i="1"/>
  <c r="S99" i="1"/>
  <c r="R99" i="1"/>
  <c r="Q99" i="1"/>
  <c r="P99" i="1"/>
  <c r="S98" i="1"/>
  <c r="R98" i="1"/>
  <c r="Q98" i="1"/>
  <c r="P98" i="1"/>
  <c r="S97" i="1"/>
  <c r="R97" i="1"/>
  <c r="Q97" i="1"/>
  <c r="P97" i="1"/>
  <c r="S96" i="1"/>
  <c r="R96" i="1"/>
  <c r="Q96" i="1"/>
  <c r="P96" i="1"/>
  <c r="S95" i="1"/>
  <c r="R95" i="1"/>
  <c r="Q95" i="1"/>
  <c r="P95" i="1"/>
  <c r="S94" i="1"/>
  <c r="R94" i="1"/>
  <c r="Q94" i="1"/>
  <c r="P94" i="1"/>
  <c r="S93" i="1"/>
  <c r="R93" i="1"/>
  <c r="Q93" i="1"/>
  <c r="P93" i="1"/>
  <c r="S92" i="1"/>
  <c r="R92" i="1"/>
  <c r="Q92" i="1"/>
  <c r="P92" i="1"/>
  <c r="S91" i="1"/>
  <c r="R91" i="1"/>
  <c r="Q91" i="1"/>
  <c r="P91" i="1"/>
  <c r="S90" i="1"/>
  <c r="R90" i="1"/>
  <c r="Q90" i="1"/>
  <c r="P90" i="1"/>
  <c r="S89" i="1"/>
  <c r="R89" i="1"/>
  <c r="Q89" i="1"/>
  <c r="P89" i="1"/>
  <c r="S88" i="1"/>
  <c r="R88" i="1"/>
  <c r="Q88" i="1"/>
  <c r="P88" i="1"/>
  <c r="S87" i="1"/>
  <c r="R87" i="1"/>
  <c r="Q87" i="1"/>
  <c r="P87" i="1"/>
  <c r="S86" i="1"/>
  <c r="R86" i="1"/>
  <c r="Q86" i="1"/>
  <c r="P86" i="1"/>
  <c r="P85" i="1"/>
  <c r="Q85" i="1"/>
  <c r="R85" i="1"/>
  <c r="S85" i="1"/>
  <c r="S84" i="1"/>
  <c r="R84" i="1"/>
  <c r="Q84" i="1"/>
  <c r="P84" i="1"/>
  <c r="S83" i="1"/>
  <c r="R83" i="1"/>
  <c r="Q83" i="1"/>
  <c r="P83" i="1"/>
  <c r="S82" i="1"/>
  <c r="R82" i="1"/>
  <c r="Q82" i="1"/>
  <c r="P82" i="1"/>
  <c r="S81" i="1"/>
  <c r="R81" i="1"/>
  <c r="Q81" i="1"/>
  <c r="P81" i="1"/>
  <c r="S80" i="1"/>
  <c r="R80" i="1"/>
  <c r="Q80" i="1"/>
  <c r="P80" i="1"/>
  <c r="S79" i="1"/>
  <c r="R79" i="1"/>
  <c r="Q79" i="1"/>
  <c r="P79" i="1"/>
  <c r="S78" i="1"/>
  <c r="R78" i="1"/>
  <c r="Q78" i="1"/>
  <c r="P78" i="1"/>
  <c r="S77" i="1"/>
  <c r="R77" i="1"/>
  <c r="Q77" i="1"/>
  <c r="P77" i="1"/>
  <c r="S76" i="1"/>
  <c r="R76" i="1"/>
  <c r="Q76" i="1"/>
  <c r="P76" i="1"/>
  <c r="S75" i="1"/>
  <c r="R75" i="1"/>
  <c r="Q75" i="1"/>
  <c r="P75" i="1"/>
  <c r="S74" i="1"/>
  <c r="R74" i="1"/>
  <c r="Q74" i="1"/>
  <c r="P74" i="1"/>
  <c r="S73" i="1"/>
  <c r="R73" i="1"/>
  <c r="Q73" i="1"/>
  <c r="P73" i="1"/>
  <c r="S72" i="1"/>
  <c r="R72" i="1"/>
  <c r="Q72" i="1"/>
  <c r="P72" i="1"/>
  <c r="S71" i="1"/>
  <c r="R71" i="1"/>
  <c r="Q71" i="1"/>
  <c r="P71" i="1"/>
  <c r="S70" i="1"/>
  <c r="R70" i="1"/>
  <c r="Q70" i="1"/>
  <c r="P70" i="1"/>
  <c r="S69" i="1"/>
  <c r="R69" i="1"/>
  <c r="Q69" i="1"/>
  <c r="P69" i="1"/>
  <c r="S68" i="1"/>
  <c r="R68" i="1"/>
  <c r="Q68" i="1"/>
  <c r="P68" i="1"/>
  <c r="S67" i="1"/>
  <c r="R67" i="1"/>
  <c r="Q67" i="1"/>
  <c r="P67" i="1"/>
  <c r="S66" i="1"/>
  <c r="R66" i="1"/>
  <c r="Q66" i="1"/>
  <c r="P66" i="1"/>
  <c r="S49" i="1"/>
  <c r="S50" i="1"/>
  <c r="S51" i="1"/>
  <c r="S52" i="1"/>
  <c r="S53" i="1"/>
  <c r="S54" i="1"/>
  <c r="S55" i="1"/>
  <c r="S56" i="1"/>
  <c r="S59" i="1"/>
  <c r="S60" i="1"/>
  <c r="S61" i="1"/>
  <c r="S62" i="1"/>
  <c r="S63" i="1"/>
  <c r="S64" i="1"/>
  <c r="S65" i="1"/>
  <c r="S58" i="1"/>
  <c r="R65" i="1"/>
  <c r="Q65" i="1"/>
  <c r="P65" i="1"/>
  <c r="R64" i="1"/>
  <c r="Q64" i="1"/>
  <c r="P64" i="1"/>
  <c r="R63" i="1"/>
  <c r="Q63" i="1"/>
  <c r="P63" i="1"/>
  <c r="R62" i="1"/>
  <c r="Q62" i="1"/>
  <c r="P62" i="1"/>
  <c r="R61" i="1"/>
  <c r="Q61" i="1"/>
  <c r="P61" i="1"/>
  <c r="P60" i="1"/>
  <c r="Q60" i="1"/>
  <c r="R60" i="1"/>
  <c r="R59" i="1"/>
  <c r="Q59" i="1"/>
  <c r="P59" i="1"/>
  <c r="R58" i="1"/>
  <c r="Q58" i="1"/>
  <c r="P58" i="1"/>
  <c r="S57" i="1"/>
  <c r="R57" i="1"/>
  <c r="Q57" i="1"/>
  <c r="P57" i="1"/>
  <c r="R56" i="1"/>
  <c r="Q56" i="1"/>
  <c r="P56" i="1"/>
  <c r="R55" i="1"/>
  <c r="Q55" i="1"/>
  <c r="P55" i="1"/>
  <c r="R54" i="1"/>
  <c r="Q54" i="1"/>
  <c r="P54" i="1"/>
  <c r="R53" i="1"/>
  <c r="Q53" i="1"/>
  <c r="P53" i="1"/>
  <c r="R52" i="1"/>
  <c r="Q52" i="1"/>
  <c r="P52" i="1"/>
  <c r="R51" i="1"/>
  <c r="Q51" i="1"/>
  <c r="P51" i="1"/>
  <c r="R50" i="1"/>
  <c r="Q50" i="1"/>
  <c r="P50" i="1"/>
  <c r="R49" i="1"/>
  <c r="Q49" i="1"/>
  <c r="P49" i="1"/>
  <c r="S48" i="1"/>
  <c r="R48" i="1"/>
  <c r="Q48" i="1"/>
  <c r="P48" i="1"/>
  <c r="S47" i="1"/>
  <c r="R47" i="1"/>
  <c r="Q47" i="1"/>
  <c r="P47" i="1"/>
  <c r="S46" i="1"/>
  <c r="R46" i="1"/>
  <c r="Q46" i="1"/>
  <c r="P46" i="1"/>
  <c r="S45" i="1"/>
  <c r="R45" i="1"/>
  <c r="Q45" i="1"/>
  <c r="P45" i="1"/>
  <c r="S44" i="1"/>
  <c r="R44" i="1"/>
  <c r="Q44" i="1"/>
  <c r="P44" i="1"/>
  <c r="Q43" i="1"/>
  <c r="P43" i="1"/>
  <c r="R43" i="1"/>
  <c r="S43" i="1"/>
  <c r="S42" i="1"/>
  <c r="R42" i="1"/>
  <c r="Q42" i="1"/>
  <c r="P42" i="1"/>
  <c r="S41" i="1"/>
  <c r="R41" i="1"/>
  <c r="Q41" i="1"/>
  <c r="P41" i="1"/>
  <c r="S40" i="1"/>
  <c r="R40" i="1"/>
  <c r="Q40" i="1"/>
  <c r="P40" i="1"/>
  <c r="S39" i="1"/>
  <c r="R39" i="1"/>
  <c r="Q39" i="1"/>
  <c r="P39" i="1"/>
  <c r="S38" i="1"/>
  <c r="R38" i="1"/>
  <c r="Q38" i="1"/>
  <c r="P38" i="1"/>
  <c r="S37" i="1"/>
  <c r="R37" i="1"/>
  <c r="Q37" i="1"/>
  <c r="P37" i="1"/>
  <c r="S36" i="1"/>
  <c r="R36" i="1"/>
  <c r="Q36" i="1"/>
  <c r="P36" i="1"/>
  <c r="S35" i="1"/>
  <c r="R35" i="1"/>
  <c r="Q35" i="1"/>
  <c r="P35" i="1"/>
  <c r="S34" i="1"/>
  <c r="R34" i="1"/>
  <c r="Q34" i="1"/>
  <c r="P34" i="1"/>
  <c r="S33" i="1"/>
  <c r="R33" i="1"/>
  <c r="Q33" i="1"/>
  <c r="P33" i="1"/>
  <c r="S32" i="1"/>
  <c r="R32" i="1"/>
  <c r="Q32" i="1"/>
  <c r="P32" i="1"/>
  <c r="S31" i="1"/>
  <c r="R31" i="1"/>
  <c r="Q31" i="1"/>
  <c r="P31" i="1"/>
  <c r="S30" i="1"/>
  <c r="R30" i="1"/>
  <c r="Q30" i="1"/>
  <c r="P30" i="1"/>
  <c r="S29" i="1"/>
  <c r="R29" i="1"/>
  <c r="Q29" i="1"/>
  <c r="P29" i="1"/>
  <c r="S28" i="1"/>
  <c r="R28" i="1"/>
  <c r="Q28" i="1"/>
  <c r="P28" i="1"/>
  <c r="P22" i="1"/>
  <c r="Q22" i="1"/>
  <c r="R22" i="1"/>
  <c r="S22" i="1"/>
  <c r="P23" i="1"/>
  <c r="Q23" i="1"/>
  <c r="R23" i="1"/>
  <c r="S23" i="1"/>
  <c r="P24" i="1"/>
  <c r="Q24" i="1"/>
  <c r="R24" i="1"/>
  <c r="S24" i="1"/>
  <c r="P25" i="1"/>
  <c r="Q25" i="1"/>
  <c r="R25" i="1"/>
  <c r="S25" i="1"/>
  <c r="P26" i="1"/>
  <c r="Q26" i="1"/>
  <c r="R26" i="1"/>
  <c r="S26" i="1"/>
  <c r="P27" i="1"/>
  <c r="Q27" i="1"/>
  <c r="R27" i="1"/>
  <c r="S27" i="1"/>
  <c r="P21" i="1"/>
  <c r="Q21" i="1"/>
  <c r="R21" i="1"/>
  <c r="S21" i="1"/>
  <c r="T16" i="1"/>
  <c r="V16" i="1"/>
  <c r="S16" i="1"/>
  <c r="R16" i="1"/>
  <c r="Q16" i="1"/>
  <c r="P16" i="1"/>
  <c r="S17" i="1"/>
  <c r="R17" i="1"/>
  <c r="Q17" i="1"/>
  <c r="P17" i="1"/>
  <c r="P18" i="1"/>
  <c r="Q18" i="1"/>
  <c r="R18" i="1"/>
  <c r="S18" i="1"/>
  <c r="P19" i="1"/>
  <c r="Q19" i="1"/>
  <c r="R19" i="1"/>
  <c r="S19" i="1"/>
  <c r="U16" i="1"/>
  <c r="W109" i="1"/>
  <c r="V109" i="1"/>
  <c r="U109" i="1"/>
  <c r="T109" i="1"/>
  <c r="S109" i="1"/>
  <c r="R109" i="1"/>
  <c r="Q109" i="1"/>
  <c r="P109" i="1"/>
  <c r="S20" i="1"/>
  <c r="R20" i="1"/>
  <c r="Q20" i="1"/>
  <c r="P20" i="1"/>
  <c r="V70" i="1" l="1"/>
  <c r="T99" i="1"/>
  <c r="W96" i="1"/>
  <c r="T54" i="1"/>
  <c r="W91" i="1"/>
  <c r="U60" i="1"/>
  <c r="T45" i="1"/>
  <c r="T38" i="1"/>
  <c r="T100" i="1"/>
  <c r="U44" i="1"/>
  <c r="W83" i="1"/>
  <c r="W65" i="1"/>
  <c r="W45" i="1"/>
  <c r="T37" i="1"/>
  <c r="W34" i="1"/>
  <c r="W101" i="1"/>
  <c r="W99" i="1"/>
  <c r="V98" i="1"/>
  <c r="W69" i="1"/>
  <c r="V66" i="1"/>
  <c r="W55" i="1"/>
  <c r="W53" i="1"/>
  <c r="W50" i="1"/>
  <c r="V45" i="1"/>
  <c r="W44" i="1"/>
  <c r="W39" i="1"/>
  <c r="W37" i="1"/>
  <c r="W33" i="1"/>
  <c r="T17" i="1"/>
  <c r="U99" i="1"/>
  <c r="W95" i="1"/>
  <c r="W70" i="1"/>
  <c r="U66" i="1"/>
  <c r="W60" i="1"/>
  <c r="V44" i="1"/>
  <c r="U37" i="1"/>
  <c r="T29" i="1"/>
  <c r="W24" i="1"/>
  <c r="W18" i="1"/>
  <c r="V61" i="1"/>
  <c r="U98" i="1"/>
  <c r="W93" i="1"/>
  <c r="T91" i="1"/>
  <c r="V83" i="1"/>
  <c r="W82" i="1"/>
  <c r="T65" i="1"/>
  <c r="T61" i="1"/>
  <c r="U83" i="1"/>
  <c r="V82" i="1"/>
  <c r="V36" i="1"/>
  <c r="U90" i="1"/>
  <c r="W87" i="1"/>
  <c r="U82" i="1"/>
  <c r="W75" i="1"/>
  <c r="T67" i="1"/>
  <c r="U64" i="1"/>
  <c r="W61" i="1"/>
  <c r="U36" i="1"/>
  <c r="V91" i="1"/>
  <c r="W90" i="1"/>
  <c r="T84" i="1"/>
  <c r="W80" i="1"/>
  <c r="T75" i="1"/>
  <c r="W71" i="1"/>
  <c r="W57" i="1"/>
  <c r="V53" i="1"/>
  <c r="W52" i="1"/>
  <c r="T46" i="1"/>
  <c r="W42" i="1"/>
  <c r="V24" i="1"/>
  <c r="W103" i="1"/>
  <c r="W98" i="1"/>
  <c r="T92" i="1"/>
  <c r="V90" i="1"/>
  <c r="W88" i="1"/>
  <c r="W72" i="1"/>
  <c r="V71" i="1"/>
  <c r="U53" i="1"/>
  <c r="V52" i="1"/>
  <c r="W21" i="1"/>
  <c r="W85" i="1"/>
  <c r="W79" i="1"/>
  <c r="U74" i="1"/>
  <c r="T72" i="1"/>
  <c r="U71" i="1"/>
  <c r="W67" i="1"/>
  <c r="T62" i="1"/>
  <c r="V60" i="1"/>
  <c r="W58" i="1"/>
  <c r="U52" i="1"/>
  <c r="W47" i="1"/>
  <c r="W41" i="1"/>
  <c r="W36" i="1"/>
  <c r="W29" i="1"/>
  <c r="W23" i="1"/>
  <c r="T21" i="1"/>
  <c r="U17" i="1"/>
  <c r="V103" i="1"/>
  <c r="W102" i="1"/>
  <c r="V95" i="1"/>
  <c r="W94" i="1"/>
  <c r="V87" i="1"/>
  <c r="W86" i="1"/>
  <c r="V79" i="1"/>
  <c r="W78" i="1"/>
  <c r="V57" i="1"/>
  <c r="W56" i="1"/>
  <c r="V49" i="1"/>
  <c r="W48" i="1"/>
  <c r="V41" i="1"/>
  <c r="W40" i="1"/>
  <c r="V33" i="1"/>
  <c r="W32" i="1"/>
  <c r="V18" i="1"/>
  <c r="U103" i="1"/>
  <c r="V102" i="1"/>
  <c r="T96" i="1"/>
  <c r="U95" i="1"/>
  <c r="V94" i="1"/>
  <c r="T88" i="1"/>
  <c r="U87" i="1"/>
  <c r="V86" i="1"/>
  <c r="T80" i="1"/>
  <c r="U79" i="1"/>
  <c r="V78" i="1"/>
  <c r="W76" i="1"/>
  <c r="V75" i="1"/>
  <c r="W74" i="1"/>
  <c r="W73" i="1"/>
  <c r="U70" i="1"/>
  <c r="W68" i="1"/>
  <c r="V67" i="1"/>
  <c r="V65" i="1"/>
  <c r="W64" i="1"/>
  <c r="T58" i="1"/>
  <c r="U57" i="1"/>
  <c r="V56" i="1"/>
  <c r="T50" i="1"/>
  <c r="U49" i="1"/>
  <c r="V48" i="1"/>
  <c r="T42" i="1"/>
  <c r="U41" i="1"/>
  <c r="V40" i="1"/>
  <c r="T34" i="1"/>
  <c r="U33" i="1"/>
  <c r="V32" i="1"/>
  <c r="W30" i="1"/>
  <c r="V29" i="1"/>
  <c r="W28" i="1"/>
  <c r="W27" i="1"/>
  <c r="U24" i="1"/>
  <c r="W22" i="1"/>
  <c r="V21" i="1"/>
  <c r="W20" i="1"/>
  <c r="W19" i="1"/>
  <c r="U18" i="1"/>
  <c r="U102" i="1"/>
  <c r="W100" i="1"/>
  <c r="W97" i="1"/>
  <c r="U94" i="1"/>
  <c r="W92" i="1"/>
  <c r="W89" i="1"/>
  <c r="U86" i="1"/>
  <c r="W84" i="1"/>
  <c r="W81" i="1"/>
  <c r="U78" i="1"/>
  <c r="T76" i="1"/>
  <c r="V74" i="1"/>
  <c r="T68" i="1"/>
  <c r="V64" i="1"/>
  <c r="W62" i="1"/>
  <c r="W59" i="1"/>
  <c r="U56" i="1"/>
  <c r="W54" i="1"/>
  <c r="W51" i="1"/>
  <c r="U48" i="1"/>
  <c r="W46" i="1"/>
  <c r="W43" i="1"/>
  <c r="U40" i="1"/>
  <c r="W38" i="1"/>
  <c r="W35" i="1"/>
  <c r="U32" i="1"/>
  <c r="T30" i="1"/>
  <c r="V28" i="1"/>
  <c r="T22" i="1"/>
  <c r="V20" i="1"/>
  <c r="V101" i="1"/>
  <c r="V97" i="1"/>
  <c r="V93" i="1"/>
  <c r="V89" i="1"/>
  <c r="V85" i="1"/>
  <c r="V81" i="1"/>
  <c r="V77" i="1"/>
  <c r="V73" i="1"/>
  <c r="V69" i="1"/>
  <c r="V63" i="1"/>
  <c r="V59" i="1"/>
  <c r="V55" i="1"/>
  <c r="V51" i="1"/>
  <c r="V47" i="1"/>
  <c r="V43" i="1"/>
  <c r="V39" i="1"/>
  <c r="V35" i="1"/>
  <c r="V31" i="1"/>
  <c r="V27" i="1"/>
  <c r="V23" i="1"/>
  <c r="V19" i="1"/>
  <c r="W16" i="1"/>
  <c r="U101" i="1"/>
  <c r="V100" i="1"/>
  <c r="U97" i="1"/>
  <c r="V96" i="1"/>
  <c r="U93" i="1"/>
  <c r="V92" i="1"/>
  <c r="U89" i="1"/>
  <c r="V88" i="1"/>
  <c r="U85" i="1"/>
  <c r="V84" i="1"/>
  <c r="U81" i="1"/>
  <c r="V80" i="1"/>
  <c r="U77" i="1"/>
  <c r="V76" i="1"/>
  <c r="U73" i="1"/>
  <c r="V72" i="1"/>
  <c r="U69" i="1"/>
  <c r="V68" i="1"/>
  <c r="U63" i="1"/>
  <c r="V62" i="1"/>
  <c r="U59" i="1"/>
  <c r="V58" i="1"/>
  <c r="U55" i="1"/>
  <c r="V54" i="1"/>
  <c r="U51" i="1"/>
  <c r="V50" i="1"/>
  <c r="U47" i="1"/>
  <c r="V46" i="1"/>
  <c r="U43" i="1"/>
  <c r="V42" i="1"/>
  <c r="U39" i="1"/>
  <c r="V38" i="1"/>
  <c r="U35" i="1"/>
  <c r="V34" i="1"/>
  <c r="U31" i="1"/>
  <c r="V30" i="1"/>
  <c r="U27" i="1"/>
  <c r="V26" i="1"/>
  <c r="U23" i="1"/>
  <c r="V22" i="1"/>
  <c r="U19" i="1"/>
  <c r="W77" i="1"/>
  <c r="W63" i="1"/>
  <c r="T31" i="1"/>
</calcChain>
</file>

<file path=xl/sharedStrings.xml><?xml version="1.0" encoding="utf-8"?>
<sst xmlns="http://schemas.openxmlformats.org/spreadsheetml/2006/main" count="825" uniqueCount="424">
  <si>
    <t>SEGUIMIENTO DE AVANCE EN CUMPLIMIENTO DE METAS Y OBJETIVOS 2022</t>
  </si>
  <si>
    <t>EJE 3: MEDIO AMBIENTE SOSTENIBLE</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</si>
  <si>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</si>
  <si>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</si>
  <si>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</si>
  <si>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</si>
  <si>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</si>
  <si>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</si>
  <si>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</si>
  <si>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</si>
  <si>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</si>
  <si>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</si>
  <si>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</si>
  <si>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</si>
  <si>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 2022</t>
  </si>
  <si>
    <t>TRIMESTRE 1</t>
  </si>
  <si>
    <t>TRIMESTRE 2</t>
  </si>
  <si>
    <t>TRIMESTRE 3</t>
  </si>
  <si>
    <t>TRIMESTRE 4</t>
  </si>
  <si>
    <t xml:space="preserve">TRIMESTRE 1 </t>
  </si>
  <si>
    <t xml:space="preserve">TRIMESTRE 2 </t>
  </si>
  <si>
    <t xml:space="preserve">TRIMESTRE 3 </t>
  </si>
  <si>
    <t xml:space="preserve">TRIMESTRE 4 </t>
  </si>
  <si>
    <t>Fin
(DP de la DGPM)</t>
  </si>
  <si>
    <r>
      <rPr>
        <b/>
        <sz val="11"/>
        <color theme="1"/>
        <rFont val="Arial"/>
        <family val="2"/>
      </rPr>
      <t>IMSMA:</t>
    </r>
    <r>
      <rPr>
        <sz val="11"/>
        <color theme="1"/>
        <rFont val="Arial"/>
        <family val="2"/>
      </rPr>
      <t xml:space="preserve"> Índice del Manejo Sustentable del Medio Ambiente. </t>
    </r>
  </si>
  <si>
    <t>Bienal</t>
  </si>
  <si>
    <t>ND</t>
  </si>
  <si>
    <t>SEGUIMIENTO A LA EJECUCIÓN DEL PRESUPUESTO AUTORIZADO 2022</t>
  </si>
  <si>
    <t>JUSTIFICACIÓN DE AVANCE DE EJECUCIÓN DEL PRESUPUESTO 2022</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</si>
  <si>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</si>
  <si>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</si>
  <si>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</si>
  <si>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</si>
  <si>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</si>
  <si>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</si>
  <si>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</si>
  <si>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</si>
  <si>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</si>
  <si>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NA</t>
  </si>
  <si>
    <t>ELABORÓ</t>
  </si>
  <si>
    <t>REVISÓ</t>
  </si>
  <si>
    <t>AUTORIZÓ</t>
  </si>
  <si>
    <r>
      <t xml:space="preserve">PPI: </t>
    </r>
    <r>
      <rPr>
        <sz val="11"/>
        <color theme="0"/>
        <rFont val="Arial"/>
        <family val="2"/>
      </rPr>
      <t>Porcentaje de programas(SERVICIOS) Implementados.</t>
    </r>
  </si>
  <si>
    <r>
      <t xml:space="preserve">POPR: </t>
    </r>
    <r>
      <rPr>
        <sz val="11"/>
        <color theme="0"/>
        <rFont val="Arial"/>
        <family val="2"/>
      </rPr>
      <t>porcentaje de obras publicas realizadas.</t>
    </r>
  </si>
  <si>
    <r>
      <t xml:space="preserve">3.03.1.1 </t>
    </r>
    <r>
      <rPr>
        <sz val="11"/>
        <color theme="0"/>
        <rFont val="Arial"/>
        <family val="2"/>
      </rPr>
      <t xml:space="preserve"> La  población del Municipio de Benito Juárez reciben servicios públicos eficientes a través de la implementación de programas encaminados al mantenimiento  de la infraestructura urbana  y la creación de obra pública.</t>
    </r>
  </si>
  <si>
    <r>
      <t xml:space="preserve">UNIDAD DE MEDIDA DEL INDICADOR:
</t>
    </r>
    <r>
      <rPr>
        <sz val="11"/>
        <color theme="0"/>
        <rFont val="Arial"/>
        <family val="2"/>
      </rPr>
      <t xml:space="preserve">Porcentaje. </t>
    </r>
    <r>
      <rPr>
        <b/>
        <sz val="11"/>
        <color theme="0"/>
        <rFont val="Arial"/>
        <family val="2"/>
      </rPr>
      <t xml:space="preserve">
UNIDAD DE  MEDIDA DE LAS VARIABLES:
O</t>
    </r>
    <r>
      <rPr>
        <sz val="11"/>
        <color theme="0"/>
        <rFont val="Arial"/>
        <family val="2"/>
      </rPr>
      <t>bras</t>
    </r>
    <r>
      <rPr>
        <b/>
        <sz val="11"/>
        <color theme="0"/>
        <rFont val="Arial"/>
        <family val="2"/>
      </rPr>
      <t>.</t>
    </r>
  </si>
  <si>
    <r>
      <t xml:space="preserve">3.12.1.1.1  </t>
    </r>
    <r>
      <rPr>
        <sz val="11"/>
        <color theme="1"/>
        <rFont val="Arial"/>
        <family val="2"/>
      </rPr>
      <t>Supervisiones de entrega de obra pública realizadas.</t>
    </r>
  </si>
  <si>
    <r>
      <t xml:space="preserve">POPSPE: </t>
    </r>
    <r>
      <rPr>
        <sz val="11"/>
        <color theme="1"/>
        <rFont val="Arial"/>
        <family val="2"/>
      </rPr>
      <t>Porcentaje de Obra Pública supervisada para su entrega.</t>
    </r>
  </si>
  <si>
    <t>Actividad</t>
  </si>
  <si>
    <r>
      <t>3.12.1.1.1.1</t>
    </r>
    <r>
      <rPr>
        <sz val="11"/>
        <color theme="1"/>
        <rFont val="Arial"/>
        <family val="2"/>
      </rPr>
      <t xml:space="preserve"> Implementación de estrategias en la planeación  presupuestaria  de actividades administrativas y operativas.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</si>
  <si>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</si>
  <si>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</si>
  <si>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Obra Pública.</t>
    </r>
  </si>
  <si>
    <t>Trimestral.</t>
  </si>
  <si>
    <r>
      <t xml:space="preserve">3.12.1.1.1.2 </t>
    </r>
    <r>
      <rPr>
        <sz val="11"/>
        <color theme="1"/>
        <rFont val="Arial"/>
        <family val="2"/>
      </rPr>
      <t xml:space="preserve"> Entrega de Obra Pública en coordinación con las dependencias municipales.</t>
    </r>
  </si>
  <si>
    <r>
      <t xml:space="preserve">3.12.1.1.1.3 </t>
    </r>
    <r>
      <rPr>
        <sz val="11"/>
        <color theme="1"/>
        <rFont val="Arial"/>
        <family val="2"/>
      </rPr>
      <t>Representación y Asistencia a actividades programadas con dependencias gubernamentales (CAPA, CFE) y  sector privado.</t>
    </r>
  </si>
  <si>
    <r>
      <rPr>
        <b/>
        <sz val="11"/>
        <color theme="1"/>
        <rFont val="Arial"/>
        <family val="2"/>
      </rPr>
      <t>PAAP:</t>
    </r>
    <r>
      <rPr>
        <sz val="11"/>
        <color theme="1"/>
        <rFont val="Arial"/>
        <family val="2"/>
      </rPr>
      <t xml:space="preserve"> Porcentaje de asistencia a actividades programadas.</t>
    </r>
  </si>
  <si>
    <r>
      <t xml:space="preserve">3.12.1.1.1.4 </t>
    </r>
    <r>
      <rPr>
        <sz val="11"/>
        <color theme="1"/>
        <rFont val="Arial"/>
        <family val="2"/>
      </rPr>
      <t>Atención a las solicitudes ciudadanas para el mantenimiento de la infraestructura urbana y para la creacion de la obra publica municipal.</t>
    </r>
  </si>
  <si>
    <r>
      <rPr>
        <b/>
        <sz val="11"/>
        <color theme="1"/>
        <rFont val="Arial"/>
        <family val="2"/>
      </rPr>
      <t>PSCC:</t>
    </r>
    <r>
      <rPr>
        <sz val="11"/>
        <color theme="1"/>
        <rFont val="Arial"/>
        <family val="2"/>
      </rPr>
      <t xml:space="preserve"> Porcentaje de Solicitudes Ciudadanas Canalizadas.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</si>
  <si>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</si>
  <si>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Solicitudes.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</si>
  <si>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</si>
  <si>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t>
    </r>
  </si>
  <si>
    <r>
      <t xml:space="preserve">3.12.1.1.1.6  </t>
    </r>
    <r>
      <rPr>
        <sz val="11"/>
        <color theme="1"/>
        <rFont val="Arial"/>
        <family val="2"/>
      </rPr>
      <t xml:space="preserve">Resolución  de recursos de revision, desahogo de pruebas y alegatos en  audiencias. </t>
    </r>
  </si>
  <si>
    <r>
      <t xml:space="preserve">3.12.1.1.1.5 </t>
    </r>
    <r>
      <rPr>
        <sz val="11"/>
        <color theme="1"/>
        <rFont val="Arial"/>
        <family val="2"/>
      </rPr>
      <t>Autorización de Permisos de obra privada en vía pública</t>
    </r>
    <r>
      <rPr>
        <b/>
        <sz val="11"/>
        <color theme="1"/>
        <rFont val="Arial"/>
        <family val="2"/>
      </rPr>
      <t>.</t>
    </r>
  </si>
  <si>
    <r>
      <rPr>
        <b/>
        <sz val="11"/>
        <color theme="1"/>
        <rFont val="Arial"/>
        <family val="2"/>
      </rPr>
      <t xml:space="preserve">PER: </t>
    </r>
    <r>
      <rPr>
        <sz val="11"/>
        <color theme="1"/>
        <rFont val="Arial"/>
        <family val="2"/>
      </rPr>
      <t xml:space="preserve">Porcentaje de expedientes resueltos. </t>
    </r>
  </si>
  <si>
    <r>
      <t xml:space="preserve">3.12.1.1.1.7 </t>
    </r>
    <r>
      <rPr>
        <sz val="11"/>
        <color theme="1"/>
        <rFont val="Arial"/>
        <family val="2"/>
      </rPr>
      <t xml:space="preserve">Realización del mantenimiento de las instalaciones de la coordinación administrativa, equipos utilitarios y herramientas. </t>
    </r>
  </si>
  <si>
    <r>
      <t xml:space="preserve">3.12.1.1.2 </t>
    </r>
    <r>
      <rPr>
        <sz val="11"/>
        <color theme="1"/>
        <rFont val="Arial"/>
        <family val="2"/>
      </rPr>
      <t>Servicios de mantenimiento y conservación a la infraestructura urbana del municipio realizados</t>
    </r>
    <r>
      <rPr>
        <b/>
        <sz val="11"/>
        <color theme="1"/>
        <rFont val="Arial"/>
        <family val="2"/>
      </rPr>
      <t>.</t>
    </r>
  </si>
  <si>
    <r>
      <t xml:space="preserve">PASRP: </t>
    </r>
    <r>
      <rPr>
        <sz val="11"/>
        <color theme="1"/>
        <rFont val="Arial"/>
        <family val="2"/>
      </rPr>
      <t>Porcentaje de programas de servicios públicos realizados.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</si>
  <si>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Programas.</t>
    </r>
  </si>
  <si>
    <r>
      <t>PARSP:</t>
    </r>
    <r>
      <rPr>
        <sz val="11"/>
        <color theme="1"/>
        <rFont val="Arial"/>
        <family val="2"/>
      </rPr>
      <t>Porcentaje de actividades realizadas de servicios públicos.</t>
    </r>
  </si>
  <si>
    <r>
      <t xml:space="preserve">3.12.1.1.2.1 </t>
    </r>
    <r>
      <rPr>
        <sz val="11"/>
        <color theme="1"/>
        <rFont val="Arial"/>
        <family val="2"/>
      </rPr>
      <t xml:space="preserve">Ejecución de programas, acciones y medidas  para la operación y buen funcionamiento de los servicios públicos.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</si>
  <si>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Actividades. </t>
    </r>
  </si>
  <si>
    <r>
      <t xml:space="preserve">3.12.1.1.2.2 </t>
    </r>
    <r>
      <rPr>
        <sz val="11"/>
        <color theme="1"/>
        <rFont val="Arial"/>
        <family val="2"/>
      </rPr>
      <t xml:space="preserve">Tramitación de recursos necesarios para la operación y buen funcionamiento de los programas de servicios públicos. </t>
    </r>
  </si>
  <si>
    <r>
      <rPr>
        <b/>
        <sz val="11"/>
        <color theme="1"/>
        <rFont val="Arial"/>
        <family val="2"/>
      </rPr>
      <t xml:space="preserve">PMAA: </t>
    </r>
    <r>
      <rPr>
        <sz val="11"/>
        <color theme="1"/>
        <rFont val="Arial"/>
        <family val="2"/>
      </rPr>
      <t>Porcentaje de solicitudes de mantenimiento realizadas.</t>
    </r>
  </si>
  <si>
    <r>
      <rPr>
        <b/>
        <sz val="11"/>
        <color theme="1"/>
        <rFont val="Arial"/>
        <family val="2"/>
      </rPr>
      <t>PPOPA:</t>
    </r>
    <r>
      <rPr>
        <sz val="11"/>
        <color theme="1"/>
        <rFont val="Arial"/>
        <family val="2"/>
      </rPr>
      <t xml:space="preserve"> Porcentaje de permisos de obra privada autorizados.</t>
    </r>
  </si>
  <si>
    <r>
      <t xml:space="preserve">PTRN: </t>
    </r>
    <r>
      <rPr>
        <sz val="11"/>
        <color theme="1"/>
        <rFont val="Arial"/>
        <family val="2"/>
      </rPr>
      <t xml:space="preserve">Porcentaje de trámites de recursos necesarios.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</si>
  <si>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Tramites.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</si>
  <si>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t>
    </r>
    <r>
      <rPr>
        <b/>
        <sz val="11"/>
        <color theme="1"/>
        <rFont val="Arial"/>
        <family val="2"/>
      </rPr>
      <t xml:space="preserve"> </t>
    </r>
  </si>
  <si>
    <r>
      <t xml:space="preserve">PSCA: </t>
    </r>
    <r>
      <rPr>
        <sz val="11"/>
        <color theme="1"/>
        <rFont val="Arial"/>
        <family val="2"/>
      </rPr>
      <t>Porcentaje de solicitudes ciudadanas atendidas</t>
    </r>
    <r>
      <rPr>
        <b/>
        <sz val="11"/>
        <color theme="1"/>
        <rFont val="Arial"/>
        <family val="2"/>
      </rPr>
      <t>.</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</si>
  <si>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Establecimientos.</t>
    </r>
  </si>
  <si>
    <r>
      <t>3.12.1.1.2.4</t>
    </r>
    <r>
      <rPr>
        <sz val="11"/>
        <color theme="1"/>
        <rFont val="Arial"/>
        <family val="2"/>
      </rPr>
      <t xml:space="preserve"> Inspección de establecimientos que cumplen con las normativas establecidas en el regalmento de la Dirección de Servicios Públicos.</t>
    </r>
  </si>
  <si>
    <r>
      <t xml:space="preserve">3.12.1.1.3 </t>
    </r>
    <r>
      <rPr>
        <sz val="11"/>
        <color theme="1"/>
        <rFont val="Arial"/>
        <family val="2"/>
      </rPr>
      <t>Alumbrado Público del H. Ayuntamiento de Benito Juárez mejorado</t>
    </r>
    <r>
      <rPr>
        <b/>
        <sz val="11"/>
        <color theme="1"/>
        <rFont val="Arial"/>
        <family val="2"/>
      </rPr>
      <t>.</t>
    </r>
  </si>
  <si>
    <r>
      <t xml:space="preserve">PAPM: </t>
    </r>
    <r>
      <rPr>
        <sz val="11"/>
        <color theme="1"/>
        <rFont val="Arial"/>
        <family val="2"/>
      </rPr>
      <t>Porcentaje del Alumbrado Público Mejorado</t>
    </r>
    <r>
      <rPr>
        <b/>
        <sz val="11"/>
        <color theme="1"/>
        <rFont val="Arial"/>
        <family val="2"/>
      </rPr>
      <t>.</t>
    </r>
  </si>
  <si>
    <r>
      <t xml:space="preserve">PEI: </t>
    </r>
    <r>
      <rPr>
        <sz val="11"/>
        <color theme="1"/>
        <rFont val="Arial"/>
        <family val="2"/>
      </rPr>
      <t xml:space="preserve">Porcentaje de establecimientos supervisados.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</si>
  <si>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Luminarias.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</si>
  <si>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Reportes.</t>
    </r>
  </si>
  <si>
    <r>
      <t xml:space="preserve">3.12.1.1.3.1  </t>
    </r>
    <r>
      <rPr>
        <sz val="11"/>
        <color theme="1"/>
        <rFont val="Arial"/>
        <family val="2"/>
      </rPr>
      <t>Supervisión del sistema de Alumbrado Público a  la empresa Optima Energía.</t>
    </r>
  </si>
  <si>
    <r>
      <t xml:space="preserve">PSAPR: </t>
    </r>
    <r>
      <rPr>
        <sz val="11"/>
        <color theme="1"/>
        <rFont val="Arial"/>
        <family val="2"/>
      </rPr>
      <t>Porcentaje de supervisiones del sistema de alumbrado público realizadas</t>
    </r>
    <r>
      <rPr>
        <b/>
        <sz val="11"/>
        <color theme="1"/>
        <rFont val="Arial"/>
        <family val="2"/>
      </rPr>
      <t>.</t>
    </r>
  </si>
  <si>
    <r>
      <t xml:space="preserve">3.12.1.1.3.2 </t>
    </r>
    <r>
      <rPr>
        <sz val="11"/>
        <color theme="1"/>
        <rFont val="Arial"/>
        <family val="2"/>
      </rPr>
      <t>Supervisión de Reportes Ciudadanos del sistema de Alumbrado Público.</t>
    </r>
  </si>
  <si>
    <r>
      <t xml:space="preserve">PRCA: </t>
    </r>
    <r>
      <rPr>
        <sz val="11"/>
        <color theme="1"/>
        <rFont val="Arial"/>
        <family val="2"/>
      </rPr>
      <t>Porcentaje de Reportes ciudadanos del sistema de alumbrado publico atendidos.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</si>
  <si>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Supervisión.</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</si>
  <si>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Censo.</t>
    </r>
  </si>
  <si>
    <r>
      <t xml:space="preserve">PCSAR: </t>
    </r>
    <r>
      <rPr>
        <sz val="11"/>
        <color theme="1"/>
        <rFont val="Arial"/>
        <family val="2"/>
      </rPr>
      <t>Porcentaje de censo del sistema de alumbrado publico realizado</t>
    </r>
    <r>
      <rPr>
        <b/>
        <sz val="11"/>
        <color theme="1"/>
        <rFont val="Arial"/>
        <family val="2"/>
      </rPr>
      <t>.</t>
    </r>
  </si>
  <si>
    <r>
      <t xml:space="preserve">3.12.1.1.3.3 </t>
    </r>
    <r>
      <rPr>
        <sz val="11"/>
        <color theme="1"/>
        <rFont val="Arial"/>
        <family val="2"/>
      </rPr>
      <t>Realización del Censo del sistema de alumbrado público del Municipio de Benito Juárez</t>
    </r>
    <r>
      <rPr>
        <b/>
        <sz val="11"/>
        <color theme="1"/>
        <rFont val="Arial"/>
        <family val="2"/>
      </rPr>
      <t>.</t>
    </r>
  </si>
  <si>
    <r>
      <t xml:space="preserve">3.12.1.1.3.4 </t>
    </r>
    <r>
      <rPr>
        <sz val="11"/>
        <color theme="1"/>
        <rFont val="Arial"/>
        <family val="2"/>
      </rPr>
      <t>Reparación y mantenimiento de las luminarias tipo Voie y Reflector en existencia.</t>
    </r>
  </si>
  <si>
    <r>
      <t xml:space="preserve">PLR: </t>
    </r>
    <r>
      <rPr>
        <sz val="11"/>
        <color theme="1"/>
        <rFont val="Arial"/>
        <family val="2"/>
      </rPr>
      <t>Porcentaje de Luminarias Reparadas.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</si>
  <si>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Luminarias.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</si>
  <si>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Postes.</t>
    </r>
  </si>
  <si>
    <r>
      <t xml:space="preserve">PPR: </t>
    </r>
    <r>
      <rPr>
        <sz val="11"/>
        <color theme="1"/>
        <rFont val="Arial"/>
        <family val="2"/>
      </rPr>
      <t>Porcentaje de Postes Rehabilitados.</t>
    </r>
  </si>
  <si>
    <r>
      <t xml:space="preserve">3.12.1.1.3.5 </t>
    </r>
    <r>
      <rPr>
        <sz val="11"/>
        <color theme="1"/>
        <rFont val="Arial"/>
        <family val="2"/>
      </rPr>
      <t>Rehabilitación y Mantenimiento de los postes.</t>
    </r>
  </si>
  <si>
    <r>
      <t xml:space="preserve">3.12.1.1.3.6 </t>
    </r>
    <r>
      <rPr>
        <sz val="11"/>
        <color theme="1"/>
        <rFont val="Arial"/>
        <family val="2"/>
      </rPr>
      <t>Verificación del sistema de alumbrado público que cumplan con las especificaciones establecidas para la entrega y Recepción de fraccionamientos nuevos en el Municipio de Benito Juárez.</t>
    </r>
  </si>
  <si>
    <r>
      <t xml:space="preserve">PAPEF: </t>
    </r>
    <r>
      <rPr>
        <sz val="11"/>
        <color theme="1"/>
        <rFont val="Arial"/>
        <family val="2"/>
      </rPr>
      <t>Porcentaje de alumbrado publico entregado en fraccionamientos.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</si>
  <si>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Alumbrado.</t>
    </r>
  </si>
  <si>
    <r>
      <t xml:space="preserve">3.12.1.1.3.7 </t>
    </r>
    <r>
      <rPr>
        <sz val="11"/>
        <color theme="1"/>
        <rFont val="Arial"/>
        <family val="2"/>
      </rPr>
      <t>Proyección de infraestructura eléctrica en el Municipio de Benito Juárez.</t>
    </r>
  </si>
  <si>
    <r>
      <t xml:space="preserve">PIEP: </t>
    </r>
    <r>
      <rPr>
        <sz val="11"/>
        <color theme="1"/>
        <rFont val="Arial"/>
        <family val="2"/>
      </rPr>
      <t>Porcentaje de infraestructura eléctrica Proyectada.</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</si>
  <si>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Proyección de Infraestructura.</t>
    </r>
  </si>
  <si>
    <r>
      <t xml:space="preserve">3.12.1.1.4 </t>
    </r>
    <r>
      <rPr>
        <sz val="11"/>
        <color theme="1"/>
        <rFont val="Arial"/>
        <family val="2"/>
      </rPr>
      <t xml:space="preserve">Bacheo de vialidades y suministro de agua potable proporcionados. </t>
    </r>
  </si>
  <si>
    <r>
      <t xml:space="preserve">PM2VB: </t>
    </r>
    <r>
      <rPr>
        <sz val="11"/>
        <color theme="1"/>
        <rFont val="Arial"/>
        <family val="2"/>
      </rPr>
      <t>Porcentaje de m2 de vialidades bacheadas.</t>
    </r>
  </si>
  <si>
    <r>
      <t xml:space="preserve">PM3APP: </t>
    </r>
    <r>
      <rPr>
        <sz val="11"/>
        <color theme="1"/>
        <rFont val="Arial"/>
        <family val="2"/>
      </rPr>
      <t>Porcentaje de m3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</si>
  <si>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MEDIDAD DE LAS VARIABLES:
</t>
    </r>
    <r>
      <rPr>
        <sz val="11"/>
        <color theme="1"/>
        <rFont val="Arial"/>
        <family val="2"/>
      </rPr>
      <t xml:space="preserve">M2 de vialidades. </t>
    </r>
  </si>
  <si>
    <r>
      <t xml:space="preserve">3.12.1.1.4.1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</si>
  <si>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</si>
  <si>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MEDIDAD DE LAS  VARIABLES: 
</t>
    </r>
    <r>
      <rPr>
        <sz val="11"/>
        <color theme="1"/>
        <rFont val="Arial"/>
        <family val="2"/>
      </rPr>
      <t>Solicitudes.</t>
    </r>
  </si>
  <si>
    <r>
      <t xml:space="preserve">UNIDAD DE MEDIDA DEL INDICADOR: 
</t>
    </r>
    <r>
      <rPr>
        <sz val="11"/>
        <color theme="1"/>
        <rFont val="Arial"/>
        <family val="2"/>
      </rPr>
      <t xml:space="preserve">Porcentaje. </t>
    </r>
    <r>
      <rPr>
        <b/>
        <sz val="11"/>
        <color theme="1"/>
        <rFont val="Arial"/>
        <family val="2"/>
      </rPr>
      <t xml:space="preserve">
UNIDAD DE MEDIDAD DE LAS   VARIABLES:
</t>
    </r>
    <r>
      <rPr>
        <sz val="11"/>
        <color theme="1"/>
        <rFont val="Arial"/>
        <family val="2"/>
      </rPr>
      <t>Obras.</t>
    </r>
  </si>
  <si>
    <r>
      <t xml:space="preserve">PROV: </t>
    </r>
    <r>
      <rPr>
        <sz val="11"/>
        <color theme="1"/>
        <rFont val="Arial"/>
        <family val="2"/>
      </rPr>
      <t>Porcentaje de Recepción de Obras de vialidades.</t>
    </r>
  </si>
  <si>
    <r>
      <t xml:space="preserve">3.12.1.1.4.2 </t>
    </r>
    <r>
      <rPr>
        <sz val="11"/>
        <color theme="1"/>
        <rFont val="Arial"/>
        <family val="2"/>
      </rPr>
      <t>Recepción de obras de vialidades.</t>
    </r>
  </si>
  <si>
    <r>
      <t xml:space="preserve">3.12.1.1.4.3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</si>
  <si>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Vehiculos Operando.</t>
    </r>
  </si>
  <si>
    <r>
      <t xml:space="preserve">PPMO: </t>
    </r>
    <r>
      <rPr>
        <sz val="11"/>
        <color theme="1"/>
        <rFont val="Arial"/>
        <family val="2"/>
      </rPr>
      <t>Porcentaje del Parque de Maquinaria Operando</t>
    </r>
    <r>
      <rPr>
        <b/>
        <sz val="11"/>
        <color theme="1"/>
        <rFont val="Arial"/>
        <family val="2"/>
      </rPr>
      <t>.</t>
    </r>
  </si>
  <si>
    <r>
      <t xml:space="preserve">PEMO: </t>
    </r>
    <r>
      <rPr>
        <sz val="11"/>
        <color theme="1"/>
        <rFont val="Arial"/>
        <family val="2"/>
      </rPr>
      <t>Porcentaje de Equipo Menor Operando</t>
    </r>
    <r>
      <rPr>
        <b/>
        <sz val="11"/>
        <color theme="1"/>
        <rFont val="Arial"/>
        <family val="2"/>
      </rPr>
      <t>.</t>
    </r>
  </si>
  <si>
    <r>
      <t xml:space="preserve">UNIDAD DE MEDIDA DEL INDICADOR:
</t>
    </r>
    <r>
      <rPr>
        <sz val="11"/>
        <color theme="1"/>
        <rFont val="Arial"/>
        <family val="2"/>
      </rPr>
      <t xml:space="preserve">Porcentaje.
</t>
    </r>
    <r>
      <rPr>
        <b/>
        <sz val="11"/>
        <color theme="1"/>
        <rFont val="Arial"/>
        <family val="2"/>
      </rPr>
      <t xml:space="preserve">
UNIDAD DE MEDIDAD DE LAS VARIABLES: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</si>
  <si>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MEDIDAD DE LAS VARIABLES:
</t>
    </r>
    <r>
      <rPr>
        <sz val="11"/>
        <color theme="1"/>
        <rFont val="Arial"/>
        <family val="2"/>
      </rPr>
      <t xml:space="preserve">Maquinaria. </t>
    </r>
  </si>
  <si>
    <r>
      <t xml:space="preserve">UNIDAD DE MEDIDA DEL INDICADOR:
</t>
    </r>
    <r>
      <rPr>
        <sz val="11"/>
        <color theme="1"/>
        <rFont val="Arial"/>
        <family val="2"/>
      </rPr>
      <t>Porcentaje.</t>
    </r>
    <r>
      <rPr>
        <b/>
        <sz val="11"/>
        <color theme="1"/>
        <rFont val="Arial"/>
        <family val="2"/>
      </rPr>
      <t xml:space="preserve">
UNIDAD DE MEDIDAD DE LAS VARIABLES:
</t>
    </r>
    <r>
      <rPr>
        <sz val="11"/>
        <color theme="1"/>
        <rFont val="Arial"/>
        <family val="2"/>
      </rPr>
      <t>Vehiculos.</t>
    </r>
  </si>
  <si>
    <r>
      <t xml:space="preserve">UNIDAD DE MEDIDA DEL INDICADOR: 
</t>
    </r>
    <r>
      <rPr>
        <sz val="11"/>
        <color theme="1"/>
        <rFont val="Arial"/>
        <family val="2"/>
      </rPr>
      <t xml:space="preserve">Porcentaje. </t>
    </r>
    <r>
      <rPr>
        <b/>
        <sz val="11"/>
        <color theme="1"/>
        <rFont val="Arial"/>
        <family val="2"/>
      </rPr>
      <t xml:space="preserve">
UNIDAD DE MEDIDAD DE LAS VARIABLES: 
</t>
    </r>
    <r>
      <rPr>
        <sz val="11"/>
        <color theme="1"/>
        <rFont val="Arial"/>
        <family val="2"/>
      </rPr>
      <t>Mantenimiento.</t>
    </r>
  </si>
  <si>
    <r>
      <t xml:space="preserve">PAMID: </t>
    </r>
    <r>
      <rPr>
        <sz val="11"/>
        <color theme="1"/>
        <rFont val="Arial"/>
        <family val="2"/>
      </rPr>
      <t>Porcentaje de actividades de Mantenimiento de las Instalaciones  Deterioradas.</t>
    </r>
  </si>
  <si>
    <r>
      <t xml:space="preserve">3.12.1.1.4.4 </t>
    </r>
    <r>
      <rPr>
        <sz val="11"/>
        <color theme="1"/>
        <rFont val="Arial"/>
        <family val="2"/>
      </rPr>
      <t xml:space="preserve">Mantenimiento de las  instalaciones, optimizando el buen funcionamiento  para el cumplimiento de las prestaciones del servicio. </t>
    </r>
  </si>
  <si>
    <r>
      <t xml:space="preserve">3.12.1.1.5  </t>
    </r>
    <r>
      <rPr>
        <sz val="11"/>
        <color theme="1"/>
        <rFont val="Arial"/>
        <family val="2"/>
      </rPr>
      <t xml:space="preserve">Mantenimiento de pozos pluviales y limpieza de los accesos a playas públicas realizado. </t>
    </r>
  </si>
  <si>
    <r>
      <t xml:space="preserve">PMCPLR: </t>
    </r>
    <r>
      <rPr>
        <sz val="11"/>
        <color theme="1"/>
        <rFont val="Arial"/>
        <family val="2"/>
      </rPr>
      <t>Porcentaje  de metros cuadrados de  playas limpias realizado.</t>
    </r>
  </si>
  <si>
    <r>
      <t xml:space="preserve">PMPPR: </t>
    </r>
    <r>
      <rPr>
        <sz val="11"/>
        <color theme="1"/>
        <rFont val="Arial"/>
        <family val="2"/>
      </rPr>
      <t>Porcentaje del mantenimiento de los pozos pluviales  realizado.</t>
    </r>
    <r>
      <rPr>
        <b/>
        <sz val="11"/>
        <color theme="1"/>
        <rFont val="Arial"/>
        <family val="2"/>
      </rPr>
      <t xml:space="preserve"> </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</si>
  <si>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Pozos.</t>
    </r>
  </si>
  <si>
    <r>
      <rPr>
        <b/>
        <sz val="11"/>
        <color theme="1"/>
        <rFont val="Arial"/>
        <family val="2"/>
      </rPr>
      <t xml:space="preserve">UNIDAD DE MEDIDA: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Metros cuadrados.</t>
    </r>
  </si>
  <si>
    <r>
      <t xml:space="preserve">3.12.1.1.5.1 </t>
    </r>
    <r>
      <rPr>
        <sz val="11"/>
        <color theme="1"/>
        <rFont val="Arial"/>
        <family val="2"/>
      </rPr>
      <t xml:space="preserve">Restauración de  los pozos pluviales. </t>
    </r>
  </si>
  <si>
    <r>
      <t xml:space="preserve">PPPR: </t>
    </r>
    <r>
      <rPr>
        <sz val="11"/>
        <color theme="1"/>
        <rFont val="Arial"/>
        <family val="2"/>
      </rPr>
      <t>Porcentaje de los pozos pluviales restaurados.</t>
    </r>
  </si>
  <si>
    <r>
      <t xml:space="preserve">3.12.1.1.5.2 </t>
    </r>
    <r>
      <rPr>
        <sz val="11"/>
        <color theme="1"/>
        <rFont val="Arial"/>
        <family val="2"/>
      </rPr>
      <t>Realización de servicio de la limpieza del sistema del drenaje pluvial.</t>
    </r>
  </si>
  <si>
    <r>
      <t xml:space="preserve">PSLSDP: </t>
    </r>
    <r>
      <rPr>
        <sz val="11"/>
        <color theme="1"/>
        <rFont val="Arial"/>
        <family val="2"/>
      </rPr>
      <t xml:space="preserve">Porcentaje de servicio de  limpieza   del sistema de drenaje pluvial. </t>
    </r>
  </si>
  <si>
    <r>
      <t xml:space="preserve">PMMLIP: </t>
    </r>
    <r>
      <rPr>
        <sz val="11"/>
        <color theme="1"/>
        <rFont val="Arial"/>
        <family val="2"/>
      </rPr>
      <t>Porcentaje de mantenimiento de metros lineales de interconexion de pozos realizados.</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</si>
  <si>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</si>
  <si>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Recursos administrativos.</t>
    </r>
  </si>
  <si>
    <r>
      <t xml:space="preserve">PRAG: </t>
    </r>
    <r>
      <rPr>
        <sz val="11"/>
        <color theme="1"/>
        <rFont val="Arial"/>
        <family val="2"/>
      </rPr>
      <t>Porcentaje de recursos  administrativos gestionados.</t>
    </r>
  </si>
  <si>
    <r>
      <t xml:space="preserve">3.12.1.1.5.3 </t>
    </r>
    <r>
      <rPr>
        <sz val="11"/>
        <color theme="1"/>
        <rFont val="Arial"/>
        <family val="2"/>
      </rPr>
      <t xml:space="preserve">Gestión de recursos administrativos de la Dirección de pozos y limpieza de playas.  </t>
    </r>
  </si>
  <si>
    <r>
      <t xml:space="preserve">3.12.1.1.5.4 </t>
    </r>
    <r>
      <rPr>
        <sz val="11"/>
        <color theme="1"/>
        <rFont val="Arial"/>
        <family val="2"/>
      </rPr>
      <t xml:space="preserve">Realización de servicio de limpieza de los  accesos a playas públicas. </t>
    </r>
  </si>
  <si>
    <r>
      <t xml:space="preserve">PMCSPMRAPP: </t>
    </r>
    <r>
      <rPr>
        <sz val="11"/>
        <color theme="1"/>
        <rFont val="Arial"/>
        <family val="2"/>
      </rPr>
      <t xml:space="preserve">Porcentaje de metros cubicos de sargazo y pasto marino retirado de los accesos  a las playas publicas.  </t>
    </r>
  </si>
  <si>
    <r>
      <t xml:space="preserve">PKBRAPP: </t>
    </r>
    <r>
      <rPr>
        <sz val="11"/>
        <color theme="1"/>
        <rFont val="Arial"/>
        <family val="2"/>
      </rPr>
      <t xml:space="preserve">Porcentaje de Kilos de basura recolectado de los accesos a las playas públicas. </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</si>
  <si>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Kgs de basura recolectada.</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</si>
  <si>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Metros cubicos de sargazo y pasto marino.</t>
    </r>
  </si>
  <si>
    <r>
      <t xml:space="preserve">UNIDAD DE MEDIDA:  
</t>
    </r>
    <r>
      <rPr>
        <sz val="11"/>
        <color theme="1"/>
        <rFont val="Arial"/>
        <family val="2"/>
      </rPr>
      <t xml:space="preserve">Porcentaje.  </t>
    </r>
    <r>
      <rPr>
        <b/>
        <sz val="11"/>
        <color theme="1"/>
        <rFont val="Arial"/>
        <family val="2"/>
      </rPr>
      <t xml:space="preserve">
UNIDAD DE MEDIDA DE LAS VARIABLES: 
</t>
    </r>
    <r>
      <rPr>
        <sz val="11"/>
        <color theme="1"/>
        <rFont val="Arial"/>
        <family val="2"/>
      </rPr>
      <t>Mantenimientos.</t>
    </r>
  </si>
  <si>
    <r>
      <t xml:space="preserve">PMPVEMMP: </t>
    </r>
    <r>
      <rPr>
        <sz val="11"/>
        <color theme="1"/>
        <rFont val="Arial"/>
        <family val="2"/>
      </rPr>
      <t xml:space="preserve">Porcentaje de mantenimiento de parque vehicular, equipo menor y maquinaria pesada de la Dirección de pozos y Limpieza de playas. </t>
    </r>
  </si>
  <si>
    <r>
      <t xml:space="preserve">3.12.1.1.5.5 </t>
    </r>
    <r>
      <rPr>
        <sz val="11"/>
        <color theme="1"/>
        <rFont val="Arial"/>
        <family val="2"/>
      </rPr>
      <t>Implementación del mantenimiento de parque vehicular, equipo menor y maquinaria pesada.</t>
    </r>
  </si>
  <si>
    <r>
      <t xml:space="preserve">3.12.1.1.6  </t>
    </r>
    <r>
      <rPr>
        <sz val="11"/>
        <color theme="1"/>
        <rFont val="Arial"/>
        <family val="2"/>
      </rPr>
      <t>Mantenimiento de la Infraestructura de parques y jardines del municipio de Benito Juárez atendido.</t>
    </r>
  </si>
  <si>
    <r>
      <t xml:space="preserve">PSMIPJR: </t>
    </r>
    <r>
      <rPr>
        <sz val="11"/>
        <color theme="1"/>
        <rFont val="Arial"/>
        <family val="2"/>
      </rPr>
      <t>Porcentaje servicios de mantenimiento a la infraestructura  de parques y jardines realizados</t>
    </r>
    <r>
      <rPr>
        <b/>
        <sz val="11"/>
        <color theme="1"/>
        <rFont val="Arial"/>
        <family val="2"/>
      </rPr>
      <t>.</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</si>
  <si>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 xml:space="preserve">Servicios. </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</si>
  <si>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Servicios.</t>
    </r>
  </si>
  <si>
    <r>
      <t xml:space="preserve">3.12.1.1.6.1 </t>
    </r>
    <r>
      <rPr>
        <sz val="11"/>
        <color theme="1"/>
        <rFont val="Arial"/>
        <family val="2"/>
      </rPr>
      <t>Realización de servicios de limpieza a espacios públicos y parques.</t>
    </r>
  </si>
  <si>
    <r>
      <t xml:space="preserve">PSLPEPR: </t>
    </r>
    <r>
      <rPr>
        <sz val="11"/>
        <color theme="1"/>
        <rFont val="Arial"/>
        <family val="2"/>
      </rPr>
      <t>Porcentaje de  servicios de limpieza a parques y espacios públicos realizados.</t>
    </r>
  </si>
  <si>
    <r>
      <t xml:space="preserve">3.12.1.1.6.2 </t>
    </r>
    <r>
      <rPr>
        <sz val="11"/>
        <color theme="1"/>
        <rFont val="Arial"/>
        <family val="2"/>
      </rPr>
      <t xml:space="preserve"> Realización del programa de sembrado de plantas de ornato y forestal para la infraestructura y buena imagen en parques y camellones</t>
    </r>
    <r>
      <rPr>
        <b/>
        <sz val="11"/>
        <color theme="1"/>
        <rFont val="Arial"/>
        <family val="2"/>
      </rPr>
      <t>.</t>
    </r>
  </si>
  <si>
    <r>
      <t xml:space="preserve">PPOS: </t>
    </r>
    <r>
      <rPr>
        <sz val="11"/>
        <color theme="1"/>
        <rFont val="Arial"/>
        <family val="2"/>
      </rPr>
      <t>Porcentaje plantas de ornato sembradas</t>
    </r>
    <r>
      <rPr>
        <b/>
        <sz val="11"/>
        <color theme="1"/>
        <rFont val="Arial"/>
        <family val="2"/>
      </rPr>
      <t>.</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</si>
  <si>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Plantas de Ornato.</t>
    </r>
  </si>
  <si>
    <r>
      <t xml:space="preserve">3.12.1.1.6.3 </t>
    </r>
    <r>
      <rPr>
        <sz val="11"/>
        <color theme="1"/>
        <rFont val="Arial"/>
        <family val="2"/>
      </rPr>
      <t xml:space="preserve">Realización del programa en acondicionamiento, equipamiento y pintado de fuentes y monumentos. </t>
    </r>
  </si>
  <si>
    <r>
      <t xml:space="preserve">PAAEPFM: </t>
    </r>
    <r>
      <rPr>
        <sz val="11"/>
        <color theme="1"/>
        <rFont val="Arial"/>
        <family val="2"/>
      </rPr>
      <t xml:space="preserve">Porcentaje  de avance en  acondicionamiento, equipamiento y pintado de fuentes y monumentos.  </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</si>
  <si>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Fuentes y Monumentos.</t>
    </r>
  </si>
  <si>
    <r>
      <t xml:space="preserve">3.12.1.1.6.4 </t>
    </r>
    <r>
      <rPr>
        <sz val="11"/>
        <color theme="1"/>
        <rFont val="Arial"/>
        <family val="2"/>
      </rPr>
      <t>Restauración de juegos infantiles y aparatos de ejercicio beneficiando a la población del municipio de Benito Juárez.</t>
    </r>
  </si>
  <si>
    <r>
      <t xml:space="preserve">PJIAER: </t>
    </r>
    <r>
      <rPr>
        <sz val="11"/>
        <color theme="1"/>
        <rFont val="Arial"/>
        <family val="2"/>
      </rPr>
      <t>Porcentaje de juegos infantiles y aparatos de ejercitadores restaurados.</t>
    </r>
  </si>
  <si>
    <r>
      <t xml:space="preserve">UNIDAD DE MEDIDA DEL INDICADOR:
</t>
    </r>
    <r>
      <rPr>
        <sz val="11"/>
        <color theme="1"/>
        <rFont val="Arial"/>
        <family val="2"/>
      </rPr>
      <t xml:space="preserve">Porcentaje. </t>
    </r>
    <r>
      <rPr>
        <b/>
        <sz val="11"/>
        <color theme="1"/>
        <rFont val="Arial"/>
        <family val="2"/>
      </rPr>
      <t xml:space="preserve">
UNIDAD DE MEDIDA DE LA  VARIABLES: 
</t>
    </r>
    <r>
      <rPr>
        <sz val="11"/>
        <color theme="1"/>
        <rFont val="Arial"/>
        <family val="2"/>
      </rPr>
      <t>Juegos y  Ejercitadores</t>
    </r>
    <r>
      <rPr>
        <b/>
        <sz val="11"/>
        <color theme="1"/>
        <rFont val="Arial"/>
        <family val="2"/>
      </rPr>
      <t>.</t>
    </r>
  </si>
  <si>
    <r>
      <t xml:space="preserve">3.12.1.1.6.5 </t>
    </r>
    <r>
      <rPr>
        <sz val="11"/>
        <color theme="1"/>
        <rFont val="Arial"/>
        <family val="2"/>
      </rPr>
      <t>Realización del mantenimiento preventivo y correctivo del parque vehicular.</t>
    </r>
  </si>
  <si>
    <r>
      <t xml:space="preserve">PMPV: </t>
    </r>
    <r>
      <rPr>
        <sz val="11"/>
        <color theme="1"/>
        <rFont val="Arial"/>
        <family val="2"/>
      </rPr>
      <t>Porcentaje de mantenimiento del parque vehicular.</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</si>
  <si>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 xml:space="preserve">Servicios. </t>
    </r>
  </si>
  <si>
    <r>
      <t xml:space="preserve">3.12.1.1.6.6 </t>
    </r>
    <r>
      <rPr>
        <sz val="11"/>
        <color theme="1"/>
        <rFont val="Arial"/>
        <family val="2"/>
      </rPr>
      <t>Realización del mantenimiento preventivo y correctivo de maquinaria menor.</t>
    </r>
  </si>
  <si>
    <r>
      <t xml:space="preserve">PMMM: </t>
    </r>
    <r>
      <rPr>
        <sz val="11"/>
        <color theme="1"/>
        <rFont val="Arial"/>
        <family val="2"/>
      </rPr>
      <t xml:space="preserve">Porcentaje de mantenimiento a maquinaria menor. </t>
    </r>
  </si>
  <si>
    <r>
      <t xml:space="preserve">UNIDAD DE MEDIDA DEL INDICADOR:
</t>
    </r>
    <r>
      <rPr>
        <sz val="11"/>
        <color theme="1"/>
        <rFont val="Arial"/>
        <family val="2"/>
      </rPr>
      <t>Porcentaje.</t>
    </r>
    <r>
      <rPr>
        <b/>
        <sz val="11"/>
        <color theme="1"/>
        <rFont val="Arial"/>
        <family val="2"/>
      </rPr>
      <t xml:space="preserve">
UNIDAD DE MEDIDA DE LA    VARIABLES:
</t>
    </r>
    <r>
      <rPr>
        <sz val="11"/>
        <color theme="1"/>
        <rFont val="Arial"/>
        <family val="2"/>
      </rPr>
      <t>Servicios.</t>
    </r>
  </si>
  <si>
    <r>
      <t xml:space="preserve">3.12.1.1.6.7 </t>
    </r>
    <r>
      <rPr>
        <sz val="11"/>
        <color theme="1"/>
        <rFont val="Arial"/>
        <family val="2"/>
      </rPr>
      <t>Reparación de guarniciones en áreas de espacios publicos.</t>
    </r>
  </si>
  <si>
    <r>
      <t xml:space="preserve">PMLRG: </t>
    </r>
    <r>
      <rPr>
        <sz val="11"/>
        <color theme="1"/>
        <rFont val="Arial"/>
        <family val="2"/>
      </rPr>
      <t>Porcentaje de metros lineales de reparación  en guarniciones.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</si>
  <si>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Metros Lineales.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</si>
  <si>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Metros Cuadrados.</t>
    </r>
  </si>
  <si>
    <r>
      <t xml:space="preserve">PMCREC: </t>
    </r>
    <r>
      <rPr>
        <sz val="11"/>
        <color theme="1"/>
        <rFont val="Arial"/>
        <family val="2"/>
      </rPr>
      <t>Porcentaje de  de metros cuadrados  de reparacion de estructuras de concreto.</t>
    </r>
  </si>
  <si>
    <r>
      <t xml:space="preserve">3.12.1.1.6.8 </t>
    </r>
    <r>
      <rPr>
        <sz val="11"/>
        <color theme="1"/>
        <rFont val="Arial"/>
        <family val="2"/>
      </rPr>
      <t>Reparacion de estructuras de concreto en  areas de espacios publicos.</t>
    </r>
  </si>
  <si>
    <r>
      <t xml:space="preserve">3.12.1.1.7 </t>
    </r>
    <r>
      <rPr>
        <sz val="11"/>
        <color theme="1"/>
        <rFont val="Arial"/>
        <family val="2"/>
      </rPr>
      <t>Demandas Emergentes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</si>
  <si>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</si>
  <si>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r>
      <t xml:space="preserve">3.12.1.1.7.1 </t>
    </r>
    <r>
      <rPr>
        <sz val="11"/>
        <color theme="1"/>
        <rFont val="Arial"/>
        <family val="2"/>
      </rPr>
      <t>Gestión de recursos administrativos de contratos y arrendamientos de la Dirección de Atención a Demandas Emergentes.</t>
    </r>
  </si>
  <si>
    <r>
      <t xml:space="preserve">3.12.1.1.7.2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</si>
  <si>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</si>
  <si>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PRAG: </t>
    </r>
    <r>
      <rPr>
        <sz val="11"/>
        <color theme="1"/>
        <rFont val="Arial"/>
        <family val="2"/>
      </rPr>
      <t>Porcentaje de Recursos  Administrativos de contratos y arrendamientos Gestionados.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</si>
  <si>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Recursos Administrativos.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</si>
  <si>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</si>
  <si>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Metros cuadrados.</t>
    </r>
  </si>
  <si>
    <r>
      <t xml:space="preserve">PMCAVACA: </t>
    </r>
    <r>
      <rPr>
        <sz val="11"/>
        <color theme="1"/>
        <rFont val="Arial"/>
        <family val="2"/>
      </rPr>
      <t>Porcentaje de Metros Cuadrados de Areas Verdes y Areas Comunes Atendidos.</t>
    </r>
  </si>
  <si>
    <r>
      <t xml:space="preserve">3.12.1.1.7.3 </t>
    </r>
    <r>
      <rPr>
        <sz val="11"/>
        <color theme="1"/>
        <rFont val="Arial"/>
        <family val="2"/>
      </rPr>
      <t>Realizar el Chapeo, poda, deshierbe, desgajo en areas verdes y áreas comunes.</t>
    </r>
  </si>
  <si>
    <r>
      <t xml:space="preserve">PDEA: </t>
    </r>
    <r>
      <rPr>
        <sz val="11"/>
        <color theme="1"/>
        <rFont val="Arial"/>
        <family val="2"/>
      </rPr>
      <t>Porcentaje de demandas emergentes atendidas</t>
    </r>
    <r>
      <rPr>
        <b/>
        <sz val="11"/>
        <color theme="1"/>
        <rFont val="Arial"/>
        <family val="2"/>
      </rPr>
      <t>.</t>
    </r>
  </si>
  <si>
    <r>
      <t xml:space="preserve">3.12.1.1.7.4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</si>
  <si>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</si>
  <si>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</si>
  <si>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Espacios Públicos.</t>
    </r>
  </si>
  <si>
    <r>
      <t xml:space="preserve">PEPR: </t>
    </r>
    <r>
      <rPr>
        <sz val="11"/>
        <color theme="1"/>
        <rFont val="Arial"/>
        <family val="2"/>
      </rPr>
      <t>Porcentaje de Espacios Públicos Rescatados.</t>
    </r>
  </si>
  <si>
    <r>
      <t xml:space="preserve">3.12.1.1.7.5 </t>
    </r>
    <r>
      <rPr>
        <sz val="11"/>
        <color theme="1"/>
        <rFont val="Arial"/>
        <family val="2"/>
      </rPr>
      <t>Rescate de espacios públicos.</t>
    </r>
  </si>
  <si>
    <r>
      <t xml:space="preserve">3.12.1.1.7.6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</si>
  <si>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</si>
  <si>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M2 de Terraceria.</t>
    </r>
  </si>
  <si>
    <r>
      <t xml:space="preserve">3.12.1.1.7.7 </t>
    </r>
    <r>
      <rPr>
        <sz val="11"/>
        <color theme="1"/>
        <rFont val="Arial"/>
        <family val="2"/>
      </rPr>
      <t>Mantenimiento de parque vehicular.</t>
    </r>
  </si>
  <si>
    <r>
      <t xml:space="preserve">PPVA: </t>
    </r>
    <r>
      <rPr>
        <sz val="11"/>
        <color theme="1"/>
        <rFont val="Arial"/>
        <family val="2"/>
      </rPr>
      <t>Porcentaje  de Parque Vehicular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</si>
  <si>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Vehiculos.</t>
    </r>
  </si>
  <si>
    <r>
      <t xml:space="preserve">PEMA: </t>
    </r>
    <r>
      <rPr>
        <sz val="11"/>
        <color theme="1"/>
        <rFont val="Arial"/>
        <family val="2"/>
      </rPr>
      <t>Porcentaje de  Equipo Menor Atendido.</t>
    </r>
  </si>
  <si>
    <r>
      <t xml:space="preserve">PMPA: </t>
    </r>
    <r>
      <rPr>
        <sz val="11"/>
        <color theme="1"/>
        <rFont val="Arial"/>
        <family val="2"/>
      </rPr>
      <t>Porcentaje de Maquinaria Pesada Atendidos.</t>
    </r>
  </si>
  <si>
    <r>
      <t xml:space="preserve">3.12.1.1.7.8  </t>
    </r>
    <r>
      <rPr>
        <sz val="11"/>
        <color theme="1"/>
        <rFont val="Arial"/>
        <family val="2"/>
      </rPr>
      <t>Mantenimiento de maquinaria pesada.</t>
    </r>
  </si>
  <si>
    <r>
      <t xml:space="preserve">3.12.1.1.7.9 </t>
    </r>
    <r>
      <rPr>
        <sz val="11"/>
        <color theme="1"/>
        <rFont val="Arial"/>
        <family val="2"/>
      </rPr>
      <t>Mantenimiento de equipo menor.</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</si>
  <si>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</si>
  <si>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Equipo Menor.</t>
    </r>
  </si>
  <si>
    <r>
      <t xml:space="preserve">3.12.1.1.8  </t>
    </r>
    <r>
      <rPr>
        <sz val="11"/>
        <color theme="1"/>
        <rFont val="Arial"/>
        <family val="2"/>
      </rPr>
      <t>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</si>
  <si>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</si>
  <si>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Supervisiones.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</si>
  <si>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Encuestas. </t>
    </r>
  </si>
  <si>
    <r>
      <t xml:space="preserve">PER: </t>
    </r>
    <r>
      <rPr>
        <sz val="11"/>
        <color theme="1"/>
        <rFont val="Arial"/>
        <family val="2"/>
      </rPr>
      <t>Porcentaje de encuestas realizadas.</t>
    </r>
  </si>
  <si>
    <r>
      <t xml:space="preserve">3.12.1.1.8.1 </t>
    </r>
    <r>
      <rPr>
        <sz val="11"/>
        <color theme="1"/>
        <rFont val="Arial"/>
        <family val="2"/>
      </rPr>
      <t xml:space="preserve"> Análisis de los resultados de las encuestas aplicadas a la población para identificar los aspectos suceptibles de mejora del servicio prestado por SIRESOL.</t>
    </r>
  </si>
  <si>
    <r>
      <t xml:space="preserve">3.12.1.1.8.2 </t>
    </r>
    <r>
      <rPr>
        <sz val="11"/>
        <color theme="1"/>
        <rFont val="Arial"/>
        <family val="2"/>
      </rPr>
      <t>Supervisión constante y eficiente de las rutas diarias del servicio prestado por SIRESOL.</t>
    </r>
  </si>
  <si>
    <r>
      <t xml:space="preserve">PSRRRS: </t>
    </r>
    <r>
      <rPr>
        <sz val="11"/>
        <color theme="1"/>
        <rFont val="Arial"/>
        <family val="2"/>
      </rPr>
      <t>Porcentaje de supervision de las rutas de recoleccion de residuos solidos</t>
    </r>
    <r>
      <rPr>
        <b/>
        <sz val="11"/>
        <color theme="1"/>
        <rFont val="Arial"/>
        <family val="2"/>
      </rPr>
      <t>.</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</si>
  <si>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Rutas.</t>
    </r>
  </si>
  <si>
    <r>
      <t xml:space="preserve">PTRDF: </t>
    </r>
    <r>
      <rPr>
        <sz val="11"/>
        <color theme="1"/>
        <rFont val="Arial"/>
        <family val="2"/>
      </rPr>
      <t>Porcentaje de tonelaje de residuos que recibe el sitio de disposicion final</t>
    </r>
    <r>
      <rPr>
        <b/>
        <sz val="11"/>
        <color theme="1"/>
        <rFont val="Arial"/>
        <family val="2"/>
      </rPr>
      <t>.</t>
    </r>
  </si>
  <si>
    <r>
      <t xml:space="preserve">PBCSE: </t>
    </r>
    <r>
      <rPr>
        <sz val="11"/>
        <color theme="1"/>
        <rFont val="Arial"/>
        <family val="2"/>
      </rPr>
      <t>Porcentaje de basureros clandestinos supervisados y eliminados</t>
    </r>
    <r>
      <rPr>
        <b/>
        <sz val="11"/>
        <color theme="1"/>
        <rFont val="Arial"/>
        <family val="2"/>
      </rPr>
      <t>.</t>
    </r>
  </si>
  <si>
    <r>
      <t xml:space="preserve">3.12.2.3.3.4 </t>
    </r>
    <r>
      <rPr>
        <sz val="11"/>
        <color theme="1"/>
        <rFont val="Arial"/>
        <family val="2"/>
      </rPr>
      <t>Supervisión de basureros clandestinos, ejecutando la eliminación de manera oportuna.</t>
    </r>
  </si>
  <si>
    <r>
      <t xml:space="preserve">3.12.1.1.8.3  </t>
    </r>
    <r>
      <rPr>
        <sz val="11"/>
        <color theme="1"/>
        <rFont val="Arial"/>
        <family val="2"/>
      </rPr>
      <t>Supervisión de la disposición final de los residuos sólidos.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</si>
  <si>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Tonelaje.</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</si>
  <si>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Supervision.</t>
    </r>
  </si>
  <si>
    <r>
      <t xml:space="preserve">3.12.1.1.8.5 </t>
    </r>
    <r>
      <rPr>
        <sz val="11"/>
        <color theme="1"/>
        <rFont val="Arial"/>
        <family val="2"/>
      </rPr>
      <t xml:space="preserve">Mantenimiento preventivo del parque vehicular. </t>
    </r>
  </si>
  <si>
    <r>
      <t xml:space="preserve">PMPVSL: </t>
    </r>
    <r>
      <rPr>
        <sz val="11"/>
        <color theme="1"/>
        <rFont val="Arial"/>
        <family val="2"/>
      </rPr>
      <t>Porcentaje de mantenimiento de parque vehicular de la direccion de Supervision de sistema de limpia.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</si>
  <si>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Mantenimiento. </t>
    </r>
  </si>
  <si>
    <t>Componente
(Dirección del Taller Municipal)</t>
  </si>
  <si>
    <r>
      <t xml:space="preserve">3.12.1.1.9 </t>
    </r>
    <r>
      <rPr>
        <sz val="11"/>
        <color theme="1"/>
        <rFont val="Arial"/>
        <family val="2"/>
      </rPr>
      <t>Mantenimiento  a los vehículos adscritos a la Secretaria Municipal de Obras Públicas y Servicios.</t>
    </r>
  </si>
  <si>
    <r>
      <t xml:space="preserve">PVR: </t>
    </r>
    <r>
      <rPr>
        <sz val="11"/>
        <color theme="1"/>
        <rFont val="Arial"/>
        <family val="2"/>
      </rPr>
      <t>Porcentaje de vehículos reparados.</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</si>
  <si>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Vehiculos.</t>
    </r>
  </si>
  <si>
    <r>
      <t xml:space="preserve">3.12.1.1.9.1 </t>
    </r>
    <r>
      <rPr>
        <sz val="11"/>
        <color theme="1"/>
        <rFont val="Arial"/>
        <family val="2"/>
      </rPr>
      <t>Proporción del servicio mecánico del parque vehicular .</t>
    </r>
  </si>
  <si>
    <r>
      <t xml:space="preserve">PSMP: </t>
    </r>
    <r>
      <rPr>
        <sz val="11"/>
        <color theme="1"/>
        <rFont val="Arial"/>
        <family val="2"/>
      </rPr>
      <t>Porcentaje de servicio mecánico proporcionado.</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</si>
  <si>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Servicios mecánicos.</t>
    </r>
  </si>
  <si>
    <r>
      <t xml:space="preserve">3.12.1.1.9.2 </t>
    </r>
    <r>
      <rPr>
        <sz val="11"/>
        <color theme="1"/>
        <rFont val="Arial"/>
        <family val="2"/>
      </rPr>
      <t>Reparación y mantenimiento  general al parque vehicular del  H. Ayuntamiento de Benito Juárez.</t>
    </r>
  </si>
  <si>
    <r>
      <t xml:space="preserve">3.12.1.1.9.3  </t>
    </r>
    <r>
      <rPr>
        <sz val="11"/>
        <color theme="1"/>
        <rFont val="Arial"/>
        <family val="2"/>
      </rPr>
      <t xml:space="preserve">Mantenimiento de las  instalaciones de la Direccion del Taller Municipal para el buen funcionamiento en el cumplimiento de la prestacion del servicio. </t>
    </r>
  </si>
  <si>
    <r>
      <t xml:space="preserve">PSMITOD: </t>
    </r>
    <r>
      <rPr>
        <sz val="11"/>
        <color theme="1"/>
        <rFont val="Arial"/>
        <family val="2"/>
      </rPr>
      <t>Porcentaje de servicios de  mantenimiento de las instalaciones del taller y oficinas deterioradas.</t>
    </r>
  </si>
  <si>
    <r>
      <t xml:space="preserve">PSVR: </t>
    </r>
    <r>
      <rPr>
        <sz val="11"/>
        <color theme="1"/>
        <rFont val="Arial"/>
        <family val="2"/>
      </rPr>
      <t>Porcentaje de servicios de vehiculos realizados</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</si>
  <si>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Ordenes de servicio.</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</si>
  <si>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Servicio de mantenimiento.</t>
    </r>
  </si>
  <si>
    <t>Componente
(Dirección General de Obras Públicas)</t>
  </si>
  <si>
    <r>
      <t xml:space="preserve">3.12.1.1.10 </t>
    </r>
    <r>
      <rPr>
        <sz val="11"/>
        <color theme="1"/>
        <rFont val="Arial"/>
        <family val="2"/>
      </rPr>
      <t>Programa de infraestructura básica urbana, mejoramiento de imagen y obras públicas dignas, sustentables e inclusivas ejercidos por la Direccion General de Obras Públicas.</t>
    </r>
  </si>
  <si>
    <r>
      <t xml:space="preserve">POE: </t>
    </r>
    <r>
      <rPr>
        <sz val="11"/>
        <color theme="1"/>
        <rFont val="Arial"/>
        <family val="2"/>
      </rPr>
      <t>Porcentaje de Obras Ejercidas.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</si>
  <si>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Obras.</t>
    </r>
  </si>
  <si>
    <r>
      <t xml:space="preserve">POUOM: </t>
    </r>
    <r>
      <rPr>
        <sz val="11"/>
        <color theme="1"/>
        <rFont val="Arial"/>
        <family val="2"/>
      </rPr>
      <t>Porcentaje de Obras de Urbanizacion para Optima Movilidad.</t>
    </r>
  </si>
  <si>
    <r>
      <t xml:space="preserve">3.12.1.1.10.1  </t>
    </r>
    <r>
      <rPr>
        <sz val="11"/>
        <color theme="1"/>
        <rFont val="Arial"/>
        <family val="2"/>
      </rPr>
      <t>Obras de urbanización para una óptima movilidad urbana motorizada y no motorizada, con un enfoque sustentable, inclusiva y de mejoramiento de imagen urbana.</t>
    </r>
  </si>
  <si>
    <r>
      <t>3.12.1.1.10.2</t>
    </r>
    <r>
      <rPr>
        <sz val="11"/>
        <color theme="1"/>
        <rFont val="Arial"/>
        <family val="2"/>
      </rPr>
      <t xml:space="preserve">  Obras para servicios básicos en zonas de rezago de alta prioridad y de saneamiento ambiental para una Municipio sustentable.</t>
    </r>
  </si>
  <si>
    <r>
      <t xml:space="preserve">POSBSA: </t>
    </r>
    <r>
      <rPr>
        <sz val="11"/>
        <color theme="1"/>
        <rFont val="Arial"/>
        <family val="2"/>
      </rPr>
      <t>Porcentaje de obras para servicios básicos y de saneamiento ambiental.</t>
    </r>
  </si>
  <si>
    <r>
      <t xml:space="preserve">3.12.1.1.10.3 </t>
    </r>
    <r>
      <rPr>
        <sz val="11"/>
        <color theme="1"/>
        <rFont val="Arial"/>
        <family val="2"/>
      </rPr>
      <t>Obras para mejoramiento integral de espacios públicos, recreativos, obras de fomento al deporte y al entorno de la infraestructura educativa para impulsar el desarrollo integral de la juventud y mitigación del vandalismo en el Municipio de Benito Juarez.</t>
    </r>
  </si>
  <si>
    <r>
      <t xml:space="preserve">POMIEP: </t>
    </r>
    <r>
      <rPr>
        <sz val="11"/>
        <color theme="1"/>
        <rFont val="Arial"/>
        <family val="2"/>
      </rPr>
      <t>Porcentaje de Obras de Mejoramiento Integral de Espacios Públicos.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</si>
  <si>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Obras.</t>
    </r>
  </si>
  <si>
    <r>
      <t xml:space="preserve">3.12.1.1.10.4 </t>
    </r>
    <r>
      <rPr>
        <sz val="11"/>
        <color theme="1"/>
        <rFont val="Arial"/>
        <family val="2"/>
      </rPr>
      <t xml:space="preserve">Obras en inmuebles públicos municipales que contribuyen a la mejora continua de la atención a la ciudadanía del Municipio de Benito Juarez. </t>
    </r>
  </si>
  <si>
    <r>
      <t xml:space="preserve">POIPM: </t>
    </r>
    <r>
      <rPr>
        <sz val="11"/>
        <color theme="1"/>
        <rFont val="Arial"/>
        <family val="2"/>
      </rPr>
      <t>Porcentaje de Obras en Inmuebles Públicos Municipales.</t>
    </r>
  </si>
  <si>
    <r>
      <t xml:space="preserve">3.12.1.1.10.5  </t>
    </r>
    <r>
      <rPr>
        <sz val="11"/>
        <color theme="1"/>
        <rFont val="Arial"/>
        <family val="2"/>
      </rPr>
      <t>Gestion de Reparaciones y Mantenimiento del Parque Vehicular.</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</si>
  <si>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Dictamenes.</t>
    </r>
  </si>
  <si>
    <r>
      <t xml:space="preserve">PRMPV: </t>
    </r>
    <r>
      <rPr>
        <sz val="11"/>
        <color theme="1"/>
        <rFont val="Arial"/>
        <family val="2"/>
      </rPr>
      <t>Porcentaje de Reparación y Mantenimiento al parque vehicular</t>
    </r>
    <r>
      <rPr>
        <b/>
        <sz val="11"/>
        <color theme="1"/>
        <rFont val="Arial"/>
        <family val="2"/>
      </rPr>
      <t>.</t>
    </r>
  </si>
  <si>
    <r>
      <t xml:space="preserve">3.12.1.1.10.6 </t>
    </r>
    <r>
      <rPr>
        <sz val="11"/>
        <color theme="1"/>
        <rFont val="Arial"/>
        <family val="2"/>
      </rPr>
      <t>Arrendamientos de las Oficinas Laborales que ocupan la Dirección General y  las Direcciones de Área.</t>
    </r>
  </si>
  <si>
    <r>
      <t xml:space="preserve">PAOL: </t>
    </r>
    <r>
      <rPr>
        <sz val="11"/>
        <color theme="1"/>
        <rFont val="Arial"/>
        <family val="2"/>
      </rPr>
      <t>Porcentaje de Arrendamientos de Oficinas Laborables.</t>
    </r>
  </si>
  <si>
    <r>
      <t xml:space="preserve">3.12.1.1.10.7 </t>
    </r>
    <r>
      <rPr>
        <sz val="11"/>
        <color theme="1"/>
        <rFont val="Arial"/>
        <family val="2"/>
      </rPr>
      <t>Equipamiento al Personal de las áreas de obras públicas para un mejor desempeño de sus labores</t>
    </r>
  </si>
  <si>
    <r>
      <t xml:space="preserve">PEP: </t>
    </r>
    <r>
      <rPr>
        <sz val="11"/>
        <color theme="1"/>
        <rFont val="Arial"/>
        <family val="2"/>
      </rPr>
      <t>Porcentaje de Equipamiento de Personal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</si>
  <si>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Equipamiento.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</si>
  <si>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Oficinas Arrendadas.</t>
    </r>
  </si>
  <si>
    <t>Componente
(Dirección de Proyectos)</t>
  </si>
  <si>
    <r>
      <t xml:space="preserve">3.12.1.1.11  </t>
    </r>
    <r>
      <rPr>
        <sz val="11"/>
        <color theme="1"/>
        <rFont val="Arial"/>
        <family val="2"/>
      </rPr>
      <t>Expedientes tecnicos que garanticen la correcta gestión de los recursos publicos en materia de obra.</t>
    </r>
  </si>
  <si>
    <r>
      <t xml:space="preserve">PETO: </t>
    </r>
    <r>
      <rPr>
        <sz val="11"/>
        <color theme="1"/>
        <rFont val="Arial"/>
        <family val="2"/>
      </rPr>
      <t>Porcentaje de Expedientes Técnicos de Obra.</t>
    </r>
  </si>
  <si>
    <r>
      <t xml:space="preserve">UNIDAD DE MEDIDA DEL INDICADOR: 
</t>
    </r>
    <r>
      <rPr>
        <sz val="11"/>
        <color theme="1"/>
        <rFont val="Arial"/>
        <family val="2"/>
      </rPr>
      <t>Porcentajed</t>
    </r>
    <r>
      <rPr>
        <b/>
        <sz val="11"/>
        <color theme="1"/>
        <rFont val="Arial"/>
        <family val="2"/>
      </rPr>
      <t xml:space="preserve">
UNIDAD DE MEDIDA DE LAS VARIABLES: 
</t>
    </r>
    <r>
      <rPr>
        <sz val="11"/>
        <color theme="1"/>
        <rFont val="Arial"/>
        <family val="2"/>
      </rPr>
      <t xml:space="preserve">Expedientes Tecnicos de Obra. </t>
    </r>
  </si>
  <si>
    <r>
      <t xml:space="preserve">3.12.1.1.11.1 </t>
    </r>
    <r>
      <rPr>
        <sz val="11"/>
        <color theme="1"/>
        <rFont val="Arial"/>
        <family val="2"/>
      </rPr>
      <t>Gestion de Tramites en Materia de Impacto Ambiental ante la Secretaria Municipal de Ecologia y Desarrollo Urbano, Secretaria de Medio Ambiente del Estado de Quintana Roo y la Secretaría de Medio Ambiente y Recursos Naturales, de las Obras Proyectadas.</t>
    </r>
  </si>
  <si>
    <r>
      <t>PGTMIAETE:</t>
    </r>
    <r>
      <rPr>
        <sz val="11"/>
        <color theme="1"/>
        <rFont val="Arial"/>
        <family val="2"/>
      </rPr>
      <t xml:space="preserve"> Porcentaje Gestion de Tramites en Materia de Impacto Ambiental para los Expedientes Técnicos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</si>
  <si>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Tramites en Materia de Impacto Ambiental.</t>
    </r>
  </si>
  <si>
    <r>
      <t xml:space="preserve">PGTFSETE: </t>
    </r>
    <r>
      <rPr>
        <sz val="11"/>
        <color theme="1"/>
        <rFont val="Arial"/>
        <family val="2"/>
      </rPr>
      <t>Porcentaje Gestion de Tramites de Factibilidad de Servicios para los Expedientes Técnicos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</si>
  <si>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Tramites de Factibilidad de Servicios.</t>
    </r>
  </si>
  <si>
    <r>
      <t xml:space="preserve">PGLCETE: </t>
    </r>
    <r>
      <rPr>
        <sz val="11"/>
        <color theme="1"/>
        <rFont val="Arial"/>
        <family val="2"/>
      </rPr>
      <t>Porcentaje Gestion de Licencias de Construccion para los Expedientes Técnicos Elaborados.</t>
    </r>
  </si>
  <si>
    <t>Componente
(Dirección de Licitaciones y Contratos)</t>
  </si>
  <si>
    <r>
      <t xml:space="preserve">PCR:  </t>
    </r>
    <r>
      <rPr>
        <sz val="11"/>
        <color theme="1"/>
        <rFont val="Arial"/>
        <family val="2"/>
      </rPr>
      <t>Porcentaje de contratos de obra publica realizados.</t>
    </r>
  </si>
  <si>
    <r>
      <t xml:space="preserve">3.12.1.1.12 </t>
    </r>
    <r>
      <rPr>
        <sz val="11"/>
        <color theme="1"/>
        <rFont val="Arial"/>
        <family val="2"/>
      </rPr>
      <t>Contratos de Obra Pública o Servicios Relacionados con las Mismas</t>
    </r>
    <r>
      <rPr>
        <b/>
        <sz val="11"/>
        <color theme="1"/>
        <rFont val="Arial"/>
        <family val="2"/>
      </rPr>
      <t>.</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</si>
  <si>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Contratos de Obra Pública.</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</si>
  <si>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 xml:space="preserve">Procedimientos de Adjudicación de Obras  Públicas.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</si>
  <si>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 de Licencias de Construcción.</t>
    </r>
  </si>
  <si>
    <r>
      <t xml:space="preserve">3.12.1.1.12.1  </t>
    </r>
    <r>
      <rPr>
        <sz val="11"/>
        <color theme="1"/>
        <rFont val="Arial"/>
        <family val="2"/>
      </rPr>
      <t>Proyección de Procedimientos de Adjudicación de Obras Públicas en Beneficio de los Benitojuarences.</t>
    </r>
  </si>
  <si>
    <r>
      <t xml:space="preserve">3.12.1.1.11.3 </t>
    </r>
    <r>
      <rPr>
        <sz val="11"/>
        <color theme="1"/>
        <rFont val="Arial"/>
        <family val="2"/>
      </rPr>
      <t>Gestion de Licencias de Construcción ante la Dirección General de Desarrollo Urbano de las Obras proyectadas.</t>
    </r>
  </si>
  <si>
    <r>
      <t>3.12.1.1.11.2</t>
    </r>
    <r>
      <rPr>
        <sz val="11"/>
        <color theme="1"/>
        <rFont val="Arial"/>
        <family val="2"/>
      </rPr>
      <t xml:space="preserve"> Gestion de Tramites de Factibilidad de Servicios ante la Comisión de Agua Potable y Alcantarillado del Estado de Quintana Roo, Aguakan, la Comisión Nacional del Agua y la Comisión Federal de Electricidad,  de las Obras proyectadas.</t>
    </r>
  </si>
  <si>
    <t>Componente
(Dirección de Construcción)</t>
  </si>
  <si>
    <r>
      <t xml:space="preserve">PPAOPP: </t>
    </r>
    <r>
      <rPr>
        <sz val="11"/>
        <color theme="1"/>
        <rFont val="Arial"/>
        <family val="2"/>
      </rPr>
      <t>Porcentaje  de los Procedimientos de Adjudicación de Obras Públicas Proyectadas en Beneficio de los Benitojuarences</t>
    </r>
    <r>
      <rPr>
        <b/>
        <sz val="11"/>
        <color theme="1"/>
        <rFont val="Arial"/>
        <family val="2"/>
      </rPr>
      <t>.</t>
    </r>
  </si>
  <si>
    <r>
      <t xml:space="preserve">3.12.1.1.13  </t>
    </r>
    <r>
      <rPr>
        <sz val="11"/>
        <color theme="1"/>
        <rFont val="Arial"/>
        <family val="2"/>
      </rPr>
      <t>Obras Públicas  Contratadas y Ejecutadas en Beneficio de los Benitojuarences.</t>
    </r>
  </si>
  <si>
    <r>
      <t xml:space="preserve">PIEOPC: </t>
    </r>
    <r>
      <rPr>
        <sz val="11"/>
        <color theme="1"/>
        <rFont val="Arial"/>
        <family val="2"/>
      </rPr>
      <t>Porcentaje  Inicio de Ejecución de las Obras Públicas Contratadas.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</si>
  <si>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Actas de Inicio de Obra Pública.</t>
    </r>
  </si>
  <si>
    <r>
      <t xml:space="preserve">3.12.1.1.13.1 </t>
    </r>
    <r>
      <rPr>
        <sz val="11"/>
        <color theme="1"/>
        <rFont val="Arial"/>
        <family val="2"/>
      </rPr>
      <t xml:space="preserve">Supervisión  del Avance Físico de las Obras Públicas de acuerdo al calendario. </t>
    </r>
  </si>
  <si>
    <r>
      <t xml:space="preserve">PISAFOPE: </t>
    </r>
    <r>
      <rPr>
        <sz val="11"/>
        <color theme="1"/>
        <rFont val="Arial"/>
        <family val="2"/>
      </rPr>
      <t>Porcentaje de Informes de Supervision de Avance Físico de las Obras Públicas en Ejecución.</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</si>
  <si>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Informes de Supervisión de Avance Físico.</t>
    </r>
  </si>
  <si>
    <t>Componente
(Dirección de Control y Seguimiento de Obra)</t>
  </si>
  <si>
    <r>
      <t xml:space="preserve">3.12.1.1.14  </t>
    </r>
    <r>
      <rPr>
        <sz val="11"/>
        <color theme="1"/>
        <rFont val="Arial"/>
        <family val="2"/>
      </rPr>
      <t>Obras Públicas  Facturadas y Ejecutadas en Beneficio de los Benitojuarences.</t>
    </r>
  </si>
  <si>
    <r>
      <t xml:space="preserve">PFOPE: </t>
    </r>
    <r>
      <rPr>
        <sz val="11"/>
        <color theme="1"/>
        <rFont val="Arial"/>
        <family val="2"/>
      </rPr>
      <t>Promedio de Facturacion de las Obras Pública Ejecutadas.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</si>
  <si>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Facturas de Obras  Públicas. </t>
    </r>
  </si>
  <si>
    <r>
      <t>3.12.1.14.1</t>
    </r>
    <r>
      <rPr>
        <sz val="11"/>
        <color theme="1"/>
        <rFont val="Arial"/>
        <family val="2"/>
      </rPr>
      <t xml:space="preserve"> Gestión del Avance Financiero de las Obras Públicas </t>
    </r>
  </si>
  <si>
    <r>
      <t xml:space="preserve">PGEAFIN: </t>
    </r>
    <r>
      <rPr>
        <sz val="11"/>
        <color theme="1"/>
        <rFont val="Arial"/>
        <family val="2"/>
      </rPr>
      <t>Promedio de la Gestion del Avance Financiero de las Obras Públicas</t>
    </r>
  </si>
  <si>
    <r>
      <t xml:space="preserve">UNIDAD DE MEDIDA DEL INDICADOR:
</t>
    </r>
    <r>
      <rPr>
        <sz val="11"/>
        <color theme="1"/>
        <rFont val="Arial"/>
        <family val="2"/>
      </rPr>
      <t xml:space="preserve"> Porcentaje.
</t>
    </r>
    <r>
      <rPr>
        <b/>
        <sz val="11"/>
        <color theme="1"/>
        <rFont val="Arial"/>
        <family val="2"/>
      </rPr>
      <t xml:space="preserve">
UNIDAD DE MEDIDA DE LAS VARIABLES: 
</t>
    </r>
    <r>
      <rPr>
        <sz val="11"/>
        <color theme="1"/>
        <rFont val="Arial"/>
        <family val="2"/>
      </rPr>
      <t>Gestion de Tramites de Pago de Estimaciones.</t>
    </r>
  </si>
  <si>
    <t>Componente
(Dirección de Bacheo y Pipas)</t>
  </si>
  <si>
    <t>Componente
(Dirección de Alumbrado Público)</t>
  </si>
  <si>
    <t>Componente
(Dirección General Servicios Públicos)</t>
  </si>
  <si>
    <t>Componente
(Secretaría Municipal de Obras Públicas y Servicios)</t>
  </si>
  <si>
    <t>Componente
(Dirección de Pozos y Limpieza de Playas)</t>
  </si>
  <si>
    <t>Componente
(Dirección de Parques y Áreas Jardinadas)</t>
  </si>
  <si>
    <t>Secretaria Municipal de Obras Públicas y Servicios</t>
  </si>
  <si>
    <t>Dirección General de Servicios Públicos</t>
  </si>
  <si>
    <t>Dirección de Alumbrado Público</t>
  </si>
  <si>
    <t>Dirección de Bacheo y Pipas</t>
  </si>
  <si>
    <t>Dirección de Pozos y Limpieza de Playas</t>
  </si>
  <si>
    <t>Dircción de Parques y Áreas Jardinadas</t>
  </si>
  <si>
    <t>Dirección de Atencion  Demandas Emergentes</t>
  </si>
  <si>
    <t>Director de Supervision de Sistema de Limpia</t>
  </si>
  <si>
    <t>Dirección de Taller Municipal</t>
  </si>
  <si>
    <t>Dirección General de Obras Públicas</t>
  </si>
  <si>
    <t>Dirección de Proyectos</t>
  </si>
  <si>
    <t>Dirección de Licitaciones y Contratos</t>
  </si>
  <si>
    <t>Dirección de Construcción</t>
  </si>
  <si>
    <t>Dirección de Control y Seguimiento de Obra</t>
  </si>
  <si>
    <t>CLAVE Y NOMBRE DEL PPA:E-PPA 3.12 PROGRAMA DE INFRAESTRUCCTURA BÁSICA URBANA, MEJORAMIENTO DE IMAGEN, SERVICIOS PÚBLICOS Y OBRASPÚBLICAS DIGNAS, SUSTENTABLES E INCLUSIVAS</t>
  </si>
  <si>
    <t>LIC. VALERIA JOSEFINA ALCOCER MONSREAL</t>
  </si>
  <si>
    <t>COORDINADORA ADMINISTRATIVA DE LA SECRETARÍA MUNICIPAL DE OBRAS PÚBLICAS Y SERVICIOS</t>
  </si>
  <si>
    <t>SECRETARIA MUNICIPAL DE OBRAS PÚBLICAS Y SERVICIOS</t>
  </si>
  <si>
    <t>MTRA. SAMANTHA HERNÁNDEZ CARDEÑA</t>
  </si>
  <si>
    <t>M.C. ENRIQUE EDUARDO ENCALADA SÁNCHEZ</t>
  </si>
  <si>
    <t>DIRECTOR DE PLANEACIÓN DE LA DGPM</t>
  </si>
  <si>
    <r>
      <t xml:space="preserve">3.12.1.1.2.3 </t>
    </r>
    <r>
      <rPr>
        <sz val="11"/>
        <color theme="1"/>
        <rFont val="Arial"/>
        <family val="2"/>
      </rPr>
      <t xml:space="preserve">Atención a las solicitudes de ciudadanas mediante  reporta y aporta. </t>
    </r>
  </si>
  <si>
    <r>
      <rPr>
        <b/>
        <sz val="11"/>
        <color theme="1"/>
        <rFont val="Arial"/>
        <family val="2"/>
      </rPr>
      <t xml:space="preserve">Meta Trimestral: </t>
    </r>
    <r>
      <rPr>
        <sz val="11"/>
        <color theme="1"/>
        <rFont val="Arial"/>
        <family val="2"/>
      </rPr>
      <t>Se cumple al 100.00%, la meta realizada con la meta planeada.</t>
    </r>
    <r>
      <rPr>
        <b/>
        <sz val="11"/>
        <color theme="1"/>
        <rFont val="Arial"/>
        <family val="2"/>
      </rPr>
      <t xml:space="preserve">
Meta Anual: </t>
    </r>
    <r>
      <rPr>
        <sz val="11"/>
        <color theme="1"/>
        <rFont val="Arial"/>
        <family val="2"/>
      </rPr>
      <t xml:space="preserve">Se observa un avance del 30.00%, esto debido a que el comportamiento de la obra publica se manifiesta entre el tercer y cuarto trimestre del ejercicio. </t>
    </r>
  </si>
  <si>
    <r>
      <t xml:space="preserve">Meta Trimestral: </t>
    </r>
    <r>
      <rPr>
        <sz val="11"/>
        <color theme="1"/>
        <rFont val="Arial"/>
        <family val="2"/>
      </rPr>
      <t>Se cumple al  50.00%, la meta realizada con la meta planeada, debido a que se planearon mas obras de las realizadas.</t>
    </r>
    <r>
      <rPr>
        <b/>
        <sz val="11"/>
        <color theme="1"/>
        <rFont val="Arial"/>
        <family val="2"/>
      </rPr>
      <t xml:space="preserve">
Meta Anual: </t>
    </r>
    <r>
      <rPr>
        <sz val="11"/>
        <color theme="1"/>
        <rFont val="Arial"/>
        <family val="2"/>
      </rPr>
      <t xml:space="preserve">Se observa un avance del 80.00%, lo que indica que se esta proximo a cumplir la meta meta anual por lo que nos encontramos en el rango permitido. </t>
    </r>
  </si>
  <si>
    <r>
      <rPr>
        <b/>
        <sz val="11"/>
        <color theme="1"/>
        <rFont val="Arial"/>
        <family val="2"/>
      </rPr>
      <t xml:space="preserve">Meta Trimestral: </t>
    </r>
    <r>
      <rPr>
        <sz val="11"/>
        <color theme="1"/>
        <rFont val="Arial"/>
        <family val="2"/>
      </rPr>
      <t>Se cumple al 100.00%, la meta realizada con la meta planeada.</t>
    </r>
    <r>
      <rPr>
        <b/>
        <sz val="11"/>
        <color theme="1"/>
        <rFont val="Arial"/>
        <family val="2"/>
      </rPr>
      <t xml:space="preserve">
Meta Anual: </t>
    </r>
    <r>
      <rPr>
        <sz val="11"/>
        <color theme="1"/>
        <rFont val="Arial"/>
        <family val="2"/>
      </rPr>
      <t xml:space="preserve">Se observa un avance del 12.50%, esto debido a que el comportamiento de la obra publica se manifiesta entre el tercer y cuarto trimestre del ejercicio. </t>
    </r>
  </si>
  <si>
    <r>
      <rPr>
        <b/>
        <sz val="11"/>
        <color theme="1"/>
        <rFont val="Arial"/>
        <family val="2"/>
      </rPr>
      <t>Meta Trimestral:</t>
    </r>
    <r>
      <rPr>
        <sz val="11"/>
        <color theme="1"/>
        <rFont val="Arial"/>
        <family val="2"/>
      </rPr>
      <t xml:space="preserve"> Se cumple al 100.00%, la meta realizada con la meta planeada. 
</t>
    </r>
    <r>
      <rPr>
        <b/>
        <sz val="11"/>
        <color theme="1"/>
        <rFont val="Arial"/>
        <family val="2"/>
      </rPr>
      <t>Meta Anual:</t>
    </r>
    <r>
      <rPr>
        <sz val="11"/>
        <color theme="1"/>
        <rFont val="Arial"/>
        <family val="2"/>
      </rPr>
      <t xml:space="preserve"> El avance anual es de 57.14%, lo que indica que ya llevamos mas de la mitad de lo programado.</t>
    </r>
  </si>
  <si>
    <r>
      <rPr>
        <b/>
        <sz val="11"/>
        <color theme="1"/>
        <rFont val="Arial"/>
        <family val="2"/>
      </rPr>
      <t xml:space="preserve">Meta Trimestral: </t>
    </r>
    <r>
      <rPr>
        <sz val="11"/>
        <color theme="1"/>
        <rFont val="Arial"/>
        <family val="2"/>
      </rPr>
      <t>Se cumple al 100.00%, la meta realizada con la meta planeada.</t>
    </r>
    <r>
      <rPr>
        <b/>
        <sz val="11"/>
        <color theme="1"/>
        <rFont val="Arial"/>
        <family val="2"/>
      </rPr>
      <t xml:space="preserve">
Meta Anual: </t>
    </r>
    <r>
      <rPr>
        <sz val="11"/>
        <color theme="1"/>
        <rFont val="Arial"/>
        <family val="2"/>
      </rPr>
      <t>Se observa un avance del 31.58%,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</si>
  <si>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Se cumple al  60.87%, la meta realizada con la meta planeada. Se observa que se hicieron menos expedientes de los programados sin embargo esto a que muchos de ellos se contabilizaron en el primer trimestre. 
</t>
    </r>
    <r>
      <rPr>
        <b/>
        <sz val="11"/>
        <color theme="1"/>
        <rFont val="Arial"/>
        <family val="2"/>
      </rPr>
      <t>Meta Anual:</t>
    </r>
    <r>
      <rPr>
        <sz val="11"/>
        <color theme="1"/>
        <rFont val="Arial"/>
        <family val="2"/>
      </rPr>
      <t xml:space="preserve"> El avance anual es de 84.44%, lo que indica que se esta proximo a cumplir la meta meta anual por lo que nos encontramos en el rango permitido. </t>
    </r>
  </si>
  <si>
    <r>
      <rPr>
        <b/>
        <sz val="11"/>
        <color theme="1"/>
        <rFont val="Arial"/>
        <family val="2"/>
      </rPr>
      <t xml:space="preserve">Meta Trimestral: </t>
    </r>
    <r>
      <rPr>
        <sz val="11"/>
        <color theme="1"/>
        <rFont val="Arial"/>
        <family val="2"/>
      </rPr>
      <t xml:space="preserve">Se cumple al  80.00%, la meta realizada con la meta planeada, debido a que se planearon mas obras de las realizadas, sin embargo estamos en el rango permitido.
</t>
    </r>
    <r>
      <rPr>
        <b/>
        <sz val="11"/>
        <color theme="1"/>
        <rFont val="Arial"/>
        <family val="2"/>
      </rPr>
      <t>Meta Anual:</t>
    </r>
    <r>
      <rPr>
        <sz val="11"/>
        <color theme="1"/>
        <rFont val="Arial"/>
        <family val="2"/>
      </rPr>
      <t xml:space="preserve">  El avance anual es de 80.00%, lo que indica que se esta proximo a cumplir la meta meta anual por lo que nos encontramos en el rango permitido. </t>
    </r>
  </si>
  <si>
    <r>
      <rPr>
        <b/>
        <sz val="11"/>
        <color theme="1"/>
        <rFont val="Arial"/>
        <family val="2"/>
      </rPr>
      <t xml:space="preserve">Meta Trimestral:  </t>
    </r>
    <r>
      <rPr>
        <sz val="11"/>
        <color theme="1"/>
        <rFont val="Arial"/>
        <family val="2"/>
      </rPr>
      <t xml:space="preserve">Se cumple al  69.57%, la meta realizada con la meta planeada. Se observa que se hicieron menos expedientes de los programados sin embargo esto a que muchos de ellos se contabilizaron en el primer trimestre. 
</t>
    </r>
    <r>
      <rPr>
        <b/>
        <sz val="11"/>
        <color theme="1"/>
        <rFont val="Arial"/>
        <family val="2"/>
      </rPr>
      <t>Meta Anual:</t>
    </r>
    <r>
      <rPr>
        <sz val="11"/>
        <color theme="1"/>
        <rFont val="Arial"/>
        <family val="2"/>
      </rPr>
      <t xml:space="preserve"> El avance anual es de 84.44%, lo que indica que se esta proximo a cumplir la meta meta anual por lo que nos encontramos en el rango permitido. </t>
    </r>
  </si>
  <si>
    <r>
      <rPr>
        <b/>
        <sz val="11"/>
        <color theme="1"/>
        <rFont val="Arial"/>
        <family val="2"/>
      </rPr>
      <t xml:space="preserve">Meta Trimestral: </t>
    </r>
    <r>
      <rPr>
        <sz val="11"/>
        <color theme="1"/>
        <rFont val="Arial"/>
        <family val="2"/>
      </rPr>
      <t xml:space="preserve">Se cumple al  82.35%, la meta realizada con la meta planeada, debido a que se planearon mas obras de las realizadas, sin embargo estamos en el rango permitido.
</t>
    </r>
    <r>
      <rPr>
        <b/>
        <sz val="11"/>
        <color theme="1"/>
        <rFont val="Arial"/>
        <family val="2"/>
      </rPr>
      <t>Meta Anual:</t>
    </r>
    <r>
      <rPr>
        <sz val="11"/>
        <color theme="1"/>
        <rFont val="Arial"/>
        <family val="2"/>
      </rPr>
      <t xml:space="preserve"> Se observa un avance del 48.57%,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</si>
  <si>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Se cumple al  38.46%, la meta realizada con la meta planeada, debido a que se planearon mas informes de las realizadas.
</t>
    </r>
    <r>
      <rPr>
        <b/>
        <sz val="11"/>
        <color theme="1"/>
        <rFont val="Arial"/>
        <family val="2"/>
      </rPr>
      <t>Meta Anual:</t>
    </r>
    <r>
      <rPr>
        <sz val="11"/>
        <color theme="1"/>
        <rFont val="Arial"/>
        <family val="2"/>
      </rPr>
      <t xml:space="preserve"> Se observa un avance del 11.50%,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</si>
  <si>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Se cumple al 100.00%, la meta realizada con la meta planeada.
</t>
    </r>
    <r>
      <rPr>
        <b/>
        <sz val="11"/>
        <color theme="1"/>
        <rFont val="Arial"/>
        <family val="2"/>
      </rPr>
      <t>Meta Anual:</t>
    </r>
    <r>
      <rPr>
        <sz val="11"/>
        <color theme="1"/>
        <rFont val="Arial"/>
        <family val="2"/>
      </rPr>
      <t xml:space="preserve"> Se observa un avance del 7.08%, esto debido a que el comportamiento de la obra publica se manifiesta entre el tercer y cuarto trimestre del ejercicio. </t>
    </r>
  </si>
  <si>
    <r>
      <rPr>
        <b/>
        <sz val="11"/>
        <color theme="1"/>
        <rFont val="Arial"/>
        <family val="2"/>
      </rPr>
      <t xml:space="preserve">Meta Trimestral: </t>
    </r>
    <r>
      <rPr>
        <sz val="11"/>
        <color theme="1"/>
        <rFont val="Arial"/>
        <family val="2"/>
      </rPr>
      <t>La meta alcanzada  en el segundo trimestre 2022  fue del 91.39 %</t>
    </r>
    <r>
      <rPr>
        <b/>
        <sz val="11"/>
        <color theme="1"/>
        <rFont val="Arial"/>
        <family val="2"/>
      </rPr>
      <t>,</t>
    </r>
    <r>
      <rPr>
        <sz val="11"/>
        <color theme="1"/>
        <rFont val="Arial"/>
        <family val="2"/>
      </rPr>
      <t xml:space="preserve"> ya que la medicion es trimestral, se encuentra dentro el rango competitivo, ya que el trabajo operativo se esta realizando de forma nolmal en el mantenimiento de los los metros cuadrados de las playas.</t>
    </r>
    <r>
      <rPr>
        <b/>
        <sz val="11"/>
        <color theme="1"/>
        <rFont val="Arial"/>
        <family val="2"/>
      </rPr>
      <t xml:space="preserve">             
Meta Anual: </t>
    </r>
    <r>
      <rPr>
        <sz val="11"/>
        <color theme="1"/>
        <rFont val="Arial"/>
        <family val="2"/>
      </rPr>
      <t>El avance anual se mantiene menor al del trimestre en  un 45.26% en el segundo trimestre, ya que, es un indicador acumulativo ascendente se actualiza cada trimetre.</t>
    </r>
  </si>
  <si>
    <r>
      <rPr>
        <b/>
        <sz val="11"/>
        <color theme="1"/>
        <rFont val="Arial"/>
        <family val="2"/>
      </rPr>
      <t xml:space="preserve"> Meta Trimestral: </t>
    </r>
    <r>
      <rPr>
        <sz val="11"/>
        <color theme="1"/>
        <rFont val="Arial"/>
        <family val="2"/>
      </rPr>
      <t>La meta alcanzada en el  segundo trimestre 2022 es del 66.00 %,  la medición es trimestral, y se encuentra dentro el rango competitivo,  ya que el trabajo operativo se está realizando de forma nolmal en la reparación de los pozos pluviales.</t>
    </r>
    <r>
      <rPr>
        <b/>
        <sz val="11"/>
        <color theme="1"/>
        <rFont val="Arial"/>
        <family val="2"/>
      </rPr>
      <t xml:space="preserve">
Meta Anual: </t>
    </r>
    <r>
      <rPr>
        <sz val="11"/>
        <color theme="1"/>
        <rFont val="Arial"/>
        <family val="2"/>
      </rPr>
      <t>El avance anual se mantiene menor al del trimestre en un  35.26% en el segundo trimestre, ya que es un indicador acumulativo ascendente y se actualiza cada trimestre.</t>
    </r>
  </si>
  <si>
    <r>
      <rPr>
        <b/>
        <sz val="11"/>
        <color theme="1"/>
        <rFont val="Arial"/>
        <family val="2"/>
      </rPr>
      <t xml:space="preserve">Meta Trimestral: </t>
    </r>
    <r>
      <rPr>
        <sz val="11"/>
        <color theme="1"/>
        <rFont val="Arial"/>
        <family val="2"/>
      </rPr>
      <t>La meta alcanzada en el segundo trimestre 2022 es del 94.99 %</t>
    </r>
    <r>
      <rPr>
        <b/>
        <sz val="11"/>
        <color theme="1"/>
        <rFont val="Arial"/>
        <family val="2"/>
      </rPr>
      <t>,</t>
    </r>
    <r>
      <rPr>
        <sz val="11"/>
        <color theme="1"/>
        <rFont val="Arial"/>
        <family val="2"/>
      </rPr>
      <t xml:space="preserve"> la medición es trimestral y se encuentra dentro el rango competitivo,  ya que el trabajo operativo se está realizando de forma normal, en el servicio de limpieza del sistema de drenaje pluvial .</t>
    </r>
    <r>
      <rPr>
        <b/>
        <sz val="11"/>
        <color theme="1"/>
        <rFont val="Arial"/>
        <family val="2"/>
      </rPr>
      <t xml:space="preserve">
Meta Anual: </t>
    </r>
    <r>
      <rPr>
        <sz val="11"/>
        <color theme="1"/>
        <rFont val="Arial"/>
        <family val="2"/>
      </rPr>
      <t>El avance anual se mantiene menor al del trimestre en un 39.52% en el segundo trimestre, ya que, es un indicador acumulativo ascendente y se actualiza cada trimestre.</t>
    </r>
  </si>
  <si>
    <r>
      <rPr>
        <b/>
        <sz val="11"/>
        <color theme="1"/>
        <rFont val="Arial"/>
        <family val="2"/>
      </rPr>
      <t xml:space="preserve">Meta Trimestral: </t>
    </r>
    <r>
      <rPr>
        <sz val="11"/>
        <color theme="1"/>
        <rFont val="Arial"/>
        <family val="2"/>
      </rPr>
      <t>La meta alcanzada en el segundo trimestre 2022 es del 111.33 %, la medición es trimestral y</t>
    </r>
    <r>
      <rPr>
        <b/>
        <sz val="11"/>
        <color theme="1"/>
        <rFont val="Arial"/>
        <family val="2"/>
      </rPr>
      <t xml:space="preserve"> </t>
    </r>
    <r>
      <rPr>
        <sz val="11"/>
        <color theme="1"/>
        <rFont val="Arial"/>
        <family val="2"/>
      </rPr>
      <t xml:space="preserve">se eleva, debido a la demanda de solicitud del   de limpieza de los metros lineales de interconexion. </t>
    </r>
    <r>
      <rPr>
        <b/>
        <sz val="11"/>
        <color theme="1"/>
        <rFont val="Arial"/>
        <family val="2"/>
      </rPr>
      <t xml:space="preserve">
Meta Anual: </t>
    </r>
    <r>
      <rPr>
        <sz val="11"/>
        <color theme="1"/>
        <rFont val="Arial"/>
        <family val="2"/>
      </rPr>
      <t>El avance anual se obtuvo  un 65.90% en el segundo trimestre, ya que, es un indicador acumulativo ascendente y se actualiza cada trimestre.</t>
    </r>
  </si>
  <si>
    <r>
      <rPr>
        <b/>
        <sz val="11"/>
        <color theme="1"/>
        <rFont val="Arial"/>
        <family val="2"/>
      </rPr>
      <t>Meta Trimestral:</t>
    </r>
    <r>
      <rPr>
        <sz val="11"/>
        <color theme="1"/>
        <rFont val="Arial"/>
        <family val="2"/>
      </rPr>
      <t xml:space="preserve"> La meta alcanzada en el segundo trimestre 2022 es del 60.00 %, la medición es trimestral, y se mantiene, dentro del rango competitivo debido a las transferencias de movimientos realizados en las partidas que requieren  presupuesto, para el pago de servicios. </t>
    </r>
    <r>
      <rPr>
        <b/>
        <sz val="11"/>
        <color theme="1"/>
        <rFont val="Arial"/>
        <family val="2"/>
      </rPr>
      <t xml:space="preserve">
Meta Anual: </t>
    </r>
    <r>
      <rPr>
        <sz val="11"/>
        <color theme="1"/>
        <rFont val="Arial"/>
        <family val="2"/>
      </rPr>
      <t>El avance anual se obtuvo en un 62.50% en el segundo trimestre, ya que es un indicador acumulativo ascendente y se actualiza cada trimestre.</t>
    </r>
  </si>
  <si>
    <r>
      <rPr>
        <b/>
        <sz val="11"/>
        <color theme="1"/>
        <rFont val="Arial"/>
        <family val="2"/>
      </rPr>
      <t xml:space="preserve">Meta Trimestral: </t>
    </r>
    <r>
      <rPr>
        <sz val="11"/>
        <color theme="1"/>
        <rFont val="Arial"/>
        <family val="2"/>
      </rPr>
      <t xml:space="preserve"> La meta alcanzada  en el segundo trimestre 2022 es del 86.26 %, la medición es trimestral y se encuentra dentro el rango competitivo, ya que el trabajo operativo se está realizando de forma normal, en el servicio de limpieza en los accesos a las playas publicas. </t>
    </r>
    <r>
      <rPr>
        <b/>
        <sz val="11"/>
        <color theme="1"/>
        <rFont val="Arial"/>
        <family val="2"/>
      </rPr>
      <t xml:space="preserve">
Meta Anual: </t>
    </r>
    <r>
      <rPr>
        <sz val="11"/>
        <color theme="1"/>
        <rFont val="Arial"/>
        <family val="2"/>
      </rPr>
      <t>El avance anual se mantiene menor al del trimestre en un 43.53% en el segundo trimestre,  ya que es un indicador acumulativo ascendente y se actualiza cada trimestre.</t>
    </r>
  </si>
  <si>
    <r>
      <rPr>
        <b/>
        <sz val="11"/>
        <color theme="1"/>
        <rFont val="Arial"/>
        <family val="2"/>
      </rPr>
      <t xml:space="preserve"> Meta Trimestral: </t>
    </r>
    <r>
      <rPr>
        <sz val="11"/>
        <color theme="1"/>
        <rFont val="Arial"/>
        <family val="2"/>
      </rPr>
      <t xml:space="preserve"> La meta alcanzada en el segundo trimestre 2022 es del 108.29 %</t>
    </r>
    <r>
      <rPr>
        <b/>
        <sz val="11"/>
        <color theme="1"/>
        <rFont val="Arial"/>
        <family val="2"/>
      </rPr>
      <t>,</t>
    </r>
    <r>
      <rPr>
        <sz val="11"/>
        <color theme="1"/>
        <rFont val="Arial"/>
        <family val="2"/>
      </rPr>
      <t xml:space="preserve"> la medición es trimestral y se encuentra dentro el rango competitivo, ya que el trabajo operativo se está realizando de forma normal en el retiro de sargazo y pasto marino de las playas públicas. </t>
    </r>
    <r>
      <rPr>
        <b/>
        <sz val="11"/>
        <color theme="1"/>
        <rFont val="Arial"/>
        <family val="2"/>
      </rPr>
      <t xml:space="preserve">
Meta Anual: </t>
    </r>
    <r>
      <rPr>
        <sz val="11"/>
        <color theme="1"/>
        <rFont val="Arial"/>
        <family val="2"/>
      </rPr>
      <t>El avance anual se mantiene menor al del trimestre en un 45.64% en el segundo  trimestre,   ya que es un indicador acumulativo ascendente, y se actualiza cada trimestre.</t>
    </r>
  </si>
  <si>
    <r>
      <rPr>
        <b/>
        <sz val="11"/>
        <color theme="1"/>
        <rFont val="Arial"/>
        <family val="2"/>
      </rPr>
      <t xml:space="preserve">Meta Trimestral: </t>
    </r>
    <r>
      <rPr>
        <sz val="11"/>
        <color theme="1"/>
        <rFont val="Arial"/>
        <family val="2"/>
      </rPr>
      <t xml:space="preserve"> La meta alcanzada en el segundo trimestre 2022 es del 22.22 %</t>
    </r>
    <r>
      <rPr>
        <b/>
        <sz val="11"/>
        <color theme="1"/>
        <rFont val="Arial"/>
        <family val="2"/>
      </rPr>
      <t>,</t>
    </r>
    <r>
      <rPr>
        <sz val="11"/>
        <color theme="1"/>
        <rFont val="Arial"/>
        <family val="2"/>
      </rPr>
      <t xml:space="preserve"> la medición es trimestral, y se encuentra debajo de la meta establecida, devido a que el primer trimestre se realizaron mantenimientos del parque vehicular..</t>
    </r>
    <r>
      <rPr>
        <b/>
        <sz val="11"/>
        <color theme="1"/>
        <rFont val="Arial"/>
        <family val="2"/>
      </rPr>
      <t xml:space="preserve">
Meta Anual: </t>
    </r>
    <r>
      <rPr>
        <sz val="11"/>
        <color theme="1"/>
        <rFont val="Arial"/>
        <family val="2"/>
      </rPr>
      <t>En el avance anual se mantiene menor al del trimestre en un  22.86% en el segundo trimestre,  ya que es un indicador acumulativo ascendente, y se actualiza cada trimestre.</t>
    </r>
  </si>
  <si>
    <r>
      <rPr>
        <b/>
        <sz val="11"/>
        <color theme="1"/>
        <rFont val="Arial"/>
        <family val="2"/>
      </rPr>
      <t>META TRIMESTRAL</t>
    </r>
    <r>
      <rPr>
        <sz val="11"/>
        <color theme="1"/>
        <rFont val="Arial"/>
        <family val="2"/>
      </rPr>
      <t xml:space="preserve">:Debido a la falta de material de pintura durante este trimestre, se realizo un 23.00%  del mantenimiento programado para esta actividad.
</t>
    </r>
    <r>
      <rPr>
        <b/>
        <sz val="11"/>
        <color theme="1"/>
        <rFont val="Arial"/>
        <family val="2"/>
      </rPr>
      <t>META ANUAL</t>
    </r>
    <r>
      <rPr>
        <sz val="11"/>
        <color theme="1"/>
        <rFont val="Arial"/>
        <family val="2"/>
      </rPr>
      <t>: Se logro un avance anual del 7.35% esto debido a la falta de manterial de pintura por lo que dicho personal se sumo al mantenimiento de parques y espacios públicos, razon por la cual no se llego a la meta programada.</t>
    </r>
  </si>
  <si>
    <r>
      <rPr>
        <b/>
        <sz val="11"/>
        <color theme="1"/>
        <rFont val="Arial"/>
        <family val="2"/>
      </rPr>
      <t>META TRIMESTRAL:</t>
    </r>
    <r>
      <rPr>
        <sz val="11"/>
        <color theme="1"/>
        <rFont val="Arial"/>
        <family val="2"/>
      </rPr>
      <t xml:space="preserve"> Se logro una meta del 116.73% debido a que el personal de pintura que por falta de material para realizar sus actividades de mantenimiento en pintura  junto al personal operativo realizaron la actividad de mantenimiento de parques y áreas jardinadas, por lo cual se rebaso la meta programada para esta actividad. 
</t>
    </r>
    <r>
      <rPr>
        <b/>
        <sz val="11"/>
        <color theme="1"/>
        <rFont val="Arial"/>
        <family val="2"/>
      </rPr>
      <t xml:space="preserve">
META ANUAL:</t>
    </r>
    <r>
      <rPr>
        <sz val="11"/>
        <color theme="1"/>
        <rFont val="Arial"/>
        <family val="2"/>
      </rPr>
      <t xml:space="preserve"> Se logro un  avance 60.59% por lo que la actividad presento un avance optimo en los servicios de mantenimiento a parques y espacios públicos.</t>
    </r>
  </si>
  <si>
    <r>
      <rPr>
        <b/>
        <sz val="11"/>
        <color theme="1"/>
        <rFont val="Arial"/>
        <family val="2"/>
      </rPr>
      <t>META TRIMESTRAL:</t>
    </r>
    <r>
      <rPr>
        <sz val="11"/>
        <color theme="1"/>
        <rFont val="Arial"/>
        <family val="2"/>
      </rPr>
      <t xml:space="preserve"> Se logro un avance del 97.50% del programado para esta actividad, teniendo de esta manera un  avance optimo para esta actividad.
</t>
    </r>
    <r>
      <rPr>
        <b/>
        <sz val="11"/>
        <color theme="1"/>
        <rFont val="Arial"/>
        <family val="2"/>
      </rPr>
      <t xml:space="preserve">
META ANUAL:</t>
    </r>
    <r>
      <rPr>
        <sz val="11"/>
        <color theme="1"/>
        <rFont val="Arial"/>
        <family val="2"/>
      </rPr>
      <t xml:space="preserve"> Se logro un  avance 43.87%  del planeado, teniendo un avance optimo para dicha actividad.</t>
    </r>
  </si>
  <si>
    <r>
      <rPr>
        <b/>
        <sz val="11"/>
        <color theme="1"/>
        <rFont val="Arial"/>
        <family val="2"/>
      </rPr>
      <t xml:space="preserve">META TRIMESTRAL: </t>
    </r>
    <r>
      <rPr>
        <sz val="11"/>
        <color theme="1"/>
        <rFont val="Arial"/>
        <family val="2"/>
      </rPr>
      <t xml:space="preserve">Debido a la falta de material de pintura durante este trimestre  se logro un avance del 25.00%, por lo que se le dio prioridad al mantenimiento de parques y áreas jardinadas  y de esa manera no dejar inactivo a dicho personal,  por ese motivo  no se realizó el mantenimiento programado de esta actividad.
</t>
    </r>
    <r>
      <rPr>
        <b/>
        <sz val="11"/>
        <color theme="1"/>
        <rFont val="Arial"/>
        <family val="2"/>
      </rPr>
      <t>META ANUAL:</t>
    </r>
    <r>
      <rPr>
        <sz val="11"/>
        <color theme="1"/>
        <rFont val="Arial"/>
        <family val="2"/>
      </rPr>
      <t xml:space="preserve"> Se logro un avance anual del 23.08% debido a la falta de material de pintura, sin embargo dicho personal  apoyo en el mantenimiento de parques y espacios públicos de esta manera mantener activo dicho personal.</t>
    </r>
  </si>
  <si>
    <r>
      <rPr>
        <b/>
        <sz val="11"/>
        <color theme="1"/>
        <rFont val="Arial"/>
        <family val="2"/>
      </rPr>
      <t xml:space="preserve">META TRIMESTRAL: </t>
    </r>
    <r>
      <rPr>
        <sz val="11"/>
        <color theme="1"/>
        <rFont val="Arial"/>
        <family val="2"/>
      </rPr>
      <t xml:space="preserve">Se logro una meta del  54.00%  esto debido a la falta de material de pintura  para realizar dicha actividad, motivo por el cual no permitio alcanzar la meta programada.
</t>
    </r>
    <r>
      <rPr>
        <b/>
        <sz val="11"/>
        <color theme="1"/>
        <rFont val="Arial"/>
        <family val="2"/>
      </rPr>
      <t xml:space="preserve">META ANUAL: </t>
    </r>
    <r>
      <rPr>
        <sz val="11"/>
        <color theme="1"/>
        <rFont val="Arial"/>
        <family val="2"/>
      </rPr>
      <t xml:space="preserve">Se logro un  avance 16.08%  en la restauracion de juegos infantiles y aparatos de ejercicio en parques, teniendo un avance minimo para esta actividad. </t>
    </r>
  </si>
  <si>
    <r>
      <rPr>
        <b/>
        <sz val="11"/>
        <color theme="1"/>
        <rFont val="Arial"/>
        <family val="2"/>
      </rPr>
      <t>META TRIMESTRAL:</t>
    </r>
    <r>
      <rPr>
        <sz val="11"/>
        <color theme="1"/>
        <rFont val="Arial"/>
        <family val="2"/>
      </rPr>
      <t xml:space="preserve"> Se logro una meta del 100.00% y de esta manera alcanzar la meta programa para el mantenimiento preventivo del parque vehicular.
 </t>
    </r>
    <r>
      <rPr>
        <b/>
        <sz val="11"/>
        <color theme="1"/>
        <rFont val="Arial"/>
        <family val="2"/>
      </rPr>
      <t xml:space="preserve">
META ANUAL:</t>
    </r>
    <r>
      <rPr>
        <sz val="11"/>
        <color theme="1"/>
        <rFont val="Arial"/>
        <family val="2"/>
      </rPr>
      <t xml:space="preserve"> Se logro un  avance 48.00%  teniendo de esta manera las unidades en condiciones adecuadas para realizar las actividades diariasny de este modo cumplir con la meta de dicho trimestre.</t>
    </r>
  </si>
  <si>
    <r>
      <rPr>
        <b/>
        <sz val="11"/>
        <color theme="1"/>
        <rFont val="Arial"/>
        <family val="2"/>
      </rPr>
      <t>META TRIMESTRAL:</t>
    </r>
    <r>
      <rPr>
        <sz val="11"/>
        <color theme="1"/>
        <rFont val="Arial"/>
        <family val="2"/>
      </rPr>
      <t xml:space="preserve"> Se logro una meta del 93.75 % para el mantenimiento de maquinaria menor, teniendo un avance optimo para esta actividada del mantenimiento preventivo de las desbrozadoras, motosierras, podadoras, etc.
</t>
    </r>
    <r>
      <rPr>
        <b/>
        <sz val="11"/>
        <color theme="1"/>
        <rFont val="Arial"/>
        <family val="2"/>
      </rPr>
      <t>META ANUAL:</t>
    </r>
    <r>
      <rPr>
        <sz val="11"/>
        <color theme="1"/>
        <rFont val="Arial"/>
        <family val="2"/>
      </rPr>
      <t xml:space="preserve"> Se logro un avance 43.53% teniendo de esta manera un avance bueno para el mantenimiento de maquinaria menor, teniendo de esta manera maquinaria apta para desempeñar las actividades diarias.</t>
    </r>
  </si>
  <si>
    <r>
      <rPr>
        <b/>
        <sz val="11"/>
        <color theme="1"/>
        <rFont val="Arial"/>
        <family val="2"/>
      </rPr>
      <t>META TRIMESTRAL:</t>
    </r>
    <r>
      <rPr>
        <sz val="11"/>
        <color theme="1"/>
        <rFont val="Arial"/>
        <family val="2"/>
      </rPr>
      <t xml:space="preserve"> Se realizo un avance del 286.67% esto debido a que se nos proporciono material para la reparacion de guarnicions de algunas Avenidas de la ciudad, por ese motivo no se realizó dicho porcentaje de avance al programado de esta actividad.
</t>
    </r>
    <r>
      <rPr>
        <b/>
        <sz val="11"/>
        <color theme="1"/>
        <rFont val="Arial"/>
        <family val="2"/>
      </rPr>
      <t xml:space="preserve">
META ANUAL: </t>
    </r>
    <r>
      <rPr>
        <sz val="11"/>
        <color theme="1"/>
        <rFont val="Arial"/>
        <family val="2"/>
      </rPr>
      <t>Se logro un avance del 71.67% teniendo de esta manera un avance excelente para el programado de esta actividad.</t>
    </r>
  </si>
  <si>
    <r>
      <rPr>
        <b/>
        <sz val="11"/>
        <color theme="1"/>
        <rFont val="Arial"/>
        <family val="2"/>
      </rPr>
      <t>META TRIMESTRAL</t>
    </r>
    <r>
      <rPr>
        <sz val="11"/>
        <color theme="1"/>
        <rFont val="Arial"/>
        <family val="2"/>
      </rPr>
      <t xml:space="preserve">:  Se realizo un avance del 119.33 % de esta actividad en la reparacion de banquetas de la Av. Nader,  por ese motivo se realizó un avance bueno para el mantenimiento programado de esta actividad.
</t>
    </r>
    <r>
      <rPr>
        <b/>
        <sz val="11"/>
        <color theme="1"/>
        <rFont val="Arial"/>
        <family val="2"/>
      </rPr>
      <t>META ANUAL:</t>
    </r>
    <r>
      <rPr>
        <sz val="11"/>
        <color theme="1"/>
        <rFont val="Arial"/>
        <family val="2"/>
      </rPr>
      <t xml:space="preserve"> Se logro un avance del 30.92%  mostrando un avance optimo del programado para esta activida.</t>
    </r>
  </si>
  <si>
    <r>
      <rPr>
        <b/>
        <sz val="11"/>
        <color theme="1"/>
        <rFont val="Arial"/>
        <family val="2"/>
      </rPr>
      <t xml:space="preserve">Meta Trimestral: </t>
    </r>
    <r>
      <rPr>
        <sz val="11"/>
        <color theme="1"/>
        <rFont val="Arial"/>
        <family val="2"/>
      </rPr>
      <t>La meta alcanzada del 1 Abril al 30 de Junio 2022, fue de un 81.20% ya que la medición es trimestral, y por condiciones climáticas no se obtuvo el 100% que se esperaba.</t>
    </r>
    <r>
      <rPr>
        <b/>
        <sz val="11"/>
        <color theme="1"/>
        <rFont val="Arial"/>
        <family val="2"/>
      </rPr>
      <t xml:space="preserve">
Meta Anual: </t>
    </r>
    <r>
      <rPr>
        <sz val="11"/>
        <color theme="1"/>
        <rFont val="Arial"/>
        <family val="2"/>
      </rPr>
      <t>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</si>
  <si>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93.85% ya que la medición es trimestral, por cuestiones del Covid-19 y condiciones climáticas no se obtuvo el 100% que se esperaba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</si>
  <si>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104.71% ya que la medición es trimestral, y se rebaso más del 100% ya que al crecer la ciudad la cantidad se requiere la supervisión de más recorrido de las rutas.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</si>
  <si>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107.57% ya que la medición es trimestral, y se rebaso más del 100%  ya que al crecer la ciudad la cantidad de desecho de residuos aumenta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</si>
  <si>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116.67% ya que la medición es trimestral, y se rebaso más del 100% ya que al crecer la ciudad la cantidad de clandestinos aumenta por lo que se ha supervisado en mas puntos de la ciudad.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</si>
  <si>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100% ya que la medición es trimestral, se logro la meta total ya que se realizó el mantenimiento en servicio por trabajos operativos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</si>
  <si>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se logró un avance del 146.43% al cumplir con la meta  programada del trimestre en la Atención a las solicitudes ciudadanas canalizadas para el mantenimiento de la infraestructura urbana y para la creacion de la obra publica municipal.para el mantenimiento de la infraestructura urbana y para la creacion de la obra publica municipal.
</t>
    </r>
    <r>
      <rPr>
        <b/>
        <sz val="11"/>
        <color theme="1"/>
        <rFont val="Arial"/>
        <family val="2"/>
      </rPr>
      <t>Meta Anual:</t>
    </r>
    <r>
      <rPr>
        <sz val="11"/>
        <color theme="1"/>
        <rFont val="Arial"/>
        <family val="2"/>
      </rPr>
      <t xml:space="preserve"> El avance anual fue del  60.00% dando cumplimiento de lo programado.</t>
    </r>
  </si>
  <si>
    <r>
      <rPr>
        <b/>
        <sz val="11"/>
        <color theme="1"/>
        <rFont val="Arial"/>
        <family val="2"/>
      </rPr>
      <t xml:space="preserve">Meta Trimestral: </t>
    </r>
    <r>
      <rPr>
        <sz val="11"/>
        <color theme="1"/>
        <rFont val="Arial"/>
        <family val="2"/>
      </rPr>
      <t xml:space="preserve">se logró un avance del 38.46%  en la Supervisiones de entrega de obra pública realizadas
</t>
    </r>
    <r>
      <rPr>
        <b/>
        <sz val="11"/>
        <color theme="1"/>
        <rFont val="Arial"/>
        <family val="2"/>
      </rPr>
      <t xml:space="preserve">Meta Anual: </t>
    </r>
    <r>
      <rPr>
        <sz val="11"/>
        <color theme="1"/>
        <rFont val="Arial"/>
        <family val="2"/>
      </rPr>
      <t>El avance anual fue del  11.50% en menor porcentaje de lo programado.</t>
    </r>
  </si>
  <si>
    <r>
      <rPr>
        <b/>
        <sz val="11"/>
        <color theme="1"/>
        <rFont val="Arial"/>
        <family val="2"/>
      </rPr>
      <t xml:space="preserve">Meta Trimestral: </t>
    </r>
    <r>
      <rPr>
        <sz val="11"/>
        <color theme="1"/>
        <rFont val="Arial"/>
        <family val="2"/>
      </rPr>
      <t xml:space="preserve">se logró un avance del 100% al cumplir con la meta  programada del trimestre en la implementación de estrategias en planeacion presupiuestaria
</t>
    </r>
    <r>
      <rPr>
        <b/>
        <sz val="11"/>
        <color theme="1"/>
        <rFont val="Arial"/>
        <family val="2"/>
      </rPr>
      <t>Meta Anual:</t>
    </r>
    <r>
      <rPr>
        <sz val="11"/>
        <color theme="1"/>
        <rFont val="Arial"/>
        <family val="2"/>
      </rPr>
      <t xml:space="preserve"> El avance anual fue del  42.42% dando cumplimiento de lo programado.</t>
    </r>
  </si>
  <si>
    <r>
      <rPr>
        <b/>
        <sz val="11"/>
        <color theme="1"/>
        <rFont val="Arial"/>
        <family val="2"/>
      </rPr>
      <t>Meta Trimestral:</t>
    </r>
    <r>
      <rPr>
        <sz val="11"/>
        <color theme="1"/>
        <rFont val="Arial"/>
        <family val="2"/>
      </rPr>
      <t xml:space="preserve"> se logró un avance del 33.33% al cumplir con una actividad programada del trimestre en la Representación y Asistencia a actividades programadas CAPA
</t>
    </r>
    <r>
      <rPr>
        <b/>
        <sz val="11"/>
        <color theme="1"/>
        <rFont val="Arial"/>
        <family val="2"/>
      </rPr>
      <t xml:space="preserve">Meta Anual: </t>
    </r>
    <r>
      <rPr>
        <sz val="11"/>
        <color theme="1"/>
        <rFont val="Arial"/>
        <family val="2"/>
      </rPr>
      <t>El avance anual fue del  15.38%, ya que es un indicador ascendente regular y faltan tres trimestres por ejecutar.</t>
    </r>
  </si>
  <si>
    <r>
      <rPr>
        <b/>
        <sz val="11"/>
        <color theme="1"/>
        <rFont val="Arial"/>
        <family val="2"/>
      </rPr>
      <t xml:space="preserve">Meta Trimestral: </t>
    </r>
    <r>
      <rPr>
        <sz val="11"/>
        <color theme="1"/>
        <rFont val="Arial"/>
        <family val="2"/>
      </rPr>
      <t xml:space="preserve">se logró un avance del 146.43% al cumplir con la meta  programada del trimestre en la Atención a las solicitudes ciudadanas atendidas para el mantenimiento de la infraestructura urbana y para la creacion de la obra publica municipal.para el mantenimiento de la infraestructura urbana y para la creacion de la obra publica municipal.
</t>
    </r>
    <r>
      <rPr>
        <b/>
        <sz val="11"/>
        <color theme="1"/>
        <rFont val="Arial"/>
        <family val="2"/>
      </rPr>
      <t xml:space="preserve">Meta Anual: </t>
    </r>
    <r>
      <rPr>
        <sz val="11"/>
        <color theme="1"/>
        <rFont val="Arial"/>
        <family val="2"/>
      </rPr>
      <t>El avance anual fue del  60.00% dando cumplimiento de lo programado.</t>
    </r>
  </si>
  <si>
    <r>
      <rPr>
        <b/>
        <sz val="11"/>
        <color theme="1"/>
        <rFont val="Arial"/>
        <family val="2"/>
      </rPr>
      <t>Meta Trimestral:</t>
    </r>
    <r>
      <rPr>
        <sz val="11"/>
        <color theme="1"/>
        <rFont val="Arial"/>
        <family val="2"/>
      </rPr>
      <t xml:space="preserve"> se logró un avance del 113.33% al cumplir y rebasar la meta  programada del trimestre en la Autorización de Permisos de obra privada en vía pública
</t>
    </r>
    <r>
      <rPr>
        <b/>
        <sz val="11"/>
        <color theme="1"/>
        <rFont val="Arial"/>
        <family val="2"/>
      </rPr>
      <t>Meta Anual:</t>
    </r>
    <r>
      <rPr>
        <sz val="11"/>
        <color theme="1"/>
        <rFont val="Arial"/>
        <family val="2"/>
      </rPr>
      <t xml:space="preserve"> El avance anual fue del  77.24% con el incremento se dio cumplimiento a lo programado ya que se extendio y atendio la demanda de nuevas anuencias.</t>
    </r>
  </si>
  <si>
    <r>
      <rPr>
        <b/>
        <sz val="11"/>
        <color theme="1"/>
        <rFont val="Arial"/>
        <family val="2"/>
      </rPr>
      <t xml:space="preserve">Meta Trimestral: </t>
    </r>
    <r>
      <rPr>
        <sz val="11"/>
        <color theme="1"/>
        <rFont val="Arial"/>
        <family val="2"/>
      </rPr>
      <t xml:space="preserve">se logró un avance del 66.67% donde se dio cumplimiento a la meta  programada del 1er trimestre en la Resolución  de recursos de revision, desahogo de pruebas y alegatos en  audiencias.
</t>
    </r>
    <r>
      <rPr>
        <b/>
        <sz val="11"/>
        <color theme="1"/>
        <rFont val="Arial"/>
        <family val="2"/>
      </rPr>
      <t xml:space="preserve">
Meta Anual:</t>
    </r>
    <r>
      <rPr>
        <sz val="11"/>
        <color theme="1"/>
        <rFont val="Arial"/>
        <family val="2"/>
      </rPr>
      <t xml:space="preserve"> El avance anual fue del  30.77% con lo que se dio cumplimiento a lo programado el número de juicios programados </t>
    </r>
  </si>
  <si>
    <r>
      <rPr>
        <b/>
        <sz val="11"/>
        <color theme="1"/>
        <rFont val="Arial"/>
        <family val="2"/>
      </rPr>
      <t>Meta Trimestral:</t>
    </r>
    <r>
      <rPr>
        <sz val="11"/>
        <color theme="1"/>
        <rFont val="Arial"/>
        <family val="2"/>
      </rPr>
      <t xml:space="preserve"> se logró un avance del 60.00% en el mantenimiento de las instalaciones de la coordinación administrativa, equipos utilitarios y herramientas, debido a el atraso de la apertura del sistema OPERGOB
</t>
    </r>
    <r>
      <rPr>
        <b/>
        <sz val="11"/>
        <color theme="1"/>
        <rFont val="Arial"/>
        <family val="2"/>
      </rPr>
      <t xml:space="preserve">
Meta Anual:</t>
    </r>
    <r>
      <rPr>
        <sz val="11"/>
        <color theme="1"/>
        <rFont val="Arial"/>
        <family val="2"/>
      </rPr>
      <t xml:space="preserve"> El avance anual fue del  13.64% menor cantidad de  lo programado ya que no se contaba con la aporbación de las adquisiciones de los materiales para dar atención a los bienes de las oficinas de la Coordinaciíon Administrativa.</t>
    </r>
  </si>
  <si>
    <r>
      <rPr>
        <b/>
        <sz val="11"/>
        <color theme="1"/>
        <rFont val="Arial"/>
        <family val="2"/>
      </rPr>
      <t>Meta Trimestral:</t>
    </r>
    <r>
      <rPr>
        <sz val="11"/>
        <color theme="1"/>
        <rFont val="Arial"/>
        <family val="2"/>
      </rPr>
      <t xml:space="preserve"> se logró un avance del 100% al cumplir con la meta  programada del trimestre en el serivicio de mantenimiento de los serivicios públicos .  
</t>
    </r>
    <r>
      <rPr>
        <b/>
        <sz val="11"/>
        <color theme="1"/>
        <rFont val="Arial"/>
        <family val="2"/>
      </rPr>
      <t>Meta Anual:</t>
    </r>
    <r>
      <rPr>
        <sz val="11"/>
        <color theme="1"/>
        <rFont val="Arial"/>
        <family val="2"/>
      </rPr>
      <t xml:space="preserve"> El avance anual fue del  38.46% dando cumplimiento de lo programado.</t>
    </r>
  </si>
  <si>
    <r>
      <rPr>
        <b/>
        <sz val="11"/>
        <color theme="1"/>
        <rFont val="Arial"/>
        <family val="2"/>
      </rPr>
      <t xml:space="preserve">Meta Trimestral: </t>
    </r>
    <r>
      <rPr>
        <sz val="11"/>
        <color theme="1"/>
        <rFont val="Arial"/>
        <family val="2"/>
      </rPr>
      <t xml:space="preserve">se logró un avance del 100% al cumplir con la meta  programada del trimestre en la ejecución de programas, acciones y medidas  para la operación y buen funcionamiento de los servicios públicos.
</t>
    </r>
    <r>
      <rPr>
        <b/>
        <sz val="11"/>
        <color theme="1"/>
        <rFont val="Arial"/>
        <family val="2"/>
      </rPr>
      <t>Meta Anual:</t>
    </r>
    <r>
      <rPr>
        <sz val="11"/>
        <color theme="1"/>
        <rFont val="Arial"/>
        <family val="2"/>
      </rPr>
      <t xml:space="preserve"> El avance anual fue del  48.18% logrando la meta programada del trimestre. </t>
    </r>
  </si>
  <si>
    <r>
      <rPr>
        <b/>
        <sz val="11"/>
        <color theme="1"/>
        <rFont val="Arial"/>
        <family val="2"/>
      </rPr>
      <t xml:space="preserve">Meta Trimestral: </t>
    </r>
    <r>
      <rPr>
        <sz val="11"/>
        <color theme="1"/>
        <rFont val="Arial"/>
        <family val="2"/>
      </rPr>
      <t xml:space="preserve">se logró un avance del 53.33% al cumplir con la meta  programada del trimestre Tramitación de recursos necesarios para la operación y buen funcionamiento de los programas de servicios públicos
</t>
    </r>
    <r>
      <rPr>
        <b/>
        <sz val="11"/>
        <color theme="1"/>
        <rFont val="Arial"/>
        <family val="2"/>
      </rPr>
      <t>Meta Anual:</t>
    </r>
    <r>
      <rPr>
        <sz val="11"/>
        <color theme="1"/>
        <rFont val="Arial"/>
        <family val="2"/>
      </rPr>
      <t xml:space="preserve"> El avance anual fue del  30.30%  logrando la meta programada del trimestre</t>
    </r>
  </si>
  <si>
    <r>
      <rPr>
        <b/>
        <sz val="11"/>
        <color theme="1"/>
        <rFont val="Arial"/>
        <family val="2"/>
      </rPr>
      <t xml:space="preserve">Meta Trimestral: </t>
    </r>
    <r>
      <rPr>
        <sz val="11"/>
        <color theme="1"/>
        <rFont val="Arial"/>
        <family val="2"/>
      </rPr>
      <t xml:space="preserve">se logró un avance del 145.23% de la Tramitación de recursos necesarios para la operación y buen funcionamiento de los programas de servicios públicos 
</t>
    </r>
    <r>
      <rPr>
        <b/>
        <sz val="11"/>
        <color theme="1"/>
        <rFont val="Arial"/>
        <family val="2"/>
      </rPr>
      <t>Meta Anual:</t>
    </r>
    <r>
      <rPr>
        <sz val="11"/>
        <color theme="1"/>
        <rFont val="Arial"/>
        <family val="2"/>
      </rPr>
      <t xml:space="preserve"> El avance anual fue del  51.81% en reflejo al primer trimestre por lo que ira en aumento en los siguientes trimestres</t>
    </r>
  </si>
  <si>
    <r>
      <rPr>
        <b/>
        <sz val="11"/>
        <color theme="1"/>
        <rFont val="Arial"/>
        <family val="2"/>
      </rPr>
      <t xml:space="preserve">Meta Trimestral: </t>
    </r>
    <r>
      <rPr>
        <sz val="11"/>
        <color theme="1"/>
        <rFont val="Arial"/>
        <family val="2"/>
      </rPr>
      <t xml:space="preserve">se logró un avance del 81.88% de la Inspección de Establecimientos debido a que el personal se enfoco a apoyo de brigadas
</t>
    </r>
    <r>
      <rPr>
        <b/>
        <sz val="11"/>
        <color theme="1"/>
        <rFont val="Arial"/>
        <family val="2"/>
      </rPr>
      <t xml:space="preserve">
Meta Anual: </t>
    </r>
    <r>
      <rPr>
        <sz val="11"/>
        <color theme="1"/>
        <rFont val="Arial"/>
        <family val="2"/>
      </rPr>
      <t>El avance anual fue del  29.70% en reflejo al primer trimestre por lo que ira en aumento en los siguientes trimestres</t>
    </r>
  </si>
  <si>
    <r>
      <rPr>
        <b/>
        <sz val="11"/>
        <color theme="1"/>
        <rFont val="Arial"/>
        <family val="2"/>
      </rPr>
      <t xml:space="preserve">Meta Trimestral: </t>
    </r>
    <r>
      <rPr>
        <sz val="11"/>
        <color theme="1"/>
        <rFont val="Arial"/>
        <family val="2"/>
      </rPr>
      <t xml:space="preserve">se logró un avance del 100%  en la Supervisiones de entrega de obra pública realizadas
</t>
    </r>
    <r>
      <rPr>
        <b/>
        <sz val="11"/>
        <color theme="1"/>
        <rFont val="Arial"/>
        <family val="2"/>
      </rPr>
      <t xml:space="preserve">Meta Anual: </t>
    </r>
    <r>
      <rPr>
        <sz val="11"/>
        <color theme="1"/>
        <rFont val="Arial"/>
        <family val="2"/>
      </rPr>
      <t>El avance anual fue del  42.31% en menor porcentaje de lo programado.</t>
    </r>
  </si>
  <si>
    <r>
      <rPr>
        <b/>
        <sz val="11"/>
        <color theme="1"/>
        <rFont val="Arial"/>
        <family val="2"/>
      </rPr>
      <t>Meta Trimestral:</t>
    </r>
    <r>
      <rPr>
        <sz val="11"/>
        <color theme="1"/>
        <rFont val="Arial"/>
        <family val="2"/>
      </rPr>
      <t xml:space="preserve"> La meta alcanzada del 1 de Abril al 30 de Junio 2022, fue de un 112.00% ya que la medición es trimestral, se rebaso la meta derivado a se realizo el mantenimiento preventivo y derivado a que nos encontramos en semaforo verde se esta realizando el trabajo operativo de manera normal en la diferentes direcciones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</si>
  <si>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de Abril al 30 de Junio 2022, fue de un 56.06% ya que la medición es trimestral, no se cumplio la meta derivado ya que no se han realizado adquisiiones de refacciones, aditivos, para el manteniminto preventivo al parque vehicular en la diferentes direcciones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</si>
  <si>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de Abril al 30 de Junio 2022, fue de un 62.12% ya que la medición es trimestral, no se llego a la meta programada derivado a que las direcciones no estan contando con presupuesto por lo cual no solicitan dictamenes para las reparaciones correspondientes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</si>
  <si>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de Abril al 30 de  Junio 2022, fue de un 18.18% ya que la medición es trimestral, no se cumplio la meta a que no se han realizado las requisiciones correspondientes para poder dar el mantenimiento a instalaciones
</t>
    </r>
    <r>
      <rPr>
        <b/>
        <sz val="11"/>
        <color theme="1"/>
        <rFont val="Arial"/>
        <family val="2"/>
      </rPr>
      <t xml:space="preserve">
Meta Anual:</t>
    </r>
    <r>
      <rPr>
        <sz val="11"/>
        <color theme="1"/>
        <rFont val="Arial"/>
        <family val="2"/>
      </rPr>
      <t xml:space="preserve"> El avance anual se mantiene menor al avance trimestral ya que es un indicador ascendente regular y  se actualiza cada trimestre.</t>
    </r>
  </si>
  <si>
    <t>SECRETARÍA MUNICIPAL DE OBRAS PÚBLICAS Y SERVICIOS</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</si>
  <si>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</si>
  <si>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xml:space="preserve"> El avance anual se mantiene igual al avance trimestral ya que es un indicador ascendente regular no acumulativo.</t>
    </r>
  </si>
  <si>
    <r>
      <rPr>
        <b/>
        <sz val="11"/>
        <color theme="1"/>
        <rFont val="Arial"/>
        <family val="2"/>
      </rPr>
      <t xml:space="preserve">3.12.1 </t>
    </r>
    <r>
      <rPr>
        <sz val="11"/>
        <color theme="1"/>
        <rFont val="Arial"/>
        <family val="2"/>
      </rPr>
      <t>Contribuir a garantizar la preservación de la riqueza natural única que tiene nuestro municipio mediante un crecimiento ordenado, sostenible y con responsabilidad compartida mediante la implementacion de programas encaminados al mantenimiento de la infraestructura urbana y la creación de obra pública.</t>
    </r>
  </si>
  <si>
    <r>
      <rPr>
        <b/>
        <sz val="11"/>
        <color theme="1"/>
        <rFont val="Arial"/>
        <family val="2"/>
      </rPr>
      <t xml:space="preserve">Meta Trimestral: </t>
    </r>
    <r>
      <rPr>
        <sz val="11"/>
        <color theme="1"/>
        <rFont val="Arial"/>
        <family val="2"/>
      </rPr>
      <t>No hay avance ya que no se programó en el trimestre, la obra se hizo en el primer trimestre, en este trimestre no se realizaron obras en este rubro.</t>
    </r>
    <r>
      <rPr>
        <b/>
        <sz val="11"/>
        <color theme="1"/>
        <rFont val="Arial"/>
        <family val="2"/>
      </rPr>
      <t xml:space="preserve">
Meta Anual: </t>
    </r>
    <r>
      <rPr>
        <sz val="11"/>
        <color theme="1"/>
        <rFont val="Arial"/>
        <family val="2"/>
      </rPr>
      <t xml:space="preserve">Se observa un avance del 25.00%, esto debido a que el comportamiento de la obra publica se manifiesta entre el tercer y cuarto trimestre del ejercicio. </t>
    </r>
  </si>
  <si>
    <r>
      <rPr>
        <b/>
        <sz val="11"/>
        <color theme="1"/>
        <rFont val="Arial"/>
        <family val="2"/>
      </rPr>
      <t>Meta Trimestral:</t>
    </r>
    <r>
      <rPr>
        <sz val="11"/>
        <color theme="1"/>
        <rFont val="Arial"/>
        <family val="2"/>
      </rPr>
      <t xml:space="preserve"> Se logro un avance del 185.84% partiendo de la meta planeada.        
                                                                                                                                                                                                               </t>
    </r>
    <r>
      <rPr>
        <b/>
        <sz val="11"/>
        <color theme="1"/>
        <rFont val="Arial"/>
        <family val="2"/>
      </rPr>
      <t>Meta Anual:</t>
    </r>
    <r>
      <rPr>
        <sz val="11"/>
        <color theme="1"/>
        <rFont val="Arial"/>
        <family val="2"/>
      </rPr>
      <t xml:space="preserve"> Se logro alcanzar  un 85.37% del 100% del procentaje anual</t>
    </r>
  </si>
  <si>
    <r>
      <rPr>
        <b/>
        <sz val="11"/>
        <color theme="1"/>
        <rFont val="Arial"/>
        <family val="2"/>
      </rPr>
      <t>Meta Trimestral:</t>
    </r>
    <r>
      <rPr>
        <sz val="11"/>
        <color theme="1"/>
        <rFont val="Arial"/>
        <family val="2"/>
      </rPr>
      <t xml:space="preserve"> Se logro un avance del 100% partiendo de la meta planeada. 
                                                                                                                                                                                                                      </t>
    </r>
    <r>
      <rPr>
        <b/>
        <sz val="11"/>
        <color theme="1"/>
        <rFont val="Arial"/>
        <family val="2"/>
      </rPr>
      <t>Meta Anual:</t>
    </r>
    <r>
      <rPr>
        <sz val="11"/>
        <color theme="1"/>
        <rFont val="Arial"/>
        <family val="2"/>
      </rPr>
      <t xml:space="preserve"> Se logro alcanzar  un 47.06% del 100% del procentaje anual.</t>
    </r>
  </si>
  <si>
    <r>
      <rPr>
        <b/>
        <sz val="11"/>
        <color theme="1"/>
        <rFont val="Arial"/>
        <family val="2"/>
      </rPr>
      <t>Meta Trimestral:</t>
    </r>
    <r>
      <rPr>
        <sz val="11"/>
        <color theme="1"/>
        <rFont val="Arial"/>
        <family val="2"/>
      </rPr>
      <t xml:space="preserve"> Se logro un avance del 58.38% partiendo de la meta planeada.     
                                                                                                                                                                                                                  </t>
    </r>
    <r>
      <rPr>
        <b/>
        <sz val="11"/>
        <color theme="1"/>
        <rFont val="Arial"/>
        <family val="2"/>
      </rPr>
      <t>Meta Anual:</t>
    </r>
    <r>
      <rPr>
        <sz val="11"/>
        <color theme="1"/>
        <rFont val="Arial"/>
        <family val="2"/>
      </rPr>
      <t xml:space="preserve"> Se logro alcanzar  un 28.92% del 100% del procentaje anual.</t>
    </r>
  </si>
  <si>
    <r>
      <rPr>
        <b/>
        <sz val="11"/>
        <color theme="1"/>
        <rFont val="Arial"/>
        <family val="2"/>
      </rPr>
      <t>Meta Trimestral:</t>
    </r>
    <r>
      <rPr>
        <sz val="11"/>
        <color theme="1"/>
        <rFont val="Arial"/>
        <family val="2"/>
      </rPr>
      <t xml:space="preserve"> Se logro un avance del 104.98% partiendo de la meta planeada.   
                                                                                                                                                                                                                    </t>
    </r>
    <r>
      <rPr>
        <b/>
        <sz val="11"/>
        <color theme="1"/>
        <rFont val="Arial"/>
        <family val="2"/>
      </rPr>
      <t xml:space="preserve">Meta Anual: </t>
    </r>
    <r>
      <rPr>
        <sz val="11"/>
        <color theme="1"/>
        <rFont val="Arial"/>
        <family val="2"/>
      </rPr>
      <t>Se logro alcanzar  un 47.53% del 100% del procentaje anual.</t>
    </r>
  </si>
  <si>
    <r>
      <rPr>
        <b/>
        <sz val="11"/>
        <color theme="1"/>
        <rFont val="Arial"/>
        <family val="2"/>
      </rPr>
      <t>Meta Trimestral</t>
    </r>
    <r>
      <rPr>
        <sz val="11"/>
        <color theme="1"/>
        <rFont val="Arial"/>
        <family val="2"/>
      </rPr>
      <t xml:space="preserve">: Se logro un avance del 211.52% partiendo de la meta planeada.             
                                                                                                                                                                                                          </t>
    </r>
    <r>
      <rPr>
        <b/>
        <sz val="11"/>
        <color theme="1"/>
        <rFont val="Arial"/>
        <family val="2"/>
      </rPr>
      <t>Meta Anual:</t>
    </r>
    <r>
      <rPr>
        <sz val="11"/>
        <color theme="1"/>
        <rFont val="Arial"/>
        <family val="2"/>
      </rPr>
      <t xml:space="preserve"> Se logro alcanzar  un 83.05% del 100% del procentaje anual.</t>
    </r>
  </si>
  <si>
    <r>
      <rPr>
        <b/>
        <sz val="11"/>
        <color theme="1"/>
        <rFont val="Arial"/>
        <family val="2"/>
      </rPr>
      <t>Meta Trimestral</t>
    </r>
    <r>
      <rPr>
        <sz val="11"/>
        <color theme="1"/>
        <rFont val="Arial"/>
        <family val="2"/>
      </rPr>
      <t xml:space="preserve">: Se logro un avance del 39.39% partiendo de la meta planeada.   
                                                                                                                                                                                                                    </t>
    </r>
    <r>
      <rPr>
        <b/>
        <sz val="11"/>
        <color theme="1"/>
        <rFont val="Arial"/>
        <family val="2"/>
      </rPr>
      <t xml:space="preserve">Meta Anual: </t>
    </r>
    <r>
      <rPr>
        <sz val="11"/>
        <color theme="1"/>
        <rFont val="Arial"/>
        <family val="2"/>
      </rPr>
      <t>Se logro alcanzar  un 21.21% del 100% del procentaje anual.</t>
    </r>
  </si>
  <si>
    <r>
      <rPr>
        <b/>
        <sz val="11"/>
        <color theme="1"/>
        <rFont val="Arial"/>
        <family val="2"/>
      </rPr>
      <t>Meta Trimestral</t>
    </r>
    <r>
      <rPr>
        <sz val="11"/>
        <color theme="1"/>
        <rFont val="Arial"/>
        <family val="2"/>
      </rPr>
      <t xml:space="preserve">: Se logro un avance del 36.44% partiendo de la meta planeada.             
                                                                                                                                                                                                          </t>
    </r>
    <r>
      <rPr>
        <b/>
        <sz val="11"/>
        <color theme="1"/>
        <rFont val="Arial"/>
        <family val="2"/>
      </rPr>
      <t xml:space="preserve">Meta Anual: </t>
    </r>
    <r>
      <rPr>
        <sz val="11"/>
        <color theme="1"/>
        <rFont val="Arial"/>
        <family val="2"/>
      </rPr>
      <t>Se logro alcanzar  un 91.11% del 100% del procentaje anual.</t>
    </r>
  </si>
  <si>
    <r>
      <rPr>
        <b/>
        <sz val="11"/>
        <color theme="1"/>
        <rFont val="Arial"/>
        <family val="2"/>
      </rPr>
      <t>Meta Trimestral:</t>
    </r>
    <r>
      <rPr>
        <sz val="11"/>
        <color theme="1"/>
        <rFont val="Arial"/>
        <family val="2"/>
      </rPr>
      <t xml:space="preserve"> Se logro un avance del 94.12% partiendo de la meta planeada.   
                                                                                                                                                                                                                    </t>
    </r>
    <r>
      <rPr>
        <b/>
        <sz val="11"/>
        <color theme="1"/>
        <rFont val="Arial"/>
        <family val="2"/>
      </rPr>
      <t>Meta Anual:</t>
    </r>
    <r>
      <rPr>
        <sz val="11"/>
        <color theme="1"/>
        <rFont val="Arial"/>
        <family val="2"/>
      </rPr>
      <t xml:space="preserve"> Se logro alcanzar  un 48.48% del 100% del procentaje anual.</t>
    </r>
  </si>
  <si>
    <r>
      <rPr>
        <b/>
        <sz val="11"/>
        <color theme="1"/>
        <rFont val="Arial"/>
        <family val="2"/>
      </rPr>
      <t>Meta Trimestral:</t>
    </r>
    <r>
      <rPr>
        <sz val="11"/>
        <color theme="1"/>
        <rFont val="Arial"/>
        <family val="2"/>
      </rPr>
      <t xml:space="preserve"> Se logro un avance del 85.71% partiendo de la meta planeada.   
                                                                                                                                                                                                                    </t>
    </r>
    <r>
      <rPr>
        <b/>
        <sz val="11"/>
        <color theme="1"/>
        <rFont val="Arial"/>
        <family val="2"/>
      </rPr>
      <t>Meta Anual:</t>
    </r>
    <r>
      <rPr>
        <sz val="11"/>
        <color theme="1"/>
        <rFont val="Arial"/>
        <family val="2"/>
      </rPr>
      <t xml:space="preserve"> Se logro alcanzar  un 41.38% del 100% del procentaje anual.</t>
    </r>
  </si>
  <si>
    <r>
      <rPr>
        <b/>
        <sz val="11"/>
        <color theme="1"/>
        <rFont val="Arial"/>
        <family val="2"/>
      </rPr>
      <t>Meta Trimestral:</t>
    </r>
    <r>
      <rPr>
        <sz val="11"/>
        <color theme="1"/>
        <rFont val="Arial"/>
        <family val="2"/>
      </rPr>
      <t xml:space="preserve"> Se logro un avance del 202.00% partiendo de la meta planeada.     
                                                                                                                                                                                                                  </t>
    </r>
    <r>
      <rPr>
        <b/>
        <sz val="11"/>
        <color theme="1"/>
        <rFont val="Arial"/>
        <family val="2"/>
      </rPr>
      <t>Meta Anual:</t>
    </r>
    <r>
      <rPr>
        <sz val="11"/>
        <color theme="1"/>
        <rFont val="Arial"/>
        <family val="2"/>
      </rPr>
      <t xml:space="preserve"> Se logro alcanzar  un 75.25% del 100% del procentaje anual.</t>
    </r>
  </si>
  <si>
    <r>
      <t xml:space="preserve">UNIDAD DE MEDIDA DEL INDICADOR:
</t>
    </r>
    <r>
      <rPr>
        <sz val="11"/>
        <color theme="1"/>
        <rFont val="Arial"/>
        <family val="2"/>
      </rPr>
      <t>Porcentaje.</t>
    </r>
    <r>
      <rPr>
        <b/>
        <sz val="11"/>
        <color theme="1"/>
        <rFont val="Arial"/>
        <family val="2"/>
      </rPr>
      <t xml:space="preserve">               
UNIDAD DE MEDIDAD DE LAS VARIABLES:
</t>
    </r>
    <r>
      <rPr>
        <sz val="11"/>
        <color theme="1"/>
        <rFont val="Arial"/>
        <family val="2"/>
      </rPr>
      <t>Litros de agua potable.</t>
    </r>
  </si>
  <si>
    <r>
      <rPr>
        <b/>
        <sz val="11"/>
        <color theme="1"/>
        <rFont val="Arial"/>
        <family val="2"/>
      </rPr>
      <t xml:space="preserve">Meta Trimestral: </t>
    </r>
    <r>
      <rPr>
        <sz val="11"/>
        <color theme="1"/>
        <rFont val="Arial"/>
        <family val="2"/>
      </rPr>
      <t xml:space="preserve">Se cumple al 100.00%, la meta realizada con la meta planeada.
</t>
    </r>
    <r>
      <rPr>
        <b/>
        <sz val="11"/>
        <color theme="1"/>
        <rFont val="Arial"/>
        <family val="2"/>
      </rPr>
      <t xml:space="preserve">Meta Anual: </t>
    </r>
    <r>
      <rPr>
        <sz val="11"/>
        <color theme="1"/>
        <rFont val="Arial"/>
        <family val="2"/>
      </rPr>
      <t>Se observa un avance del 27.50%,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</si>
  <si>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Se cumple al  68.75%, la meta realizada con la meta planeada, debido a que se planearon mas obras de las realizadas, sin embargo estamos en el rango permitido.. 
</t>
    </r>
    <r>
      <rPr>
        <b/>
        <sz val="11"/>
        <color theme="1"/>
        <rFont val="Arial"/>
        <family val="2"/>
      </rPr>
      <t>Meta Anual:</t>
    </r>
    <r>
      <rPr>
        <sz val="11"/>
        <color theme="1"/>
        <rFont val="Arial"/>
        <family val="2"/>
      </rPr>
      <t xml:space="preserve"> Se observa un avance del 33.33%, esto debido a que el comportamiento de la obra publica se manifiesta entre el tercer y cuarto trimestre del ejercicio. </t>
    </r>
  </si>
  <si>
    <r>
      <t>Meta Trimestral: Se cumple al  75.00%, la meta realizada con la meta planeada, debido a que se planearon mas obras de las realizadas, sin embargo estamos en el rango permitido.</t>
    </r>
    <r>
      <rPr>
        <b/>
        <sz val="11"/>
        <color theme="1"/>
        <rFont val="Arial"/>
        <family val="2"/>
      </rPr>
      <t xml:space="preserve">
Meta Anual: </t>
    </r>
    <r>
      <rPr>
        <sz val="11"/>
        <color theme="1"/>
        <rFont val="Arial"/>
        <family val="2"/>
      </rPr>
      <t xml:space="preserve">Se observa un avance del 26.92%, esto debido a que el comportamiento de la obra publica se manifiesta entre el tercer y cuarto trimestre del ejercicio. </t>
    </r>
  </si>
  <si>
    <r>
      <rPr>
        <b/>
        <sz val="11"/>
        <color theme="1"/>
        <rFont val="Arial"/>
        <family val="2"/>
      </rPr>
      <t xml:space="preserve">Meta Trimestral: </t>
    </r>
    <r>
      <rPr>
        <sz val="11"/>
        <color theme="1"/>
        <rFont val="Arial"/>
        <family val="2"/>
      </rPr>
      <t xml:space="preserve">Se cumple al  71.43%, la meta realizada con la meta planeada, debido a que se planearon mas obras de las realizadas, sin embargo estamos en el rango permitido.
</t>
    </r>
    <r>
      <rPr>
        <b/>
        <sz val="11"/>
        <color theme="1"/>
        <rFont val="Arial"/>
        <family val="2"/>
      </rPr>
      <t>Meta Anual:</t>
    </r>
    <r>
      <rPr>
        <sz val="11"/>
        <color theme="1"/>
        <rFont val="Arial"/>
        <family val="2"/>
      </rPr>
      <t xml:space="preserve"> Se observa un avance del 37.14%,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</si>
  <si>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Se cumple al  68.75%, la meta realizada con la meta planeada, debido a que se planearon mas obras de las realizadas, sin embargo estamos en el rango permitido.
</t>
    </r>
    <r>
      <rPr>
        <b/>
        <sz val="11"/>
        <color theme="1"/>
        <rFont val="Arial"/>
        <family val="2"/>
      </rPr>
      <t>Meta Anual:</t>
    </r>
    <r>
      <rPr>
        <sz val="11"/>
        <color theme="1"/>
        <rFont val="Arial"/>
        <family val="2"/>
      </rPr>
      <t xml:space="preserve"> Se observa un avance del 33.33%, esto debido a que el comportamiento de la obra publica se manifiesta entre el tercer y cuarto trimestre del ejercicio.</t>
    </r>
  </si>
  <si>
    <r>
      <rPr>
        <b/>
        <sz val="11"/>
        <color theme="1"/>
        <rFont val="Arial"/>
        <family val="2"/>
      </rPr>
      <t>Meta Trimestral:</t>
    </r>
    <r>
      <rPr>
        <sz val="11"/>
        <color theme="1"/>
        <rFont val="Arial"/>
        <family val="2"/>
      </rPr>
      <t xml:space="preserve"> La meta alcansada en el segundo trimestre 2022  fue del 75.31 %, ya que la medicion es trimestral, se encuentra dentro el rango competitivo. ya que el trabajo operativo se esta realizando de forma nolmal en el mantenimiento de los pozos pluviales.             </t>
    </r>
    <r>
      <rPr>
        <b/>
        <sz val="11"/>
        <color theme="1"/>
        <rFont val="Arial"/>
        <family val="2"/>
      </rPr>
      <t xml:space="preserve">
Meta Anual: </t>
    </r>
    <r>
      <rPr>
        <sz val="11"/>
        <color theme="1"/>
        <rFont val="Arial"/>
        <family val="2"/>
      </rPr>
      <t>El avance anual, se mantiene menor al avance trimestral en un  37.69% en el segundo trimestre, ya que es un indicador ascendente acumulativo, se actualiza trimestral.</t>
    </r>
  </si>
  <si>
    <r>
      <rPr>
        <b/>
        <sz val="11"/>
        <color theme="1"/>
        <rFont val="Arial"/>
        <family val="2"/>
      </rPr>
      <t>Meta Trimestral:</t>
    </r>
    <r>
      <rPr>
        <sz val="11"/>
        <color theme="1"/>
        <rFont val="Arial"/>
        <family val="2"/>
      </rPr>
      <t xml:space="preserve"> La meta alcanzada del 1 Abril al 30 de Junio 2022, fue de un 0% ya que la medición es trimestral y por ahora no hay presupuesto para realizar alguna modificacion en las instancias,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</si>
  <si>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0% ya que la medición es trimestral,y por ahora no hay presupuesto para realizar mantenimiento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</si>
  <si>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0% ya que la medición es trimestral, y por ahora no hay presupuesto para realizar mantenimiento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</si>
  <si>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50% ya que la medición es trimestral,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</si>
  <si>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0%  ya que por el momento no se han recepcionado obras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</si>
  <si>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64.86% ya que la medicion es trimestral.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</si>
  <si>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451.9%, este incremento se obtuvo en virtud de que la demanda del servicio de agua potable en las colonoas irregulares es mayor, asi mismo se cuenta con el parque vehicular en optimas condiciones 
</t>
    </r>
    <r>
      <rPr>
        <b/>
        <sz val="11"/>
        <color theme="1"/>
        <rFont val="Arial"/>
        <family val="2"/>
      </rPr>
      <t>Meta Anual:</t>
    </r>
    <r>
      <rPr>
        <sz val="11"/>
        <color theme="1"/>
        <rFont val="Arial"/>
        <family val="2"/>
      </rPr>
      <t xml:space="preserve"> El avance anual se mantiene mayor al avance trimestral ya que es un indicador ascendente regular y  se actualiza cada trimestre.</t>
    </r>
  </si>
  <si>
    <r>
      <rPr>
        <b/>
        <sz val="11"/>
        <color theme="1"/>
        <rFont val="Arial"/>
        <family val="2"/>
      </rPr>
      <t>Meta Trimestral:</t>
    </r>
    <r>
      <rPr>
        <sz val="11"/>
        <color theme="1"/>
        <rFont val="Arial"/>
        <family val="2"/>
      </rPr>
      <t xml:space="preserve"> La meta alcanzada del 1 Abril al 30 de Junio 2022, fue de un 76.23% ya que la medición es trimestral, y por condiciones climáticas no se obtuvo el 100% que se esperaba.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</si>
  <si>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rPr>
        <b/>
        <sz val="11"/>
        <color theme="1"/>
        <rFont val="Arial"/>
        <family val="2"/>
      </rPr>
      <t xml:space="preserve">Meta Trimestral: </t>
    </r>
    <r>
      <rPr>
        <sz val="11"/>
        <color theme="1"/>
        <rFont val="Arial"/>
        <family val="2"/>
      </rPr>
      <t xml:space="preserve">En la Dirección de Alumbrado  público se continua con los trabajos establecidos para la entrega recepción de fraccionamientos en cuanto al  sistema del alumbrado público.Por lo que  se logro sobrepasar  un 175% en relación a  la meta planeada para el segundo  trimestre  ya que se verificaron varios fraccionamientos ya recepcionados,se continuará con los trabajos en los siguientes trimestres                                                                                                                          </t>
    </r>
    <r>
      <rPr>
        <b/>
        <sz val="11"/>
        <color theme="1"/>
        <rFont val="Arial"/>
        <family val="2"/>
      </rPr>
      <t xml:space="preserve">  
Meta Anual:</t>
    </r>
    <r>
      <rPr>
        <sz val="11"/>
        <color theme="1"/>
        <rFont val="Arial"/>
        <family val="2"/>
      </rPr>
      <t xml:space="preserve"> El avance anual  es de   81.82% , ya que es un indicador ascendente regular y faltan dos  trimestres por ejecuta</t>
    </r>
  </si>
  <si>
    <r>
      <rPr>
        <b/>
        <sz val="11"/>
        <color theme="1"/>
        <rFont val="Arial"/>
        <family val="2"/>
      </rPr>
      <t>Meta Trimestral:</t>
    </r>
    <r>
      <rPr>
        <sz val="11"/>
        <color theme="1"/>
        <rFont val="Arial"/>
        <family val="2"/>
      </rPr>
      <t xml:space="preserve"> En la Dirección de Alumbrado  público se continua con la proyección  de la infraestructura eléctrica, logrando un 100% de avance en proporcion a la meta planeada,se continuará con los trabajos en los siguientes trimestres                                                                                                                        </t>
    </r>
    <r>
      <rPr>
        <b/>
        <sz val="11"/>
        <color theme="1"/>
        <rFont val="Arial"/>
        <family val="2"/>
      </rPr>
      <t xml:space="preserve">    
Meta Anual: </t>
    </r>
    <r>
      <rPr>
        <sz val="11"/>
        <color theme="1"/>
        <rFont val="Arial"/>
        <family val="2"/>
      </rPr>
      <t>El avance anual  es de 48.48% , ya que es un indicador ascendente regular y faltan dos  trimestres por ejecuta</t>
    </r>
  </si>
  <si>
    <r>
      <rPr>
        <b/>
        <sz val="11"/>
        <color theme="1"/>
        <rFont val="Arial"/>
        <family val="2"/>
      </rPr>
      <t xml:space="preserve">Meta Trimestral: </t>
    </r>
    <r>
      <rPr>
        <sz val="11"/>
        <color theme="1"/>
        <rFont val="Arial"/>
        <family val="2"/>
      </rPr>
      <t xml:space="preserve">En la Dirección de Alumbrado  público se continua con la rehabilitación  y mantenimiento de postes del sistema del alumbrado público.Por lo que  logro sobrepasar en relación a  la meta planeada para el segundo trimestre un 248.00%  se continuará con los trabajos en los siguientes trimestres                                                                                                                          </t>
    </r>
    <r>
      <rPr>
        <b/>
        <sz val="11"/>
        <color theme="1"/>
        <rFont val="Arial"/>
        <family val="2"/>
      </rPr>
      <t xml:space="preserve">  
Meta Anual: </t>
    </r>
    <r>
      <rPr>
        <sz val="11"/>
        <color theme="1"/>
        <rFont val="Arial"/>
        <family val="2"/>
      </rPr>
      <t>El avance anual  es de  105.50% , ya que es un indicador ascendente regular y faltan dos  trimestres por ejecuta</t>
    </r>
  </si>
  <si>
    <r>
      <rPr>
        <b/>
        <sz val="11"/>
        <color theme="1"/>
        <rFont val="Arial"/>
        <family val="2"/>
      </rPr>
      <t>Meta Trimestral:</t>
    </r>
    <r>
      <rPr>
        <sz val="11"/>
        <color theme="1"/>
        <rFont val="Arial"/>
        <family val="2"/>
      </rPr>
      <t xml:space="preserve"> El sistema del alumbrado público se esta modernizando con luminarias lesd. por lo que la rehabilitación y mantenimiento  de luminarias  tipo voie y reflectores solo se logro un 8.00% de avance  en proporción a la meta planeada en el segundo  trimestre ,se continuará con los trabajos en los siguientes trimestres                                                                                                                          </t>
    </r>
    <r>
      <rPr>
        <b/>
        <sz val="11"/>
        <color theme="1"/>
        <rFont val="Arial"/>
        <family val="2"/>
      </rPr>
      <t xml:space="preserve">  
Meta Anual:</t>
    </r>
    <r>
      <rPr>
        <sz val="11"/>
        <color theme="1"/>
        <rFont val="Arial"/>
        <family val="2"/>
      </rPr>
      <t xml:space="preserve"> El avance anual  es de  8.59% , ya que es un indicador ascendente regular y faltan dos  trimestres por ejecuta</t>
    </r>
  </si>
  <si>
    <r>
      <rPr>
        <b/>
        <sz val="11"/>
        <color theme="1"/>
        <rFont val="Arial"/>
        <family val="2"/>
      </rPr>
      <t>Meta Trimestral:</t>
    </r>
    <r>
      <rPr>
        <sz val="11"/>
        <color theme="1"/>
        <rFont val="Arial"/>
        <family val="2"/>
      </rPr>
      <t xml:space="preserve"> En la Dirección de Alumbrado  público se realiza en censo  del sistema del alumbrado público, cumpliendo con las metas planeadas y presentando un avance del 83.42%  en proporción a la meta planeada, para la meta anual.se continuará con los trabajos en los siguientes trimestres para cumplir con  la metas planeadas.                                                                                                                         
</t>
    </r>
    <r>
      <rPr>
        <b/>
        <sz val="11"/>
        <color theme="1"/>
        <rFont val="Arial"/>
        <family val="2"/>
      </rPr>
      <t>Meta Anual:</t>
    </r>
    <r>
      <rPr>
        <sz val="11"/>
        <color theme="1"/>
        <rFont val="Arial"/>
        <family val="2"/>
      </rPr>
      <t xml:space="preserve">  El avance anual  es de  47.36% , ya que es un indicador ascendente regular y faltan dos  trimestres por ejecutar</t>
    </r>
  </si>
  <si>
    <r>
      <rPr>
        <b/>
        <sz val="11"/>
        <color theme="1"/>
        <rFont val="Arial"/>
        <family val="2"/>
      </rPr>
      <t>Meta Trimestral:</t>
    </r>
    <r>
      <rPr>
        <sz val="11"/>
        <color theme="1"/>
        <rFont val="Arial"/>
        <family val="2"/>
      </rPr>
      <t xml:space="preserve"> En la Dirección de Alumbrado  público se continua con la  supervición de los reportes  ciudasdasnos  del sistema del alumbrado público, presentando un avance del 67.58%  en proporción a la meta planeada, en en elsegundo Trimestre.se continuará con los trabajos en los siguientes trimestres para cumplir con  la metas planeadas.                                                                                                                      </t>
    </r>
    <r>
      <rPr>
        <b/>
        <sz val="11"/>
        <color theme="1"/>
        <rFont val="Arial"/>
        <family val="2"/>
      </rPr>
      <t xml:space="preserve">   
Meta Anual:</t>
    </r>
    <r>
      <rPr>
        <sz val="11"/>
        <color theme="1"/>
        <rFont val="Arial"/>
        <family val="2"/>
      </rPr>
      <t xml:space="preserve"> El avance anual  es de  34.37% , ya que es un indicador ascendente regular y faltan dos  trimestres por ejecutar</t>
    </r>
  </si>
  <si>
    <r>
      <rPr>
        <b/>
        <sz val="11"/>
        <color theme="1"/>
        <rFont val="Arial"/>
        <family val="2"/>
      </rPr>
      <t>Meta Trimestral</t>
    </r>
    <r>
      <rPr>
        <sz val="11"/>
        <color theme="1"/>
        <rFont val="Arial"/>
        <family val="2"/>
      </rPr>
      <t xml:space="preserve">: En la Dirección de Alumbrado  público se continua con la  supervición del sistema del alumbrado público,reducuiendo las fallas presentadas en el mismo. Registrandose en proporción a la meta planeada, en en el segundo  Trimestre un porcentaje  del   63.43 %. como indicador  de  avance. continuando  en los siguientes trimestres para cumplir la metas planeadas.                                                                                                                        </t>
    </r>
    <r>
      <rPr>
        <b/>
        <sz val="11"/>
        <color theme="1"/>
        <rFont val="Arial"/>
        <family val="2"/>
      </rPr>
      <t xml:space="preserve"> 
Meta Anual:</t>
    </r>
    <r>
      <rPr>
        <sz val="11"/>
        <color theme="1"/>
        <rFont val="Arial"/>
        <family val="2"/>
      </rPr>
      <t xml:space="preserve"> El avance anual  es de  32.34% , ya que es un indicador ascendente regular y faltan dos  trimestres por ejecutar</t>
    </r>
  </si>
  <si>
    <r>
      <rPr>
        <b/>
        <sz val="11"/>
        <color theme="1"/>
        <rFont val="Arial"/>
        <family val="2"/>
      </rPr>
      <t>Meta Trimestral</t>
    </r>
    <r>
      <rPr>
        <sz val="11"/>
        <color theme="1"/>
        <rFont val="Arial"/>
        <family val="2"/>
      </rPr>
      <t xml:space="preserve">: En la Dirección de Alumbrado  público se continua con la Modernización del Sistema de Alumbrado público a tecnoligía Led, con esta acción  se mejora el Alumbrado Público. Obteniendo en este  segundo Trimestre  un incremento de 64.41 % de la meta planeada.                                                                                            
</t>
    </r>
    <r>
      <rPr>
        <b/>
        <sz val="11"/>
        <color theme="1"/>
        <rFont val="Arial"/>
        <family val="2"/>
      </rPr>
      <t>Meta Anual</t>
    </r>
    <r>
      <rPr>
        <sz val="11"/>
        <color theme="1"/>
        <rFont val="Arial"/>
        <family val="2"/>
      </rPr>
      <t>: El avance anual  es de  52.21% , ya que es un indicador ascendente regular y faltan dos  trimestres por ejecutar.</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</si>
  <si>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Obras. </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</si>
  <si>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Programas</t>
    </r>
    <r>
      <rPr>
        <b/>
        <sz val="11"/>
        <color theme="0"/>
        <rFont val="Arial"/>
        <family val="2"/>
      </rPr>
      <t>.</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</si>
  <si>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</si>
  <si>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</si>
  <si>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Expedientes.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</si>
  <si>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</si>
  <si>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r>
      <t xml:space="preserve">UNIDAD DE MEDIDA:
</t>
    </r>
    <r>
      <rPr>
        <sz val="11"/>
        <color theme="1"/>
        <rFont val="Arial"/>
        <family val="2"/>
      </rPr>
      <t>Porcentaje.</t>
    </r>
    <r>
      <rPr>
        <b/>
        <sz val="11"/>
        <color theme="1"/>
        <rFont val="Arial"/>
        <family val="2"/>
      </rPr>
      <t xml:space="preserve"> 
UNIDAD DE MEDIDA DE LAS VARIABLES: 
</t>
    </r>
    <r>
      <rPr>
        <sz val="11"/>
        <color theme="1"/>
        <rFont val="Arial"/>
        <family val="2"/>
      </rPr>
      <t>Pozos pluviales.</t>
    </r>
  </si>
  <si>
    <r>
      <t xml:space="preserve">UNIDAD DE MEDIDA:
</t>
    </r>
    <r>
      <rPr>
        <sz val="11"/>
        <color theme="1"/>
        <rFont val="Arial"/>
        <family val="2"/>
      </rPr>
      <t>Porcentaje</t>
    </r>
    <r>
      <rPr>
        <b/>
        <sz val="11"/>
        <color theme="1"/>
        <rFont val="Arial"/>
        <family val="2"/>
      </rPr>
      <t xml:space="preserve">
UNIDAD DE MEDIDA DE LAS VARIABLES:
</t>
    </r>
    <r>
      <rPr>
        <sz val="11"/>
        <color theme="1"/>
        <rFont val="Arial"/>
        <family val="2"/>
      </rPr>
      <t>Metros lineales.</t>
    </r>
  </si>
  <si>
    <t>Componente
(Dirección de Supervisión de Sistema de Limpia)</t>
  </si>
  <si>
    <t>Componente
(Dirección de Atención a Demandas Emergentes)</t>
  </si>
  <si>
    <t>Propósito
(Secretaría Municipal de Obras Públicas y Servicios)</t>
  </si>
  <si>
    <r>
      <rPr>
        <b/>
        <sz val="11"/>
        <color theme="1"/>
        <rFont val="Arial"/>
        <family val="2"/>
      </rPr>
      <t xml:space="preserve">Meta Trimestral: </t>
    </r>
    <r>
      <rPr>
        <sz val="11"/>
        <color theme="1"/>
        <rFont val="Arial"/>
        <family val="2"/>
      </rPr>
      <t xml:space="preserve">se logró un avance del 68.75%  en la Supervisiones de entrega de obra pública realizadas
</t>
    </r>
    <r>
      <rPr>
        <b/>
        <sz val="11"/>
        <color theme="1"/>
        <rFont val="Arial"/>
        <family val="2"/>
      </rPr>
      <t xml:space="preserve">Meta Anual: </t>
    </r>
    <r>
      <rPr>
        <sz val="11"/>
        <color theme="1"/>
        <rFont val="Arial"/>
        <family val="2"/>
      </rPr>
      <t>El avance anual fue del  33.33% en menor porcentaje de lo programado.</t>
    </r>
  </si>
  <si>
    <r>
      <rPr>
        <b/>
        <sz val="11"/>
        <color theme="1"/>
        <rFont val="Arial"/>
        <family val="2"/>
      </rPr>
      <t>Meta Trimestral:</t>
    </r>
    <r>
      <rPr>
        <sz val="11"/>
        <color theme="1"/>
        <rFont val="Arial"/>
        <family val="2"/>
      </rPr>
      <t xml:space="preserve"> se logró un avance del 157.14% al cumplir  y rebasar con la meta  programada del trimestre en la entrega de obra pública, debido a la entrega de obra publica no recepcionada en el ejercicio 2021
</t>
    </r>
    <r>
      <rPr>
        <b/>
        <sz val="11"/>
        <color theme="1"/>
        <rFont val="Arial"/>
        <family val="2"/>
      </rPr>
      <t xml:space="preserve">
Meta Anual: </t>
    </r>
    <r>
      <rPr>
        <sz val="11"/>
        <color theme="1"/>
        <rFont val="Arial"/>
        <family val="2"/>
      </rPr>
      <t>El avance anual fue del  53.57% dando cumplimiento y rebasando lo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</si>
</sst>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24"/>
      <color theme="0"/>
      <name val="Arial"/>
      <family val="2"/>
    </font>
    <font>
      <sz val="11"/>
      <name val="Arial"/>
      <family val="2"/>
    </font>
    <font>
      <sz val="11"/>
      <color theme="1"/>
      <name val="Calibri"/>
      <family val="2"/>
      <scheme val="minor"/>
    </font>
    <font>
      <sz val="14"/>
      <color theme="0"/>
      <name val="Arial"/>
      <family val="2"/>
    </font>
    <font>
      <b/>
      <sz val="14"/>
      <name val="Arial"/>
      <family val="2"/>
    </font>
    <font>
      <b/>
      <sz val="12"/>
      <color theme="1"/>
      <name val="Calibri"/>
      <family val="2"/>
      <scheme val="minor"/>
    </font>
    <font>
      <sz val="14"/>
      <name val="Arial"/>
      <family val="2"/>
    </font>
    <font>
      <b/>
      <sz val="18"/>
      <color theme="1"/>
      <name val="Calibri"/>
      <family val="2"/>
      <scheme val="minor"/>
    </font>
    <font>
      <sz val="12"/>
      <color theme="1"/>
      <name val="Arial"/>
      <family val="2"/>
    </font>
    <font>
      <sz val="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s>
  <borders count="104">
    <border>
      <left/>
      <right/>
      <top/>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rgb="FF000000"/>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medium">
        <color indexed="64"/>
      </left>
      <right style="medium">
        <color indexed="64"/>
      </right>
      <top style="dotted">
        <color theme="1"/>
      </top>
      <bottom style="dotted">
        <color theme="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medium">
        <color indexed="64"/>
      </right>
      <top style="thin">
        <color indexed="64"/>
      </top>
      <bottom style="dotted">
        <color theme="1"/>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dashed">
        <color theme="1"/>
      </right>
      <top/>
      <bottom style="dashed">
        <color theme="1"/>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indexed="64"/>
      </left>
      <right style="medium">
        <color indexed="64"/>
      </right>
      <top style="dotted">
        <color theme="1"/>
      </top>
      <bottom/>
      <diagonal/>
    </border>
    <border>
      <left style="medium">
        <color indexed="64"/>
      </left>
      <right style="dotted">
        <color indexed="64"/>
      </right>
      <top style="dashed">
        <color theme="1"/>
      </top>
      <bottom style="dashed">
        <color theme="1"/>
      </bottom>
      <diagonal/>
    </border>
    <border>
      <left style="dotted">
        <color indexed="64"/>
      </left>
      <right style="dotted">
        <color indexed="64"/>
      </right>
      <top style="dashed">
        <color theme="1"/>
      </top>
      <bottom style="dashed">
        <color theme="1"/>
      </bottom>
      <diagonal/>
    </border>
    <border>
      <left style="dotted">
        <color indexed="64"/>
      </left>
      <right style="medium">
        <color indexed="64"/>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dashed">
        <color theme="1"/>
      </left>
      <right style="medium">
        <color indexed="64"/>
      </right>
      <top style="dashed">
        <color theme="1"/>
      </top>
      <bottom/>
      <diagonal/>
    </border>
    <border>
      <left style="medium">
        <color indexed="64"/>
      </left>
      <right/>
      <top/>
      <bottom style="dashed">
        <color theme="1"/>
      </bottom>
      <diagonal/>
    </border>
    <border>
      <left style="dashed">
        <color theme="1"/>
      </left>
      <right style="dashed">
        <color theme="1"/>
      </right>
      <top/>
      <bottom/>
      <diagonal/>
    </border>
    <border>
      <left style="medium">
        <color indexed="64"/>
      </left>
      <right style="dashed">
        <color theme="1"/>
      </right>
      <top/>
      <bottom/>
      <diagonal/>
    </border>
    <border>
      <left style="medium">
        <color theme="1"/>
      </left>
      <right style="medium">
        <color theme="1"/>
      </right>
      <top style="dashed">
        <color theme="1"/>
      </top>
      <bottom style="dashed">
        <color theme="1"/>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bottom/>
      <diagonal/>
    </border>
    <border>
      <left/>
      <right style="dotted">
        <color indexed="64"/>
      </right>
      <top style="medium">
        <color indexed="64"/>
      </top>
      <bottom style="dotted">
        <color indexed="64"/>
      </bottom>
      <diagonal/>
    </border>
    <border>
      <left style="medium">
        <color indexed="64"/>
      </left>
      <right/>
      <top/>
      <bottom/>
      <diagonal/>
    </border>
    <border>
      <left style="medium">
        <color indexed="64"/>
      </left>
      <right style="dotted">
        <color indexed="64"/>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theme="1"/>
      </top>
      <bottom style="medium">
        <color indexed="64"/>
      </bottom>
      <diagonal/>
    </border>
    <border>
      <left style="medium">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medium">
        <color indexed="64"/>
      </left>
      <right/>
      <top style="dotted">
        <color theme="1"/>
      </top>
      <bottom/>
      <diagonal/>
    </border>
    <border>
      <left/>
      <right style="dotted">
        <color indexed="64"/>
      </right>
      <top style="dotted">
        <color theme="1"/>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top style="thin">
        <color indexed="64"/>
      </top>
      <bottom style="dott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theme="1"/>
      </bottom>
      <diagonal/>
    </border>
    <border>
      <left style="dashed">
        <color indexed="64"/>
      </left>
      <right style="dashed">
        <color indexed="64"/>
      </right>
      <top style="dashed">
        <color indexed="64"/>
      </top>
      <bottom style="medium">
        <color theme="1"/>
      </bottom>
      <diagonal/>
    </border>
    <border>
      <left style="dashed">
        <color indexed="64"/>
      </left>
      <right style="medium">
        <color indexed="64"/>
      </right>
      <top style="dashed">
        <color indexed="64"/>
      </top>
      <bottom style="medium">
        <color theme="1"/>
      </bottom>
      <diagonal/>
    </border>
  </borders>
  <cellStyleXfs count="5">
    <xf numFmtId="0" fontId="0"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cellStyleXfs>
  <cellXfs count="268">
    <xf numFmtId="0" fontId="0" fillId="0" borderId="0" xfId="0"/>
    <xf numFmtId="10" fontId="0" fillId="0" borderId="0" xfId="0" applyNumberFormat="1" applyAlignment="1">
      <alignment horizontal="center" vertical="center" wrapText="1"/>
    </xf>
    <xf numFmtId="10" fontId="0" fillId="4" borderId="2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10" fontId="0" fillId="4" borderId="21" xfId="0" applyNumberForma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top"/>
    </xf>
    <xf numFmtId="0" fontId="12" fillId="0" borderId="0" xfId="0" applyFont="1" applyAlignment="1">
      <alignment vertical="top"/>
    </xf>
    <xf numFmtId="2" fontId="0" fillId="0" borderId="0" xfId="0" applyNumberFormat="1"/>
    <xf numFmtId="0" fontId="5" fillId="9" borderId="5"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13" fillId="8" borderId="7" xfId="0" applyFont="1" applyFill="1" applyBorder="1" applyAlignment="1">
      <alignment horizontal="center" vertical="top" wrapText="1"/>
    </xf>
    <xf numFmtId="0" fontId="3" fillId="3" borderId="37" xfId="0" applyFont="1" applyFill="1" applyBorder="1" applyAlignment="1">
      <alignment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left" vertical="center" wrapText="1"/>
    </xf>
    <xf numFmtId="0" fontId="3" fillId="10" borderId="41" xfId="0" applyFont="1" applyFill="1" applyBorder="1" applyAlignment="1">
      <alignment horizontal="justify" vertical="center" wrapText="1"/>
    </xf>
    <xf numFmtId="0" fontId="1" fillId="3" borderId="41" xfId="0" applyFont="1" applyFill="1" applyBorder="1" applyAlignment="1">
      <alignment horizontal="center" vertical="center" wrapText="1"/>
    </xf>
    <xf numFmtId="0" fontId="3" fillId="10" borderId="42" xfId="0" applyFont="1" applyFill="1" applyBorder="1" applyAlignment="1">
      <alignment horizontal="justify" vertical="center" wrapText="1"/>
    </xf>
    <xf numFmtId="0" fontId="1" fillId="11" borderId="11"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3" fillId="3" borderId="31" xfId="0" applyFont="1" applyFill="1" applyBorder="1" applyAlignment="1">
      <alignment horizontal="left" vertical="center" wrapText="1"/>
    </xf>
    <xf numFmtId="10" fontId="0" fillId="4" borderId="34" xfId="0" applyNumberFormat="1" applyFill="1" applyBorder="1" applyAlignment="1">
      <alignment horizontal="center" vertical="center" wrapText="1"/>
    </xf>
    <xf numFmtId="10" fontId="0" fillId="4" borderId="35" xfId="0" applyNumberFormat="1" applyFill="1" applyBorder="1" applyAlignment="1">
      <alignment horizontal="center" vertical="center" wrapText="1"/>
    </xf>
    <xf numFmtId="10" fontId="0" fillId="4" borderId="36" xfId="0" applyNumberFormat="1" applyFill="1" applyBorder="1" applyAlignment="1">
      <alignment horizontal="center" vertical="center" wrapText="1"/>
    </xf>
    <xf numFmtId="0" fontId="4" fillId="10" borderId="46" xfId="0" applyFont="1" applyFill="1" applyBorder="1" applyAlignment="1">
      <alignment horizontal="center" vertical="center" wrapText="1"/>
    </xf>
    <xf numFmtId="0" fontId="8" fillId="3" borderId="40" xfId="0" applyFont="1" applyFill="1" applyBorder="1" applyAlignment="1">
      <alignment horizontal="justify" vertical="center" wrapText="1"/>
    </xf>
    <xf numFmtId="0" fontId="6" fillId="9" borderId="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5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3" borderId="53" xfId="0" applyFont="1" applyFill="1" applyBorder="1" applyAlignment="1">
      <alignment horizontal="center" vertical="center" wrapText="1"/>
    </xf>
    <xf numFmtId="0" fontId="3" fillId="3" borderId="53" xfId="0" applyFont="1" applyFill="1" applyBorder="1" applyAlignment="1">
      <alignment horizontal="left" vertical="center" wrapText="1"/>
    </xf>
    <xf numFmtId="0" fontId="4" fillId="3" borderId="58"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3" fillId="3" borderId="58" xfId="0" applyFont="1" applyFill="1" applyBorder="1" applyAlignment="1">
      <alignment horizontal="center" vertical="center" wrapText="1"/>
    </xf>
    <xf numFmtId="0" fontId="4" fillId="3" borderId="61" xfId="0" applyFont="1" applyFill="1" applyBorder="1" applyAlignment="1">
      <alignment horizontal="left" vertical="center" wrapText="1"/>
    </xf>
    <xf numFmtId="0" fontId="4" fillId="3" borderId="60"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3" fillId="10" borderId="17" xfId="0" applyFont="1" applyFill="1" applyBorder="1" applyAlignment="1">
      <alignment horizontal="left" vertical="center" wrapText="1"/>
    </xf>
    <xf numFmtId="0" fontId="0" fillId="0" borderId="8" xfId="0" applyBorder="1"/>
    <xf numFmtId="0" fontId="8" fillId="3" borderId="6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11" borderId="68"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8" fillId="5" borderId="67" xfId="0" applyFont="1" applyFill="1" applyBorder="1" applyAlignment="1">
      <alignment horizontal="center" vertical="center" wrapText="1"/>
    </xf>
    <xf numFmtId="0" fontId="3" fillId="10" borderId="68" xfId="0" applyFont="1" applyFill="1" applyBorder="1" applyAlignment="1">
      <alignment horizontal="justify" vertical="center" wrapText="1"/>
    </xf>
    <xf numFmtId="0" fontId="8" fillId="5" borderId="68" xfId="0" applyFont="1" applyFill="1" applyBorder="1" applyAlignment="1">
      <alignment horizontal="center" vertical="center" wrapText="1"/>
    </xf>
    <xf numFmtId="0" fontId="3" fillId="10" borderId="69" xfId="0" applyFont="1" applyFill="1" applyBorder="1" applyAlignment="1">
      <alignment horizontal="center" vertical="center" wrapText="1"/>
    </xf>
    <xf numFmtId="44" fontId="3" fillId="10" borderId="72" xfId="2" applyFont="1" applyFill="1" applyBorder="1" applyAlignment="1">
      <alignment horizontal="center" vertical="center" wrapText="1"/>
    </xf>
    <xf numFmtId="44" fontId="3" fillId="10" borderId="18" xfId="2" applyFont="1" applyFill="1" applyBorder="1" applyAlignment="1">
      <alignment horizontal="center" vertical="center" wrapText="1"/>
    </xf>
    <xf numFmtId="44" fontId="8" fillId="3" borderId="18" xfId="2" applyFont="1" applyFill="1" applyBorder="1" applyAlignment="1">
      <alignment horizontal="center" vertical="center" wrapText="1"/>
    </xf>
    <xf numFmtId="44" fontId="3" fillId="10" borderId="44" xfId="2" applyFont="1" applyFill="1" applyBorder="1" applyAlignment="1">
      <alignment horizontal="center" vertical="center" wrapText="1"/>
    </xf>
    <xf numFmtId="44" fontId="8" fillId="3" borderId="44" xfId="2" applyFont="1" applyFill="1" applyBorder="1" applyAlignment="1">
      <alignment horizontal="center" vertical="center" wrapText="1"/>
    </xf>
    <xf numFmtId="10" fontId="8" fillId="6" borderId="72" xfId="0" applyNumberFormat="1" applyFont="1" applyFill="1" applyBorder="1" applyAlignment="1">
      <alignment horizontal="center" vertical="center" wrapText="1"/>
    </xf>
    <xf numFmtId="10" fontId="8" fillId="6" borderId="73" xfId="0" applyNumberFormat="1" applyFont="1" applyFill="1" applyBorder="1" applyAlignment="1">
      <alignment horizontal="center" vertical="center" wrapText="1"/>
    </xf>
    <xf numFmtId="10" fontId="8" fillId="6" borderId="18" xfId="0" applyNumberFormat="1" applyFont="1" applyFill="1" applyBorder="1" applyAlignment="1">
      <alignment horizontal="center" vertical="center" wrapText="1"/>
    </xf>
    <xf numFmtId="10" fontId="8" fillId="6" borderId="21" xfId="0" applyNumberFormat="1" applyFont="1" applyFill="1" applyBorder="1" applyAlignment="1">
      <alignment horizontal="center" vertical="center" wrapText="1"/>
    </xf>
    <xf numFmtId="10" fontId="8" fillId="6" borderId="44" xfId="0" applyNumberFormat="1" applyFont="1" applyFill="1" applyBorder="1" applyAlignment="1">
      <alignment horizontal="center" vertical="center" wrapText="1"/>
    </xf>
    <xf numFmtId="10" fontId="8" fillId="6" borderId="45" xfId="0" applyNumberFormat="1" applyFont="1" applyFill="1" applyBorder="1" applyAlignment="1">
      <alignment horizontal="center" vertical="center" wrapText="1"/>
    </xf>
    <xf numFmtId="0" fontId="8" fillId="5" borderId="71" xfId="0" applyFont="1" applyFill="1" applyBorder="1" applyAlignment="1">
      <alignment horizontal="center" vertical="center" wrapText="1"/>
    </xf>
    <xf numFmtId="0" fontId="3" fillId="10" borderId="72" xfId="0" applyFont="1" applyFill="1" applyBorder="1" applyAlignment="1">
      <alignment horizontal="justify" vertical="center" wrapText="1"/>
    </xf>
    <xf numFmtId="0" fontId="8" fillId="5" borderId="72" xfId="0" applyFont="1" applyFill="1" applyBorder="1" applyAlignment="1">
      <alignment horizontal="center" vertical="center" wrapText="1"/>
    </xf>
    <xf numFmtId="0" fontId="3" fillId="10" borderId="73" xfId="0" applyFont="1" applyFill="1" applyBorder="1" applyAlignment="1">
      <alignment horizontal="justify" vertical="center" wrapText="1"/>
    </xf>
    <xf numFmtId="0" fontId="8" fillId="5" borderId="20" xfId="0" applyFont="1" applyFill="1" applyBorder="1" applyAlignment="1">
      <alignment horizontal="center" vertical="center" wrapText="1"/>
    </xf>
    <xf numFmtId="0" fontId="3" fillId="10" borderId="18" xfId="0" applyFont="1" applyFill="1" applyBorder="1" applyAlignment="1">
      <alignment horizontal="justify" vertical="center" wrapText="1"/>
    </xf>
    <xf numFmtId="0" fontId="8" fillId="5" borderId="18" xfId="0" applyFont="1" applyFill="1" applyBorder="1" applyAlignment="1">
      <alignment horizontal="center" vertical="center" wrapText="1"/>
    </xf>
    <xf numFmtId="0" fontId="3" fillId="10" borderId="21" xfId="0" applyFont="1" applyFill="1" applyBorder="1" applyAlignment="1">
      <alignment horizontal="justify" vertical="center" wrapText="1"/>
    </xf>
    <xf numFmtId="0" fontId="8" fillId="5" borderId="43" xfId="0" applyFont="1" applyFill="1" applyBorder="1" applyAlignment="1">
      <alignment horizontal="center" vertical="center" wrapText="1"/>
    </xf>
    <xf numFmtId="0" fontId="3" fillId="10" borderId="44" xfId="0" applyFont="1" applyFill="1" applyBorder="1" applyAlignment="1">
      <alignment horizontal="justify" vertical="center" wrapText="1"/>
    </xf>
    <xf numFmtId="0" fontId="8" fillId="5" borderId="44" xfId="0" applyFont="1" applyFill="1" applyBorder="1" applyAlignment="1">
      <alignment horizontal="center" vertical="center" wrapText="1"/>
    </xf>
    <xf numFmtId="0" fontId="3" fillId="10" borderId="45" xfId="0" applyFont="1" applyFill="1" applyBorder="1" applyAlignment="1">
      <alignment horizontal="justify" vertical="center" wrapText="1"/>
    </xf>
    <xf numFmtId="0" fontId="0" fillId="0" borderId="0" xfId="0" applyFill="1"/>
    <xf numFmtId="0" fontId="0" fillId="0" borderId="0" xfId="0" applyFill="1" applyAlignment="1">
      <alignment horizontal="center" vertical="center"/>
    </xf>
    <xf numFmtId="10" fontId="0" fillId="4" borderId="75"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10" fontId="0" fillId="4" borderId="77" xfId="0" applyNumberFormat="1" applyFill="1" applyBorder="1" applyAlignment="1">
      <alignment horizontal="center" vertical="center" wrapText="1"/>
    </xf>
    <xf numFmtId="3" fontId="6" fillId="9" borderId="47" xfId="0" applyNumberFormat="1" applyFont="1" applyFill="1" applyBorder="1" applyAlignment="1">
      <alignment horizontal="center" vertical="center" wrapText="1"/>
    </xf>
    <xf numFmtId="3" fontId="6" fillId="9" borderId="51" xfId="0" applyNumberFormat="1" applyFont="1" applyFill="1" applyBorder="1" applyAlignment="1">
      <alignment horizontal="center" vertical="center" wrapText="1"/>
    </xf>
    <xf numFmtId="3" fontId="3" fillId="10" borderId="33" xfId="0" applyNumberFormat="1" applyFont="1" applyFill="1" applyBorder="1" applyAlignment="1">
      <alignment horizontal="center" vertical="center" wrapText="1"/>
    </xf>
    <xf numFmtId="3" fontId="3" fillId="3" borderId="33" xfId="0" applyNumberFormat="1" applyFont="1" applyFill="1" applyBorder="1" applyAlignment="1">
      <alignment horizontal="center" vertical="center" wrapText="1"/>
    </xf>
    <xf numFmtId="3" fontId="3" fillId="3" borderId="56" xfId="0" applyNumberFormat="1" applyFont="1" applyFill="1" applyBorder="1" applyAlignment="1">
      <alignment horizontal="center" vertical="center" wrapText="1"/>
    </xf>
    <xf numFmtId="3" fontId="3" fillId="10" borderId="65" xfId="0" applyNumberFormat="1" applyFont="1" applyFill="1" applyBorder="1" applyAlignment="1">
      <alignment horizontal="center" vertical="center" wrapText="1"/>
    </xf>
    <xf numFmtId="10" fontId="0" fillId="4" borderId="74" xfId="0" applyNumberFormat="1" applyFill="1" applyBorder="1" applyAlignment="1">
      <alignment horizontal="center" vertical="center" wrapText="1"/>
    </xf>
    <xf numFmtId="3" fontId="6" fillId="9" borderId="20" xfId="0" applyNumberFormat="1" applyFont="1" applyFill="1" applyBorder="1" applyAlignment="1">
      <alignment horizontal="center" vertical="center" wrapText="1"/>
    </xf>
    <xf numFmtId="3" fontId="6" fillId="9" borderId="18" xfId="0" applyNumberFormat="1" applyFont="1" applyFill="1" applyBorder="1" applyAlignment="1">
      <alignment horizontal="center" vertical="center" wrapText="1"/>
    </xf>
    <xf numFmtId="3" fontId="6" fillId="9" borderId="21" xfId="0" applyNumberFormat="1" applyFont="1" applyFill="1" applyBorder="1" applyAlignment="1">
      <alignment horizontal="center" vertical="center" wrapText="1"/>
    </xf>
    <xf numFmtId="3" fontId="3" fillId="10" borderId="20" xfId="0" applyNumberFormat="1" applyFont="1" applyFill="1" applyBorder="1" applyAlignment="1">
      <alignment horizontal="center" vertical="center" wrapText="1"/>
    </xf>
    <xf numFmtId="3" fontId="3" fillId="10" borderId="18" xfId="0" applyNumberFormat="1" applyFont="1" applyFill="1" applyBorder="1" applyAlignment="1">
      <alignment horizontal="center" vertical="center" wrapText="1"/>
    </xf>
    <xf numFmtId="3" fontId="3" fillId="10" borderId="21"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3" fontId="3" fillId="3" borderId="21" xfId="0" applyNumberFormat="1"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12" fillId="0" borderId="0" xfId="0" applyFont="1" applyBorder="1" applyAlignment="1">
      <alignment horizontal="center" vertical="top"/>
    </xf>
    <xf numFmtId="0" fontId="0" fillId="0" borderId="0" xfId="0" applyBorder="1"/>
    <xf numFmtId="0" fontId="12" fillId="0" borderId="0" xfId="0" applyFont="1" applyBorder="1" applyAlignment="1">
      <alignment vertical="top"/>
    </xf>
    <xf numFmtId="1" fontId="3" fillId="10" borderId="18" xfId="0" applyNumberFormat="1" applyFont="1" applyFill="1" applyBorder="1" applyAlignment="1">
      <alignment horizontal="center" vertical="center" wrapText="1"/>
    </xf>
    <xf numFmtId="1" fontId="3" fillId="3" borderId="18" xfId="0" applyNumberFormat="1" applyFont="1" applyFill="1" applyBorder="1" applyAlignment="1">
      <alignment horizontal="center" vertical="center" wrapText="1"/>
    </xf>
    <xf numFmtId="1" fontId="3" fillId="3" borderId="44" xfId="0" applyNumberFormat="1" applyFont="1" applyFill="1" applyBorder="1" applyAlignment="1">
      <alignment horizontal="center" vertical="center" wrapText="1"/>
    </xf>
    <xf numFmtId="10" fontId="8" fillId="6" borderId="79" xfId="0" applyNumberFormat="1" applyFont="1" applyFill="1" applyBorder="1" applyAlignment="1">
      <alignment horizontal="center" vertical="center" wrapText="1"/>
    </xf>
    <xf numFmtId="10" fontId="8" fillId="6" borderId="80" xfId="0" applyNumberFormat="1" applyFont="1" applyFill="1" applyBorder="1" applyAlignment="1">
      <alignment horizontal="center" vertical="center" wrapText="1"/>
    </xf>
    <xf numFmtId="44" fontId="8" fillId="3" borderId="82" xfId="2" applyFont="1" applyFill="1" applyBorder="1" applyAlignment="1">
      <alignment horizontal="center" vertical="center" wrapText="1"/>
    </xf>
    <xf numFmtId="44" fontId="8" fillId="3" borderId="48" xfId="2" applyFont="1" applyFill="1" applyBorder="1" applyAlignment="1">
      <alignment horizontal="center" vertical="center" wrapText="1"/>
    </xf>
    <xf numFmtId="0" fontId="0" fillId="0" borderId="83" xfId="0" applyBorder="1"/>
    <xf numFmtId="10" fontId="8" fillId="6" borderId="84" xfId="0" applyNumberFormat="1" applyFont="1" applyFill="1" applyBorder="1" applyAlignment="1">
      <alignment horizontal="center" vertical="center" wrapText="1"/>
    </xf>
    <xf numFmtId="0" fontId="13" fillId="8" borderId="4" xfId="0" applyFont="1" applyFill="1" applyBorder="1" applyAlignment="1">
      <alignment horizontal="center" vertical="top"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3" borderId="53"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0" fillId="0" borderId="23" xfId="0" applyBorder="1"/>
    <xf numFmtId="0" fontId="0" fillId="0" borderId="9" xfId="0" applyBorder="1"/>
    <xf numFmtId="0" fontId="0" fillId="0" borderId="85" xfId="0" applyBorder="1"/>
    <xf numFmtId="0" fontId="4" fillId="3" borderId="86" xfId="0" applyFont="1" applyFill="1" applyBorder="1" applyAlignment="1">
      <alignment horizontal="center" vertical="center" wrapText="1"/>
    </xf>
    <xf numFmtId="0" fontId="4" fillId="3" borderId="87" xfId="0" applyFont="1" applyFill="1" applyBorder="1" applyAlignment="1">
      <alignment horizontal="left" vertical="center" wrapText="1"/>
    </xf>
    <xf numFmtId="0" fontId="3" fillId="3" borderId="87" xfId="0" applyFont="1" applyFill="1" applyBorder="1" applyAlignment="1">
      <alignment horizontal="center" vertical="center" wrapText="1"/>
    </xf>
    <xf numFmtId="3" fontId="3" fillId="3" borderId="89" xfId="0" applyNumberFormat="1" applyFont="1" applyFill="1" applyBorder="1" applyAlignment="1">
      <alignment horizontal="center" vertical="center" wrapText="1"/>
    </xf>
    <xf numFmtId="3" fontId="3" fillId="3" borderId="43" xfId="0" applyNumberFormat="1" applyFont="1" applyFill="1" applyBorder="1" applyAlignment="1">
      <alignment horizontal="center" vertical="center" wrapText="1"/>
    </xf>
    <xf numFmtId="3" fontId="3" fillId="3" borderId="44" xfId="0" applyNumberFormat="1" applyFont="1" applyFill="1" applyBorder="1" applyAlignment="1">
      <alignment horizontal="center" vertical="center" wrapText="1"/>
    </xf>
    <xf numFmtId="3" fontId="3" fillId="3" borderId="45" xfId="0" applyNumberFormat="1" applyFon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10" fontId="0" fillId="4" borderId="45" xfId="0" applyNumberFormat="1" applyFill="1" applyBorder="1" applyAlignment="1">
      <alignment horizontal="center" vertical="center" wrapText="1"/>
    </xf>
    <xf numFmtId="1" fontId="3" fillId="10" borderId="39" xfId="1" applyNumberFormat="1" applyFont="1" applyFill="1" applyBorder="1" applyAlignment="1">
      <alignment horizontal="center" vertical="center" wrapText="1"/>
    </xf>
    <xf numFmtId="1" fontId="8" fillId="3" borderId="40" xfId="1" applyNumberFormat="1" applyFont="1" applyFill="1" applyBorder="1" applyAlignment="1">
      <alignment horizontal="center" vertical="center" wrapText="1"/>
    </xf>
    <xf numFmtId="1" fontId="3" fillId="3" borderId="41" xfId="1" applyNumberFormat="1" applyFont="1" applyFill="1" applyBorder="1" applyAlignment="1">
      <alignment horizontal="center" vertical="center" wrapText="1"/>
    </xf>
    <xf numFmtId="0" fontId="3" fillId="10" borderId="41" xfId="1" applyNumberFormat="1" applyFont="1" applyFill="1" applyBorder="1" applyAlignment="1">
      <alignment horizontal="center" vertical="center" wrapText="1"/>
    </xf>
    <xf numFmtId="0" fontId="8" fillId="3" borderId="41" xfId="0" applyFont="1" applyFill="1" applyBorder="1" applyAlignment="1">
      <alignment horizontal="center" vertical="center" wrapText="1"/>
    </xf>
    <xf numFmtId="0" fontId="3" fillId="10" borderId="42" xfId="0" applyFont="1" applyFill="1" applyBorder="1" applyAlignment="1">
      <alignment horizontal="center" vertical="center" wrapText="1"/>
    </xf>
    <xf numFmtId="10" fontId="0" fillId="7" borderId="90" xfId="0" applyNumberFormat="1" applyFill="1" applyBorder="1" applyAlignment="1">
      <alignment horizontal="center" vertical="center" wrapText="1"/>
    </xf>
    <xf numFmtId="10" fontId="0" fillId="7" borderId="41" xfId="0" applyNumberFormat="1" applyFill="1" applyBorder="1" applyAlignment="1">
      <alignment horizontal="center" vertical="center" wrapText="1"/>
    </xf>
    <xf numFmtId="10" fontId="0" fillId="7" borderId="91" xfId="0" applyNumberFormat="1" applyFill="1" applyBorder="1" applyAlignment="1">
      <alignment horizontal="center" vertical="center" wrapText="1"/>
    </xf>
    <xf numFmtId="10" fontId="0" fillId="4" borderId="92"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93" xfId="0" applyNumberFormat="1" applyFill="1" applyBorder="1" applyAlignment="1">
      <alignment horizontal="center" vertical="center" wrapText="1"/>
    </xf>
    <xf numFmtId="164" fontId="13" fillId="5" borderId="16" xfId="0" applyNumberFormat="1" applyFont="1" applyFill="1" applyBorder="1" applyAlignment="1">
      <alignment horizontal="center" vertical="center" wrapText="1"/>
    </xf>
    <xf numFmtId="164" fontId="13" fillId="5" borderId="94" xfId="0" applyNumberFormat="1" applyFont="1" applyFill="1" applyBorder="1" applyAlignment="1">
      <alignment horizontal="center" vertical="center" wrapText="1"/>
    </xf>
    <xf numFmtId="44" fontId="15" fillId="10" borderId="95" xfId="2" applyFont="1" applyFill="1" applyBorder="1" applyAlignment="1">
      <alignment horizontal="center" vertical="center" wrapText="1"/>
    </xf>
    <xf numFmtId="44" fontId="16" fillId="3" borderId="82" xfId="2" applyFont="1" applyFill="1" applyBorder="1" applyAlignment="1">
      <alignment horizontal="center" vertical="center" wrapText="1"/>
    </xf>
    <xf numFmtId="44" fontId="15" fillId="10" borderId="72" xfId="2" applyFont="1" applyFill="1" applyBorder="1" applyAlignment="1">
      <alignment horizontal="center" vertical="center" wrapText="1"/>
    </xf>
    <xf numFmtId="44" fontId="15" fillId="10" borderId="47" xfId="2" applyFont="1" applyFill="1" applyBorder="1" applyAlignment="1">
      <alignment horizontal="center" vertical="center" wrapText="1"/>
    </xf>
    <xf numFmtId="44" fontId="16" fillId="3" borderId="48" xfId="2" applyFont="1" applyFill="1" applyBorder="1" applyAlignment="1">
      <alignment horizontal="center" vertical="center" wrapText="1"/>
    </xf>
    <xf numFmtId="44" fontId="15" fillId="10" borderId="18" xfId="2" applyFont="1" applyFill="1" applyBorder="1" applyAlignment="1">
      <alignment horizontal="center" vertical="center" wrapText="1"/>
    </xf>
    <xf numFmtId="44" fontId="16" fillId="3" borderId="18" xfId="2" applyFont="1" applyFill="1" applyBorder="1" applyAlignment="1">
      <alignment horizontal="center" vertical="center" wrapText="1"/>
    </xf>
    <xf numFmtId="44" fontId="15" fillId="10" borderId="70" xfId="2" applyFont="1" applyFill="1" applyBorder="1" applyAlignment="1">
      <alignment horizontal="center" vertical="center" wrapText="1"/>
    </xf>
    <xf numFmtId="44" fontId="16" fillId="3" borderId="44" xfId="2" applyFont="1" applyFill="1" applyBorder="1" applyAlignment="1">
      <alignment horizontal="center" vertical="center" wrapText="1"/>
    </xf>
    <xf numFmtId="44" fontId="15" fillId="10" borderId="44" xfId="2" applyFont="1" applyFill="1" applyBorder="1" applyAlignment="1">
      <alignment horizontal="center" vertical="center" wrapText="1"/>
    </xf>
    <xf numFmtId="44" fontId="16" fillId="3" borderId="81" xfId="2" applyFont="1" applyFill="1" applyBorder="1" applyAlignment="1">
      <alignment horizontal="center" vertical="center" wrapText="1"/>
    </xf>
    <xf numFmtId="44" fontId="15" fillId="10" borderId="73" xfId="2" applyFont="1" applyFill="1" applyBorder="1" applyAlignment="1">
      <alignment horizontal="center" vertical="center" wrapText="1"/>
    </xf>
    <xf numFmtId="44" fontId="16" fillId="3" borderId="49" xfId="2" applyFont="1" applyFill="1" applyBorder="1" applyAlignment="1">
      <alignment horizontal="center" vertical="center" wrapText="1"/>
    </xf>
    <xf numFmtId="44" fontId="15" fillId="10" borderId="21" xfId="2" applyFont="1" applyFill="1" applyBorder="1" applyAlignment="1">
      <alignment horizontal="center" vertical="center" wrapText="1"/>
    </xf>
    <xf numFmtId="44" fontId="16" fillId="3" borderId="20" xfId="2" applyFont="1" applyFill="1" applyBorder="1" applyAlignment="1">
      <alignment horizontal="center" vertical="center" wrapText="1"/>
    </xf>
    <xf numFmtId="44" fontId="16" fillId="3" borderId="43" xfId="2" applyFont="1" applyFill="1" applyBorder="1" applyAlignment="1">
      <alignment horizontal="center" vertical="center" wrapText="1"/>
    </xf>
    <xf numFmtId="44" fontId="15" fillId="10" borderId="45" xfId="2" applyFont="1" applyFill="1" applyBorder="1" applyAlignment="1">
      <alignment horizontal="center" vertical="center" wrapText="1"/>
    </xf>
    <xf numFmtId="44" fontId="3" fillId="10" borderId="73" xfId="2" applyFont="1" applyFill="1" applyBorder="1" applyAlignment="1">
      <alignment horizontal="center" vertical="center" wrapText="1"/>
    </xf>
    <xf numFmtId="44" fontId="3" fillId="10" borderId="21" xfId="2" applyFont="1" applyFill="1" applyBorder="1" applyAlignment="1">
      <alignment horizontal="center" vertical="center" wrapText="1"/>
    </xf>
    <xf numFmtId="44" fontId="3" fillId="10" borderId="45" xfId="2" applyFont="1" applyFill="1" applyBorder="1" applyAlignment="1">
      <alignment horizontal="center" vertical="center" wrapText="1"/>
    </xf>
    <xf numFmtId="10" fontId="8" fillId="6" borderId="71" xfId="0" applyNumberFormat="1" applyFont="1" applyFill="1" applyBorder="1" applyAlignment="1">
      <alignment horizontal="center" vertical="center" wrapText="1"/>
    </xf>
    <xf numFmtId="10" fontId="8" fillId="6" borderId="20" xfId="0" applyNumberFormat="1" applyFont="1" applyFill="1" applyBorder="1" applyAlignment="1">
      <alignment horizontal="center" vertical="center" wrapText="1"/>
    </xf>
    <xf numFmtId="10" fontId="8" fillId="6" borderId="96" xfId="0" applyNumberFormat="1" applyFont="1" applyFill="1" applyBorder="1" applyAlignment="1">
      <alignment horizontal="center" vertical="center" wrapText="1"/>
    </xf>
    <xf numFmtId="10" fontId="8" fillId="6" borderId="43" xfId="0" applyNumberFormat="1" applyFont="1" applyFill="1" applyBorder="1" applyAlignment="1">
      <alignment horizontal="center" vertical="center" wrapText="1"/>
    </xf>
    <xf numFmtId="1" fontId="3" fillId="10" borderId="41" xfId="1" applyNumberFormat="1" applyFont="1" applyFill="1" applyBorder="1" applyAlignment="1">
      <alignment horizontal="center" vertical="center" wrapText="1"/>
    </xf>
    <xf numFmtId="1" fontId="3" fillId="10" borderId="97" xfId="1" applyNumberFormat="1" applyFont="1" applyFill="1" applyBorder="1" applyAlignment="1">
      <alignment horizontal="center" vertical="center" wrapText="1"/>
    </xf>
    <xf numFmtId="3" fontId="3" fillId="10" borderId="79" xfId="0" applyNumberFormat="1" applyFont="1" applyFill="1" applyBorder="1" applyAlignment="1">
      <alignment horizontal="center" vertical="center" wrapText="1"/>
    </xf>
    <xf numFmtId="3" fontId="3" fillId="10" borderId="74" xfId="0" applyNumberFormat="1" applyFont="1" applyFill="1" applyBorder="1" applyAlignment="1">
      <alignment horizontal="center" vertical="center" wrapText="1"/>
    </xf>
    <xf numFmtId="3" fontId="6" fillId="9" borderId="74" xfId="0" applyNumberFormat="1" applyFont="1" applyFill="1" applyBorder="1" applyAlignment="1">
      <alignment horizontal="center" vertical="center" wrapText="1"/>
    </xf>
    <xf numFmtId="3" fontId="3" fillId="3" borderId="74" xfId="0" applyNumberFormat="1" applyFont="1" applyFill="1" applyBorder="1" applyAlignment="1">
      <alignment horizontal="center" vertical="center" wrapText="1"/>
    </xf>
    <xf numFmtId="3" fontId="3" fillId="10" borderId="18" xfId="1" applyNumberFormat="1" applyFont="1" applyFill="1" applyBorder="1" applyAlignment="1">
      <alignment horizontal="center" vertical="center" wrapText="1"/>
    </xf>
    <xf numFmtId="4" fontId="3" fillId="3" borderId="18" xfId="0" applyNumberFormat="1" applyFont="1" applyFill="1" applyBorder="1" applyAlignment="1">
      <alignment horizontal="center" vertical="center" wrapText="1"/>
    </xf>
    <xf numFmtId="3" fontId="3" fillId="3" borderId="49" xfId="0" applyNumberFormat="1" applyFont="1" applyFill="1" applyBorder="1" applyAlignment="1">
      <alignment horizontal="center" vertical="center" wrapText="1"/>
    </xf>
    <xf numFmtId="0" fontId="8" fillId="3" borderId="20" xfId="0" applyFont="1" applyFill="1" applyBorder="1" applyAlignment="1">
      <alignment horizontal="justify" vertical="center" wrapText="1"/>
    </xf>
    <xf numFmtId="0" fontId="1" fillId="3" borderId="18" xfId="0" applyFont="1" applyFill="1" applyBorder="1" applyAlignment="1">
      <alignment horizontal="center" vertical="center" wrapText="1"/>
    </xf>
    <xf numFmtId="0" fontId="8" fillId="3" borderId="43" xfId="0" applyFont="1" applyFill="1" applyBorder="1" applyAlignment="1">
      <alignment horizontal="justify" vertical="center" wrapText="1"/>
    </xf>
    <xf numFmtId="0" fontId="1" fillId="3" borderId="44" xfId="0" applyFont="1" applyFill="1" applyBorder="1" applyAlignment="1">
      <alignment horizontal="center" vertical="center" wrapText="1"/>
    </xf>
    <xf numFmtId="0" fontId="3" fillId="10" borderId="98" xfId="0" applyFont="1" applyFill="1" applyBorder="1" applyAlignment="1">
      <alignment horizontal="center" vertical="center" wrapText="1"/>
    </xf>
    <xf numFmtId="0" fontId="3" fillId="10" borderId="99" xfId="0" applyFont="1" applyFill="1" applyBorder="1" applyAlignment="1">
      <alignment horizontal="center" vertical="center" wrapText="1"/>
    </xf>
    <xf numFmtId="0" fontId="3" fillId="10" borderId="100" xfId="0" applyFont="1" applyFill="1" applyBorder="1" applyAlignment="1">
      <alignment horizontal="center" vertical="center" wrapText="1"/>
    </xf>
    <xf numFmtId="0" fontId="3" fillId="3" borderId="98" xfId="0"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00"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102"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4" fillId="10" borderId="17" xfId="0" applyFont="1" applyFill="1" applyBorder="1" applyAlignment="1">
      <alignment horizontal="left" vertical="center" wrapText="1"/>
    </xf>
    <xf numFmtId="0" fontId="4" fillId="3" borderId="88" xfId="0" applyFont="1" applyFill="1" applyBorder="1" applyAlignment="1">
      <alignment horizontal="left" vertical="center" wrapText="1"/>
    </xf>
    <xf numFmtId="0" fontId="14" fillId="0" borderId="78" xfId="0" applyFont="1" applyBorder="1" applyAlignment="1">
      <alignment horizontal="center" vertical="center"/>
    </xf>
    <xf numFmtId="0" fontId="12" fillId="0" borderId="78"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78" xfId="0" applyFont="1" applyBorder="1" applyAlignment="1">
      <alignment horizontal="center" vertical="top"/>
    </xf>
    <xf numFmtId="0" fontId="12" fillId="0" borderId="78"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1" fillId="9" borderId="23"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3" fillId="8" borderId="1" xfId="0" applyFont="1" applyFill="1" applyBorder="1" applyAlignment="1">
      <alignment horizontal="center" vertical="top" wrapText="1"/>
    </xf>
    <xf numFmtId="0" fontId="13" fillId="8" borderId="3" xfId="0" applyFont="1" applyFill="1" applyBorder="1" applyAlignment="1">
      <alignment horizontal="center" vertical="top" wrapText="1"/>
    </xf>
    <xf numFmtId="0" fontId="13" fillId="8" borderId="2" xfId="0" applyFont="1" applyFill="1" applyBorder="1" applyAlignment="1">
      <alignment horizontal="center" vertical="top" wrapText="1"/>
    </xf>
    <xf numFmtId="0" fontId="13" fillId="8" borderId="4" xfId="0" applyFont="1" applyFill="1" applyBorder="1" applyAlignment="1">
      <alignment horizontal="center" vertical="top" wrapText="1"/>
    </xf>
    <xf numFmtId="0" fontId="10" fillId="9" borderId="23"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 fillId="10" borderId="51"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5" fillId="9" borderId="52" xfId="0" applyFont="1" applyFill="1" applyBorder="1" applyAlignment="1">
      <alignment horizontal="center" vertical="center" wrapText="1"/>
    </xf>
    <xf numFmtId="0" fontId="5" fillId="9" borderId="50" xfId="0" applyFont="1" applyFill="1" applyBorder="1" applyAlignment="1">
      <alignment horizontal="center" vertical="center" wrapText="1"/>
    </xf>
    <xf numFmtId="0" fontId="5" fillId="9" borderId="53" xfId="0" applyFont="1" applyFill="1" applyBorder="1" applyAlignment="1">
      <alignment horizontal="left" vertical="center" wrapText="1"/>
    </xf>
    <xf numFmtId="0" fontId="5" fillId="9" borderId="54" xfId="0" applyFont="1" applyFill="1" applyBorder="1" applyAlignment="1">
      <alignment horizontal="left" vertical="center" wrapText="1"/>
    </xf>
    <xf numFmtId="0" fontId="4" fillId="3" borderId="52"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3"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10" borderId="52" xfId="0" applyFont="1" applyFill="1" applyBorder="1" applyAlignment="1">
      <alignment horizontal="center" vertical="center" wrapText="1"/>
    </xf>
    <xf numFmtId="0" fontId="4" fillId="10" borderId="50" xfId="0" applyFont="1" applyFill="1" applyBorder="1" applyAlignment="1">
      <alignment horizontal="center" vertical="center" wrapText="1"/>
    </xf>
    <xf numFmtId="0" fontId="4" fillId="10" borderId="53" xfId="0" applyFont="1" applyFill="1" applyBorder="1" applyAlignment="1">
      <alignment horizontal="left" vertical="center" wrapText="1"/>
    </xf>
    <xf numFmtId="0" fontId="4" fillId="10" borderId="54" xfId="0" applyFont="1" applyFill="1" applyBorder="1" applyAlignment="1">
      <alignment horizontal="left" vertical="center" wrapText="1"/>
    </xf>
    <xf numFmtId="2" fontId="7" fillId="9" borderId="23" xfId="0" applyNumberFormat="1" applyFont="1" applyFill="1" applyBorder="1" applyAlignment="1">
      <alignment horizontal="center" vertical="center" wrapText="1"/>
    </xf>
    <xf numFmtId="2" fontId="7" fillId="9" borderId="8" xfId="0" applyNumberFormat="1" applyFont="1" applyFill="1" applyBorder="1" applyAlignment="1">
      <alignment horizontal="center" vertical="center" wrapText="1"/>
    </xf>
    <xf numFmtId="2" fontId="7" fillId="9" borderId="9" xfId="0" applyNumberFormat="1" applyFont="1" applyFill="1" applyBorder="1" applyAlignment="1">
      <alignment horizontal="center" vertical="center" wrapText="1"/>
    </xf>
    <xf numFmtId="2" fontId="7" fillId="9" borderId="85" xfId="0" applyNumberFormat="1" applyFont="1" applyFill="1" applyBorder="1" applyAlignment="1">
      <alignment horizontal="center" vertical="center" wrapText="1"/>
    </xf>
    <xf numFmtId="2" fontId="7" fillId="9" borderId="0" xfId="0" applyNumberFormat="1" applyFont="1" applyFill="1" applyBorder="1" applyAlignment="1">
      <alignment horizontal="center" vertical="center" wrapText="1"/>
    </xf>
    <xf numFmtId="2" fontId="7" fillId="9" borderId="83" xfId="0" applyNumberFormat="1"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8"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1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2" fontId="7" fillId="9" borderId="29" xfId="0" applyNumberFormat="1" applyFont="1" applyFill="1" applyBorder="1" applyAlignment="1">
      <alignment horizontal="center" vertical="center" wrapText="1"/>
    </xf>
    <xf numFmtId="2" fontId="7" fillId="9" borderId="30" xfId="0" applyNumberFormat="1" applyFont="1" applyFill="1" applyBorder="1" applyAlignment="1">
      <alignment horizontal="center" vertical="center" wrapText="1"/>
    </xf>
    <xf numFmtId="2" fontId="7" fillId="9" borderId="28" xfId="0" applyNumberFormat="1"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3" xfId="0" applyFont="1" applyFill="1" applyBorder="1" applyAlignment="1">
      <alignment horizontal="left"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cellXfs>
  <cellStyles count="5">
    <cellStyle name="Moneda" xfId="2" builtinId="4"/>
    <cellStyle name="Moneda 2" xfId="3" xr:uid="{9D9594AD-127E-4990-A8AC-A43225DC6899}"/>
    <cellStyle name="Moneda 3" xfId="4" xr:uid="{461FC831-5A77-4443-A5B6-60C3769CB053}"/>
    <cellStyle name="Normal" xfId="0" builtinId="0"/>
    <cellStyle name="Porcentaje" xfId="1" builtinId="5"/>
  </cellStyles>
  <dxfs count="21">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rgb="FF00B05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EAB91F"/>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194221</xdr:colOff>
      <xdr:row>4</xdr:row>
      <xdr:rowOff>30936</xdr:rowOff>
    </xdr:from>
    <xdr:to>
      <xdr:col>2</xdr:col>
      <xdr:colOff>1537731</xdr:colOff>
      <xdr:row>8</xdr:row>
      <xdr:rowOff>385964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4" y="1137065"/>
          <a:ext cx="2633994" cy="1691601"/>
        </a:xfrm>
        <a:prstGeom prst="rect">
          <a:avLst/>
        </a:prstGeom>
      </xdr:spPr>
    </xdr:pic>
    <xdr:clientData/>
  </xdr:twoCellAnchor>
  <xdr:twoCellAnchor editAs="oneCell">
    <xdr:from>
      <xdr:col>2</xdr:col>
      <xdr:colOff>2129779</xdr:colOff>
      <xdr:row>4</xdr:row>
      <xdr:rowOff>35754</xdr:rowOff>
    </xdr:from>
    <xdr:to>
      <xdr:col>3</xdr:col>
      <xdr:colOff>1397544</xdr:colOff>
      <xdr:row>8</xdr:row>
      <xdr:rowOff>369221</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11876" y="1141883"/>
          <a:ext cx="1664378" cy="1670040"/>
        </a:xfrm>
        <a:prstGeom prst="rect">
          <a:avLst/>
        </a:prstGeom>
      </xdr:spPr>
    </xdr:pic>
    <xdr:clientData/>
  </xdr:twoCellAnchor>
  <xdr:twoCellAnchor editAs="oneCell">
    <xdr:from>
      <xdr:col>21</xdr:col>
      <xdr:colOff>530325</xdr:colOff>
      <xdr:row>3</xdr:row>
      <xdr:rowOff>204587</xdr:rowOff>
    </xdr:from>
    <xdr:to>
      <xdr:col>26</xdr:col>
      <xdr:colOff>174622</xdr:colOff>
      <xdr:row>8</xdr:row>
      <xdr:rowOff>445524</xdr:rowOff>
    </xdr:to>
    <xdr:pic>
      <xdr:nvPicPr>
        <xdr:cNvPr id="6" name="Imagen 5">
          <a:extLst>
            <a:ext uri="{FF2B5EF4-FFF2-40B4-BE49-F238E27FC236}">
              <a16:creationId xmlns:a16="http://schemas.microsoft.com/office/drawing/2014/main" id="{3889AB0A-DAB3-4595-93BC-6816B9A9015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82" t="11604" r="1994" b="4471"/>
        <a:stretch/>
      </xdr:blipFill>
      <xdr:spPr bwMode="auto">
        <a:xfrm>
          <a:off x="30687704" y="773014"/>
          <a:ext cx="7725184" cy="211521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A139"/>
  <sheetViews>
    <sheetView tabSelected="1" view="pageBreakPreview" topLeftCell="A18" zoomScale="60" zoomScaleNormal="50" zoomScalePageLayoutView="68" workbookViewId="0">
      <pane xSplit="3" topLeftCell="F1" activePane="topRight" state="frozen"/>
      <selection activeCell="A16" sqref="A16"/>
      <selection pane="topRight" activeCell="M20" sqref="M20"/>
    </sheetView>
  </sheetViews>
  <sheetFormatPr baseColWidth="10" defaultColWidth="11.42578125" defaultRowHeight="15" x14ac:dyDescent="0.25"/>
  <cols>
    <col min="1" max="1" width="7.42578125" customWidth="1"/>
    <col min="2" max="2" width="19.28515625" customWidth="1"/>
    <col min="3" max="3" width="35.85546875" customWidth="1"/>
    <col min="4" max="6" width="31.42578125" customWidth="1"/>
    <col min="7" max="7" width="25.28515625" customWidth="1"/>
    <col min="8" max="12" width="24.28515625" customWidth="1"/>
    <col min="13" max="23" width="18.140625" customWidth="1"/>
    <col min="24" max="24" width="18.85546875" customWidth="1"/>
    <col min="25" max="25" width="49" customWidth="1"/>
    <col min="26" max="27" width="16.7109375" customWidth="1"/>
  </cols>
  <sheetData>
    <row r="3" spans="2:27" ht="15.75" thickBot="1" x14ac:dyDescent="0.3"/>
    <row r="4" spans="2:27" ht="42" customHeight="1" x14ac:dyDescent="0.25">
      <c r="B4" s="124"/>
      <c r="C4" s="48"/>
      <c r="D4" s="48"/>
      <c r="E4" s="246" t="s">
        <v>0</v>
      </c>
      <c r="F4" s="247"/>
      <c r="G4" s="247"/>
      <c r="H4" s="247"/>
      <c r="I4" s="247"/>
      <c r="J4" s="247"/>
      <c r="K4" s="247"/>
      <c r="L4" s="247"/>
      <c r="M4" s="247"/>
      <c r="N4" s="247"/>
      <c r="O4" s="247"/>
      <c r="P4" s="247"/>
      <c r="Q4" s="247"/>
      <c r="R4" s="247"/>
      <c r="S4" s="247"/>
      <c r="T4" s="248"/>
      <c r="U4" s="48"/>
      <c r="V4" s="48"/>
      <c r="W4" s="48"/>
      <c r="X4" s="48"/>
      <c r="Y4" s="48"/>
      <c r="Z4" s="48"/>
      <c r="AA4" s="125"/>
    </row>
    <row r="5" spans="2:27" ht="30" customHeight="1" x14ac:dyDescent="0.25">
      <c r="B5" s="126"/>
      <c r="C5" s="108"/>
      <c r="D5" s="108"/>
      <c r="E5" s="249" t="s">
        <v>1</v>
      </c>
      <c r="F5" s="250"/>
      <c r="G5" s="250"/>
      <c r="H5" s="250"/>
      <c r="I5" s="250"/>
      <c r="J5" s="250"/>
      <c r="K5" s="250"/>
      <c r="L5" s="250"/>
      <c r="M5" s="250"/>
      <c r="N5" s="250"/>
      <c r="O5" s="250"/>
      <c r="P5" s="250"/>
      <c r="Q5" s="250"/>
      <c r="R5" s="250"/>
      <c r="S5" s="250"/>
      <c r="T5" s="251"/>
      <c r="U5" s="108"/>
      <c r="V5" s="108"/>
      <c r="W5" s="108"/>
      <c r="X5" s="108"/>
      <c r="Y5" s="108"/>
      <c r="Z5" s="108"/>
      <c r="AA5" s="117"/>
    </row>
    <row r="6" spans="2:27" ht="30" customHeight="1" x14ac:dyDescent="0.25">
      <c r="B6" s="126"/>
      <c r="C6" s="108"/>
      <c r="D6" s="108"/>
      <c r="E6" s="249" t="s">
        <v>313</v>
      </c>
      <c r="F6" s="250"/>
      <c r="G6" s="250"/>
      <c r="H6" s="250"/>
      <c r="I6" s="250"/>
      <c r="J6" s="250"/>
      <c r="K6" s="250"/>
      <c r="L6" s="250"/>
      <c r="M6" s="250"/>
      <c r="N6" s="250"/>
      <c r="O6" s="250"/>
      <c r="P6" s="250"/>
      <c r="Q6" s="250"/>
      <c r="R6" s="250"/>
      <c r="S6" s="250"/>
      <c r="T6" s="251"/>
      <c r="U6" s="108"/>
      <c r="V6" s="108"/>
      <c r="W6" s="108"/>
      <c r="X6" s="108"/>
      <c r="Y6" s="108"/>
      <c r="Z6" s="108"/>
      <c r="AA6" s="117"/>
    </row>
    <row r="7" spans="2:27" ht="30" customHeight="1" x14ac:dyDescent="0.25">
      <c r="B7" s="126"/>
      <c r="C7" s="108"/>
      <c r="D7" s="108"/>
      <c r="E7" s="249"/>
      <c r="F7" s="250"/>
      <c r="G7" s="250"/>
      <c r="H7" s="250"/>
      <c r="I7" s="250"/>
      <c r="J7" s="250"/>
      <c r="K7" s="250"/>
      <c r="L7" s="250"/>
      <c r="M7" s="250"/>
      <c r="N7" s="250"/>
      <c r="O7" s="250"/>
      <c r="P7" s="250"/>
      <c r="Q7" s="250"/>
      <c r="R7" s="250"/>
      <c r="S7" s="250"/>
      <c r="T7" s="251"/>
      <c r="U7" s="108"/>
      <c r="V7" s="108"/>
      <c r="W7" s="108"/>
      <c r="X7" s="108"/>
      <c r="Y7" s="108"/>
      <c r="Z7" s="108"/>
      <c r="AA7" s="117"/>
    </row>
    <row r="8" spans="2:27" ht="14.25" customHeight="1" x14ac:dyDescent="0.25">
      <c r="B8" s="126"/>
      <c r="C8" s="108"/>
      <c r="D8" s="108"/>
      <c r="E8" s="249" t="s">
        <v>373</v>
      </c>
      <c r="F8" s="250"/>
      <c r="G8" s="250"/>
      <c r="H8" s="250"/>
      <c r="I8" s="250"/>
      <c r="J8" s="250"/>
      <c r="K8" s="250"/>
      <c r="L8" s="250"/>
      <c r="M8" s="250"/>
      <c r="N8" s="250"/>
      <c r="O8" s="250"/>
      <c r="P8" s="250"/>
      <c r="Q8" s="250"/>
      <c r="R8" s="250"/>
      <c r="S8" s="250"/>
      <c r="T8" s="251"/>
      <c r="U8" s="108"/>
      <c r="V8" s="108"/>
      <c r="W8" s="108"/>
      <c r="X8" s="108"/>
      <c r="Y8" s="108"/>
      <c r="Z8" s="108"/>
      <c r="AA8" s="117"/>
    </row>
    <row r="9" spans="2:27" ht="40.5" customHeight="1" thickBot="1" x14ac:dyDescent="0.3">
      <c r="B9" s="126"/>
      <c r="C9" s="108"/>
      <c r="D9" s="108"/>
      <c r="E9" s="261"/>
      <c r="F9" s="262"/>
      <c r="G9" s="262"/>
      <c r="H9" s="262"/>
      <c r="I9" s="262"/>
      <c r="J9" s="262"/>
      <c r="K9" s="262"/>
      <c r="L9" s="262"/>
      <c r="M9" s="262"/>
      <c r="N9" s="262"/>
      <c r="O9" s="262"/>
      <c r="P9" s="262"/>
      <c r="Q9" s="262"/>
      <c r="R9" s="262"/>
      <c r="S9" s="262"/>
      <c r="T9" s="263"/>
      <c r="U9" s="108"/>
      <c r="V9" s="108"/>
      <c r="W9" s="108"/>
      <c r="X9" s="108"/>
      <c r="Y9" s="108"/>
      <c r="Z9" s="108"/>
      <c r="AA9" s="117"/>
    </row>
    <row r="10" spans="2:27" x14ac:dyDescent="0.25">
      <c r="B10" s="126"/>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17"/>
    </row>
    <row r="11" spans="2:27" ht="4.5" customHeight="1" thickBot="1" x14ac:dyDescent="0.3">
      <c r="B11" s="126"/>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17"/>
    </row>
    <row r="12" spans="2:27" ht="24" customHeight="1" thickBot="1" x14ac:dyDescent="0.3">
      <c r="B12" s="126"/>
      <c r="C12" s="108"/>
      <c r="D12" s="108"/>
      <c r="E12" s="108"/>
      <c r="F12" s="108"/>
      <c r="G12" s="253" t="s">
        <v>2</v>
      </c>
      <c r="H12" s="254"/>
      <c r="I12" s="254"/>
      <c r="J12" s="254"/>
      <c r="K12" s="254"/>
      <c r="L12" s="254"/>
      <c r="M12" s="254"/>
      <c r="N12" s="254"/>
      <c r="O12" s="254"/>
      <c r="P12" s="254"/>
      <c r="Q12" s="254"/>
      <c r="R12" s="254"/>
      <c r="S12" s="254"/>
      <c r="T12" s="254"/>
      <c r="U12" s="254"/>
      <c r="V12" s="254"/>
      <c r="W12" s="255"/>
      <c r="X12" s="207" t="s">
        <v>3</v>
      </c>
      <c r="Y12" s="208"/>
      <c r="Z12" s="208"/>
      <c r="AA12" s="209"/>
    </row>
    <row r="13" spans="2:27" ht="28.5" customHeight="1" thickTop="1" thickBot="1" x14ac:dyDescent="0.3">
      <c r="B13" s="213" t="s">
        <v>4</v>
      </c>
      <c r="C13" s="215" t="s">
        <v>5</v>
      </c>
      <c r="D13" s="252" t="s">
        <v>6</v>
      </c>
      <c r="E13" s="252"/>
      <c r="F13" s="252"/>
      <c r="G13" s="256" t="s">
        <v>7</v>
      </c>
      <c r="H13" s="256"/>
      <c r="I13" s="256"/>
      <c r="J13" s="256"/>
      <c r="K13" s="257"/>
      <c r="L13" s="258" t="s">
        <v>8</v>
      </c>
      <c r="M13" s="259"/>
      <c r="N13" s="259"/>
      <c r="O13" s="260"/>
      <c r="P13" s="223" t="s">
        <v>9</v>
      </c>
      <c r="Q13" s="224"/>
      <c r="R13" s="224"/>
      <c r="S13" s="225"/>
      <c r="T13" s="223" t="s">
        <v>10</v>
      </c>
      <c r="U13" s="224"/>
      <c r="V13" s="224"/>
      <c r="W13" s="224"/>
      <c r="X13" s="210"/>
      <c r="Y13" s="211"/>
      <c r="Z13" s="211"/>
      <c r="AA13" s="212"/>
    </row>
    <row r="14" spans="2:27" ht="143.25" customHeight="1" x14ac:dyDescent="0.25">
      <c r="B14" s="214"/>
      <c r="C14" s="216"/>
      <c r="D14" s="119" t="s">
        <v>11</v>
      </c>
      <c r="E14" s="119" t="s">
        <v>12</v>
      </c>
      <c r="F14" s="17" t="s">
        <v>13</v>
      </c>
      <c r="G14" s="31" t="s">
        <v>14</v>
      </c>
      <c r="H14" s="15" t="s">
        <v>15</v>
      </c>
      <c r="I14" s="120" t="s">
        <v>16</v>
      </c>
      <c r="J14" s="6" t="s">
        <v>17</v>
      </c>
      <c r="K14" s="121" t="s">
        <v>18</v>
      </c>
      <c r="L14" s="15" t="s">
        <v>15</v>
      </c>
      <c r="M14" s="120" t="s">
        <v>16</v>
      </c>
      <c r="N14" s="6" t="s">
        <v>17</v>
      </c>
      <c r="O14" s="121" t="s">
        <v>18</v>
      </c>
      <c r="P14" s="5" t="s">
        <v>15</v>
      </c>
      <c r="Q14" s="24" t="s">
        <v>16</v>
      </c>
      <c r="R14" s="7" t="s">
        <v>17</v>
      </c>
      <c r="S14" s="25" t="s">
        <v>18</v>
      </c>
      <c r="T14" s="5" t="s">
        <v>15</v>
      </c>
      <c r="U14" s="24" t="s">
        <v>16</v>
      </c>
      <c r="V14" s="7" t="s">
        <v>17</v>
      </c>
      <c r="W14" s="25" t="s">
        <v>18</v>
      </c>
      <c r="X14" s="15" t="s">
        <v>19</v>
      </c>
      <c r="Y14" s="120" t="s">
        <v>20</v>
      </c>
      <c r="Z14" s="6" t="s">
        <v>21</v>
      </c>
      <c r="AA14" s="121" t="s">
        <v>22</v>
      </c>
    </row>
    <row r="15" spans="2:27" ht="165.75" customHeight="1" x14ac:dyDescent="0.25">
      <c r="B15" s="26" t="s">
        <v>23</v>
      </c>
      <c r="C15" s="27" t="s">
        <v>376</v>
      </c>
      <c r="D15" s="18" t="s">
        <v>24</v>
      </c>
      <c r="E15" s="19" t="s">
        <v>25</v>
      </c>
      <c r="F15" s="20" t="s">
        <v>374</v>
      </c>
      <c r="G15" s="137">
        <v>54</v>
      </c>
      <c r="H15" s="138">
        <v>54</v>
      </c>
      <c r="I15" s="175">
        <v>54</v>
      </c>
      <c r="J15" s="139">
        <v>54</v>
      </c>
      <c r="K15" s="176">
        <v>54</v>
      </c>
      <c r="L15" s="138">
        <v>48</v>
      </c>
      <c r="M15" s="140">
        <v>47</v>
      </c>
      <c r="N15" s="141" t="s">
        <v>26</v>
      </c>
      <c r="O15" s="142" t="s">
        <v>26</v>
      </c>
      <c r="P15" s="143">
        <f>IFERROR(L15/H15,"ND")</f>
        <v>0.88888888888888884</v>
      </c>
      <c r="Q15" s="144">
        <f t="shared" ref="Q15:S15" si="0">IFERROR(M15/I15,"ND")</f>
        <v>0.87037037037037035</v>
      </c>
      <c r="R15" s="144" t="str">
        <f t="shared" si="0"/>
        <v>ND</v>
      </c>
      <c r="S15" s="145" t="str">
        <f t="shared" si="0"/>
        <v>ND</v>
      </c>
      <c r="T15" s="146">
        <f>IFERROR(L15/G15,"NO APLICA")</f>
        <v>0.88888888888888884</v>
      </c>
      <c r="U15" s="147">
        <f t="shared" ref="U15:W15" si="1">IFERROR(M15/H15,"NO APLICA")</f>
        <v>0.87037037037037035</v>
      </c>
      <c r="V15" s="147" t="str">
        <f t="shared" si="1"/>
        <v>NO APLICA</v>
      </c>
      <c r="W15" s="148" t="str">
        <f t="shared" si="1"/>
        <v>NO APLICA</v>
      </c>
      <c r="X15" s="32"/>
      <c r="Y15" s="21" t="s">
        <v>375</v>
      </c>
      <c r="Z15" s="22"/>
      <c r="AA15" s="23"/>
    </row>
    <row r="16" spans="2:27" ht="105" x14ac:dyDescent="0.25">
      <c r="B16" s="234" t="s">
        <v>421</v>
      </c>
      <c r="C16" s="236" t="s">
        <v>44</v>
      </c>
      <c r="D16" s="11" t="s">
        <v>43</v>
      </c>
      <c r="E16" s="33" t="s">
        <v>53</v>
      </c>
      <c r="F16" s="12" t="s">
        <v>45</v>
      </c>
      <c r="G16" s="87">
        <v>45</v>
      </c>
      <c r="H16" s="94">
        <v>0</v>
      </c>
      <c r="I16" s="95">
        <v>16</v>
      </c>
      <c r="J16" s="95">
        <v>21</v>
      </c>
      <c r="K16" s="179">
        <v>8</v>
      </c>
      <c r="L16" s="94">
        <v>4</v>
      </c>
      <c r="M16" s="95">
        <v>11</v>
      </c>
      <c r="N16" s="95" t="s">
        <v>26</v>
      </c>
      <c r="O16" s="96" t="s">
        <v>26</v>
      </c>
      <c r="P16" s="2" t="str">
        <f t="shared" ref="P16" si="2">IFERROR(L16/H16,"NO APLICA")</f>
        <v>NO APLICA</v>
      </c>
      <c r="Q16" s="3">
        <f t="shared" ref="Q16" si="3">IFERROR(M16/I16,"NO APLICA")</f>
        <v>0.6875</v>
      </c>
      <c r="R16" s="3" t="str">
        <f t="shared" ref="R16" si="4">IFERROR(N16/J16,"NO APLICA")</f>
        <v>NO APLICA</v>
      </c>
      <c r="S16" s="93" t="str">
        <f t="shared" ref="S16" si="5">IFERROR(O16/K16,"NO APLICA")</f>
        <v>NO APLICA</v>
      </c>
      <c r="T16" s="2">
        <f t="shared" ref="T16" si="6">IFERROR(L16/G16,"NO APLICA")</f>
        <v>8.8888888888888892E-2</v>
      </c>
      <c r="U16" s="3">
        <f t="shared" ref="U16" si="7">IFERROR((L16+M16)/G16,"NO APLICA")</f>
        <v>0.33333333333333331</v>
      </c>
      <c r="V16" s="3" t="str">
        <f t="shared" ref="V16" si="8">IFERROR((L16+M16+N16)/G16,"NO APLICA")</f>
        <v>NO APLICA</v>
      </c>
      <c r="W16" s="4" t="str">
        <f t="shared" ref="W16" si="9">IFERROR((L16+M16+N16+O16)/G16,"NO APLICA")</f>
        <v>NO APLICA</v>
      </c>
      <c r="X16" s="32"/>
      <c r="Y16" s="21" t="s">
        <v>422</v>
      </c>
      <c r="Z16" s="22"/>
      <c r="AA16" s="23"/>
    </row>
    <row r="17" spans="2:27" ht="105" x14ac:dyDescent="0.25">
      <c r="B17" s="235"/>
      <c r="C17" s="237"/>
      <c r="D17" s="11" t="s">
        <v>42</v>
      </c>
      <c r="E17" s="33" t="s">
        <v>53</v>
      </c>
      <c r="F17" s="12" t="s">
        <v>412</v>
      </c>
      <c r="G17" s="88">
        <f t="shared" ref="G17:G47" si="10">SUM(H17:K17)</f>
        <v>26</v>
      </c>
      <c r="H17" s="94">
        <v>5</v>
      </c>
      <c r="I17" s="95">
        <v>6</v>
      </c>
      <c r="J17" s="95">
        <v>6</v>
      </c>
      <c r="K17" s="179">
        <v>9</v>
      </c>
      <c r="L17" s="94">
        <v>5</v>
      </c>
      <c r="M17" s="95">
        <v>6</v>
      </c>
      <c r="N17" s="95" t="s">
        <v>26</v>
      </c>
      <c r="O17" s="96" t="s">
        <v>26</v>
      </c>
      <c r="P17" s="2">
        <f t="shared" ref="P17:S20" si="11">IFERROR(L17/H17,"NO APLICA")</f>
        <v>1</v>
      </c>
      <c r="Q17" s="3">
        <f t="shared" si="11"/>
        <v>1</v>
      </c>
      <c r="R17" s="3" t="str">
        <f t="shared" si="11"/>
        <v>NO APLICA</v>
      </c>
      <c r="S17" s="93" t="str">
        <f t="shared" si="11"/>
        <v>NO APLICA</v>
      </c>
      <c r="T17" s="2">
        <f t="shared" ref="T17:T80" si="12">IFERROR(L17/G17,"NO APLICA")</f>
        <v>0.19230769230769232</v>
      </c>
      <c r="U17" s="3">
        <f t="shared" ref="U17:U80" si="13">IFERROR((L17+M17)/G17,"NO APLICA")</f>
        <v>0.42307692307692307</v>
      </c>
      <c r="V17" s="3" t="str">
        <f t="shared" ref="V17:V80" si="14">IFERROR((L17+M17+N17)/G17,"NO APLICA")</f>
        <v>NO APLICA</v>
      </c>
      <c r="W17" s="4" t="str">
        <f t="shared" ref="W17:W80" si="15">IFERROR((L17+M17+N17+O17)/G17,"NO APLICA")</f>
        <v>NO APLICA</v>
      </c>
      <c r="X17" s="184"/>
      <c r="Y17" s="75" t="s">
        <v>368</v>
      </c>
      <c r="Z17" s="185"/>
      <c r="AA17" s="77"/>
    </row>
    <row r="18" spans="2:27" ht="104.25" x14ac:dyDescent="0.25">
      <c r="B18" s="103" t="s">
        <v>296</v>
      </c>
      <c r="C18" s="14" t="s">
        <v>46</v>
      </c>
      <c r="D18" s="14" t="s">
        <v>47</v>
      </c>
      <c r="E18" s="34" t="s">
        <v>53</v>
      </c>
      <c r="F18" s="197" t="s">
        <v>411</v>
      </c>
      <c r="G18" s="89">
        <f t="shared" si="10"/>
        <v>113</v>
      </c>
      <c r="H18" s="97">
        <v>0</v>
      </c>
      <c r="I18" s="98">
        <v>13</v>
      </c>
      <c r="J18" s="98">
        <v>55</v>
      </c>
      <c r="K18" s="178">
        <v>45</v>
      </c>
      <c r="L18" s="97">
        <v>8</v>
      </c>
      <c r="M18" s="98">
        <v>5</v>
      </c>
      <c r="N18" s="98" t="s">
        <v>26</v>
      </c>
      <c r="O18" s="99" t="s">
        <v>26</v>
      </c>
      <c r="P18" s="2" t="str">
        <f t="shared" ref="P18:P19" si="16">IFERROR(L18/H18,"NO APLICA")</f>
        <v>NO APLICA</v>
      </c>
      <c r="Q18" s="3">
        <f t="shared" ref="Q18:Q19" si="17">IFERROR(M18/I18,"NO APLICA")</f>
        <v>0.38461538461538464</v>
      </c>
      <c r="R18" s="3" t="str">
        <f t="shared" ref="R18:R19" si="18">IFERROR(N18/J18,"NO APLICA")</f>
        <v>NO APLICA</v>
      </c>
      <c r="S18" s="93" t="str">
        <f t="shared" ref="S18:S19" si="19">IFERROR(O18/K18,"NO APLICA")</f>
        <v>NO APLICA</v>
      </c>
      <c r="T18" s="2">
        <f t="shared" si="12"/>
        <v>7.0796460176991149E-2</v>
      </c>
      <c r="U18" s="3">
        <f t="shared" si="13"/>
        <v>0.11504424778761062</v>
      </c>
      <c r="V18" s="3" t="str">
        <f t="shared" si="14"/>
        <v>NO APLICA</v>
      </c>
      <c r="W18" s="4" t="str">
        <f t="shared" si="15"/>
        <v>NO APLICA</v>
      </c>
      <c r="X18" s="184"/>
      <c r="Y18" s="75" t="s">
        <v>356</v>
      </c>
      <c r="Z18" s="185"/>
      <c r="AA18" s="77"/>
    </row>
    <row r="19" spans="2:27" ht="102.75" x14ac:dyDescent="0.25">
      <c r="B19" s="104" t="s">
        <v>48</v>
      </c>
      <c r="C19" s="38" t="s">
        <v>49</v>
      </c>
      <c r="D19" s="35" t="s">
        <v>50</v>
      </c>
      <c r="E19" s="36" t="s">
        <v>53</v>
      </c>
      <c r="F19" s="13" t="s">
        <v>413</v>
      </c>
      <c r="G19" s="90">
        <f t="shared" si="10"/>
        <v>33</v>
      </c>
      <c r="H19" s="100">
        <v>7</v>
      </c>
      <c r="I19" s="101">
        <v>7</v>
      </c>
      <c r="J19" s="101">
        <v>9</v>
      </c>
      <c r="K19" s="180">
        <v>10</v>
      </c>
      <c r="L19" s="100">
        <v>7</v>
      </c>
      <c r="M19" s="101">
        <v>7</v>
      </c>
      <c r="N19" s="101" t="s">
        <v>26</v>
      </c>
      <c r="O19" s="102" t="s">
        <v>26</v>
      </c>
      <c r="P19" s="84">
        <f t="shared" si="16"/>
        <v>1</v>
      </c>
      <c r="Q19" s="85">
        <f t="shared" si="17"/>
        <v>1</v>
      </c>
      <c r="R19" s="85" t="str">
        <f t="shared" si="18"/>
        <v>NO APLICA</v>
      </c>
      <c r="S19" s="86" t="str">
        <f t="shared" si="19"/>
        <v>NO APLICA</v>
      </c>
      <c r="T19" s="2">
        <f t="shared" si="12"/>
        <v>0.21212121212121213</v>
      </c>
      <c r="U19" s="3">
        <f t="shared" si="13"/>
        <v>0.42424242424242425</v>
      </c>
      <c r="V19" s="3" t="str">
        <f t="shared" si="14"/>
        <v>NO APLICA</v>
      </c>
      <c r="W19" s="4" t="str">
        <f t="shared" si="15"/>
        <v>NO APLICA</v>
      </c>
      <c r="X19" s="184"/>
      <c r="Y19" s="75" t="s">
        <v>357</v>
      </c>
      <c r="Z19" s="185"/>
      <c r="AA19" s="77"/>
    </row>
    <row r="20" spans="2:27" ht="116.25" x14ac:dyDescent="0.25">
      <c r="B20" s="104" t="s">
        <v>48</v>
      </c>
      <c r="C20" s="38" t="s">
        <v>54</v>
      </c>
      <c r="D20" s="35" t="s">
        <v>51</v>
      </c>
      <c r="E20" s="36" t="s">
        <v>53</v>
      </c>
      <c r="F20" s="13" t="s">
        <v>52</v>
      </c>
      <c r="G20" s="90">
        <f t="shared" si="10"/>
        <v>28</v>
      </c>
      <c r="H20" s="100">
        <v>5</v>
      </c>
      <c r="I20" s="101">
        <v>7</v>
      </c>
      <c r="J20" s="101">
        <v>7</v>
      </c>
      <c r="K20" s="180">
        <v>9</v>
      </c>
      <c r="L20" s="100">
        <v>4</v>
      </c>
      <c r="M20" s="101">
        <v>11</v>
      </c>
      <c r="N20" s="101" t="s">
        <v>26</v>
      </c>
      <c r="O20" s="102" t="s">
        <v>26</v>
      </c>
      <c r="P20" s="2">
        <f t="shared" si="11"/>
        <v>0.8</v>
      </c>
      <c r="Q20" s="3">
        <f t="shared" si="11"/>
        <v>1.5714285714285714</v>
      </c>
      <c r="R20" s="3" t="str">
        <f t="shared" si="11"/>
        <v>NO APLICA</v>
      </c>
      <c r="S20" s="4" t="str">
        <f t="shared" si="11"/>
        <v>NO APLICA</v>
      </c>
      <c r="T20" s="2">
        <f t="shared" si="12"/>
        <v>0.14285714285714285</v>
      </c>
      <c r="U20" s="3">
        <f t="shared" si="13"/>
        <v>0.5357142857142857</v>
      </c>
      <c r="V20" s="3" t="str">
        <f t="shared" si="14"/>
        <v>NO APLICA</v>
      </c>
      <c r="W20" s="4" t="str">
        <f t="shared" si="15"/>
        <v>NO APLICA</v>
      </c>
      <c r="X20" s="184"/>
      <c r="Y20" s="75" t="s">
        <v>423</v>
      </c>
      <c r="Z20" s="185"/>
      <c r="AA20" s="77"/>
    </row>
    <row r="21" spans="2:27" ht="115.5" x14ac:dyDescent="0.25">
      <c r="B21" s="104" t="s">
        <v>48</v>
      </c>
      <c r="C21" s="122" t="s">
        <v>55</v>
      </c>
      <c r="D21" s="40" t="s">
        <v>56</v>
      </c>
      <c r="E21" s="39" t="s">
        <v>53</v>
      </c>
      <c r="F21" s="37" t="s">
        <v>62</v>
      </c>
      <c r="G21" s="90">
        <f t="shared" si="10"/>
        <v>13</v>
      </c>
      <c r="H21" s="100">
        <v>2</v>
      </c>
      <c r="I21" s="101">
        <v>3</v>
      </c>
      <c r="J21" s="101">
        <v>4</v>
      </c>
      <c r="K21" s="180">
        <v>4</v>
      </c>
      <c r="L21" s="100">
        <v>1</v>
      </c>
      <c r="M21" s="101">
        <v>1</v>
      </c>
      <c r="N21" s="101" t="s">
        <v>26</v>
      </c>
      <c r="O21" s="102" t="s">
        <v>26</v>
      </c>
      <c r="P21" s="2">
        <f t="shared" ref="P21" si="20">IFERROR(L21/H21,"NO APLICA")</f>
        <v>0.5</v>
      </c>
      <c r="Q21" s="3">
        <f t="shared" ref="Q21" si="21">IFERROR(M21/I21,"NO APLICA")</f>
        <v>0.33333333333333331</v>
      </c>
      <c r="R21" s="3" t="str">
        <f t="shared" ref="R21" si="22">IFERROR(N21/J21,"NO APLICA")</f>
        <v>NO APLICA</v>
      </c>
      <c r="S21" s="4" t="str">
        <f t="shared" ref="S21" si="23">IFERROR(O21/K21,"NO APLICA")</f>
        <v>NO APLICA</v>
      </c>
      <c r="T21" s="2">
        <f t="shared" si="12"/>
        <v>7.6923076923076927E-2</v>
      </c>
      <c r="U21" s="3">
        <f t="shared" si="13"/>
        <v>0.15384615384615385</v>
      </c>
      <c r="V21" s="3" t="str">
        <f t="shared" si="14"/>
        <v>NO APLICA</v>
      </c>
      <c r="W21" s="4" t="str">
        <f t="shared" si="15"/>
        <v>NO APLICA</v>
      </c>
      <c r="X21" s="184"/>
      <c r="Y21" s="75" t="s">
        <v>358</v>
      </c>
      <c r="Z21" s="185"/>
      <c r="AA21" s="77"/>
    </row>
    <row r="22" spans="2:27" ht="158.25" x14ac:dyDescent="0.25">
      <c r="B22" s="238" t="s">
        <v>48</v>
      </c>
      <c r="C22" s="240" t="s">
        <v>57</v>
      </c>
      <c r="D22" s="40" t="s">
        <v>59</v>
      </c>
      <c r="E22" s="39" t="s">
        <v>53</v>
      </c>
      <c r="F22" s="37" t="s">
        <v>61</v>
      </c>
      <c r="G22" s="91">
        <f t="shared" si="10"/>
        <v>110</v>
      </c>
      <c r="H22" s="100">
        <v>25</v>
      </c>
      <c r="I22" s="101">
        <v>28</v>
      </c>
      <c r="J22" s="101">
        <v>28</v>
      </c>
      <c r="K22" s="180">
        <v>29</v>
      </c>
      <c r="L22" s="100">
        <v>25</v>
      </c>
      <c r="M22" s="101">
        <v>41</v>
      </c>
      <c r="N22" s="101" t="s">
        <v>26</v>
      </c>
      <c r="O22" s="102" t="s">
        <v>26</v>
      </c>
      <c r="P22" s="2">
        <f t="shared" ref="P22:P31" si="24">IFERROR(L22/H22,"NO APLICA")</f>
        <v>1</v>
      </c>
      <c r="Q22" s="3">
        <f t="shared" ref="Q22:Q31" si="25">IFERROR(M22/I22,"NO APLICA")</f>
        <v>1.4642857142857142</v>
      </c>
      <c r="R22" s="3" t="str">
        <f t="shared" ref="R22:R31" si="26">IFERROR(N22/J22,"NO APLICA")</f>
        <v>NO APLICA</v>
      </c>
      <c r="S22" s="4" t="str">
        <f t="shared" ref="S22:S31" si="27">IFERROR(O22/K22,"NO APLICA")</f>
        <v>NO APLICA</v>
      </c>
      <c r="T22" s="2">
        <f t="shared" si="12"/>
        <v>0.22727272727272727</v>
      </c>
      <c r="U22" s="3">
        <f t="shared" si="13"/>
        <v>0.6</v>
      </c>
      <c r="V22" s="3" t="str">
        <f t="shared" si="14"/>
        <v>NO APLICA</v>
      </c>
      <c r="W22" s="4" t="str">
        <f t="shared" si="15"/>
        <v>NO APLICA</v>
      </c>
      <c r="X22" s="184"/>
      <c r="Y22" s="75" t="s">
        <v>359</v>
      </c>
      <c r="Z22" s="185"/>
      <c r="AA22" s="77"/>
    </row>
    <row r="23" spans="2:27" ht="158.25" x14ac:dyDescent="0.25">
      <c r="B23" s="239"/>
      <c r="C23" s="241"/>
      <c r="D23" s="40" t="s">
        <v>58</v>
      </c>
      <c r="E23" s="39" t="s">
        <v>53</v>
      </c>
      <c r="F23" s="37" t="s">
        <v>60</v>
      </c>
      <c r="G23" s="91">
        <f t="shared" si="10"/>
        <v>110</v>
      </c>
      <c r="H23" s="100">
        <v>25</v>
      </c>
      <c r="I23" s="101">
        <v>28</v>
      </c>
      <c r="J23" s="101">
        <v>28</v>
      </c>
      <c r="K23" s="180">
        <v>29</v>
      </c>
      <c r="L23" s="100">
        <v>25</v>
      </c>
      <c r="M23" s="101">
        <v>41</v>
      </c>
      <c r="N23" s="101" t="s">
        <v>26</v>
      </c>
      <c r="O23" s="102" t="s">
        <v>26</v>
      </c>
      <c r="P23" s="2">
        <f t="shared" si="24"/>
        <v>1</v>
      </c>
      <c r="Q23" s="3">
        <f t="shared" si="25"/>
        <v>1.4642857142857142</v>
      </c>
      <c r="R23" s="3" t="str">
        <f t="shared" si="26"/>
        <v>NO APLICA</v>
      </c>
      <c r="S23" s="4" t="str">
        <f t="shared" si="27"/>
        <v>NO APLICA</v>
      </c>
      <c r="T23" s="2">
        <f t="shared" si="12"/>
        <v>0.22727272727272727</v>
      </c>
      <c r="U23" s="3">
        <f t="shared" si="13"/>
        <v>0.6</v>
      </c>
      <c r="V23" s="3" t="str">
        <f t="shared" si="14"/>
        <v>NO APLICA</v>
      </c>
      <c r="W23" s="4" t="str">
        <f t="shared" si="15"/>
        <v>NO APLICA</v>
      </c>
      <c r="X23" s="184"/>
      <c r="Y23" s="75" t="s">
        <v>355</v>
      </c>
      <c r="Z23" s="185"/>
      <c r="AA23" s="77"/>
    </row>
    <row r="24" spans="2:27" ht="129.75" x14ac:dyDescent="0.25">
      <c r="B24" s="104" t="s">
        <v>48</v>
      </c>
      <c r="C24" s="122" t="s">
        <v>64</v>
      </c>
      <c r="D24" s="40" t="s">
        <v>75</v>
      </c>
      <c r="E24" s="39" t="s">
        <v>53</v>
      </c>
      <c r="F24" s="37" t="s">
        <v>414</v>
      </c>
      <c r="G24" s="91">
        <f t="shared" si="10"/>
        <v>123</v>
      </c>
      <c r="H24" s="100">
        <v>29</v>
      </c>
      <c r="I24" s="101">
        <v>30</v>
      </c>
      <c r="J24" s="101">
        <v>31</v>
      </c>
      <c r="K24" s="180">
        <v>33</v>
      </c>
      <c r="L24" s="100">
        <v>61</v>
      </c>
      <c r="M24" s="101">
        <v>34</v>
      </c>
      <c r="N24" s="101" t="s">
        <v>26</v>
      </c>
      <c r="O24" s="102" t="s">
        <v>26</v>
      </c>
      <c r="P24" s="2">
        <f t="shared" si="24"/>
        <v>2.103448275862069</v>
      </c>
      <c r="Q24" s="3">
        <f t="shared" si="25"/>
        <v>1.1333333333333333</v>
      </c>
      <c r="R24" s="3" t="str">
        <f t="shared" si="26"/>
        <v>NO APLICA</v>
      </c>
      <c r="S24" s="4" t="str">
        <f t="shared" si="27"/>
        <v>NO APLICA</v>
      </c>
      <c r="T24" s="2">
        <f t="shared" si="12"/>
        <v>0.49593495934959347</v>
      </c>
      <c r="U24" s="3">
        <f t="shared" si="13"/>
        <v>0.77235772357723576</v>
      </c>
      <c r="V24" s="3" t="str">
        <f t="shared" si="14"/>
        <v>NO APLICA</v>
      </c>
      <c r="W24" s="4" t="str">
        <f t="shared" si="15"/>
        <v>NO APLICA</v>
      </c>
      <c r="X24" s="184"/>
      <c r="Y24" s="75" t="s">
        <v>360</v>
      </c>
      <c r="Z24" s="185"/>
      <c r="AA24" s="77"/>
    </row>
    <row r="25" spans="2:27" ht="130.5" x14ac:dyDescent="0.25">
      <c r="B25" s="104" t="s">
        <v>48</v>
      </c>
      <c r="C25" s="122" t="s">
        <v>63</v>
      </c>
      <c r="D25" s="40" t="s">
        <v>65</v>
      </c>
      <c r="E25" s="39" t="s">
        <v>53</v>
      </c>
      <c r="F25" s="37" t="s">
        <v>415</v>
      </c>
      <c r="G25" s="91">
        <f t="shared" si="10"/>
        <v>13</v>
      </c>
      <c r="H25" s="100">
        <v>2</v>
      </c>
      <c r="I25" s="101">
        <v>3</v>
      </c>
      <c r="J25" s="101">
        <v>4</v>
      </c>
      <c r="K25" s="180">
        <v>4</v>
      </c>
      <c r="L25" s="100">
        <v>2</v>
      </c>
      <c r="M25" s="101">
        <v>2</v>
      </c>
      <c r="N25" s="101" t="s">
        <v>26</v>
      </c>
      <c r="O25" s="102" t="s">
        <v>26</v>
      </c>
      <c r="P25" s="2">
        <f t="shared" si="24"/>
        <v>1</v>
      </c>
      <c r="Q25" s="3">
        <f t="shared" si="25"/>
        <v>0.66666666666666663</v>
      </c>
      <c r="R25" s="3" t="str">
        <f t="shared" si="26"/>
        <v>NO APLICA</v>
      </c>
      <c r="S25" s="4" t="str">
        <f t="shared" si="27"/>
        <v>NO APLICA</v>
      </c>
      <c r="T25" s="2">
        <f t="shared" si="12"/>
        <v>0.15384615384615385</v>
      </c>
      <c r="U25" s="3">
        <f t="shared" si="13"/>
        <v>0.30769230769230771</v>
      </c>
      <c r="V25" s="3" t="str">
        <f t="shared" si="14"/>
        <v>NO APLICA</v>
      </c>
      <c r="W25" s="4" t="str">
        <f t="shared" si="15"/>
        <v>NO APLICA</v>
      </c>
      <c r="X25" s="184"/>
      <c r="Y25" s="75" t="s">
        <v>361</v>
      </c>
      <c r="Z25" s="185"/>
      <c r="AA25" s="77"/>
    </row>
    <row r="26" spans="2:27" ht="159" x14ac:dyDescent="0.25">
      <c r="B26" s="104" t="s">
        <v>48</v>
      </c>
      <c r="C26" s="122" t="s">
        <v>66</v>
      </c>
      <c r="D26" s="40" t="s">
        <v>74</v>
      </c>
      <c r="E26" s="39" t="s">
        <v>53</v>
      </c>
      <c r="F26" s="37" t="s">
        <v>416</v>
      </c>
      <c r="G26" s="91">
        <f t="shared" si="10"/>
        <v>22</v>
      </c>
      <c r="H26" s="100">
        <v>4</v>
      </c>
      <c r="I26" s="101">
        <v>5</v>
      </c>
      <c r="J26" s="101">
        <v>6</v>
      </c>
      <c r="K26" s="180">
        <v>7</v>
      </c>
      <c r="L26" s="100">
        <v>0</v>
      </c>
      <c r="M26" s="101">
        <v>3</v>
      </c>
      <c r="N26" s="101" t="s">
        <v>26</v>
      </c>
      <c r="O26" s="102" t="s">
        <v>26</v>
      </c>
      <c r="P26" s="2">
        <f t="shared" si="24"/>
        <v>0</v>
      </c>
      <c r="Q26" s="3">
        <f t="shared" si="25"/>
        <v>0.6</v>
      </c>
      <c r="R26" s="3" t="str">
        <f t="shared" si="26"/>
        <v>NO APLICA</v>
      </c>
      <c r="S26" s="4" t="str">
        <f t="shared" si="27"/>
        <v>NO APLICA</v>
      </c>
      <c r="T26" s="2">
        <f t="shared" si="12"/>
        <v>0</v>
      </c>
      <c r="U26" s="3">
        <f t="shared" si="13"/>
        <v>0.13636363636363635</v>
      </c>
      <c r="V26" s="3" t="str">
        <f t="shared" si="14"/>
        <v>NO APLICA</v>
      </c>
      <c r="W26" s="4" t="str">
        <f t="shared" si="15"/>
        <v>NO APLICA</v>
      </c>
      <c r="X26" s="184"/>
      <c r="Y26" s="75" t="s">
        <v>362</v>
      </c>
      <c r="Z26" s="185"/>
      <c r="AA26" s="77"/>
    </row>
    <row r="27" spans="2:27" ht="104.25" x14ac:dyDescent="0.25">
      <c r="B27" s="103" t="s">
        <v>295</v>
      </c>
      <c r="C27" s="14" t="s">
        <v>67</v>
      </c>
      <c r="D27" s="14" t="s">
        <v>68</v>
      </c>
      <c r="E27" s="34" t="s">
        <v>53</v>
      </c>
      <c r="F27" s="197" t="s">
        <v>69</v>
      </c>
      <c r="G27" s="89">
        <f t="shared" si="10"/>
        <v>26</v>
      </c>
      <c r="H27" s="97">
        <v>5</v>
      </c>
      <c r="I27" s="98">
        <v>5</v>
      </c>
      <c r="J27" s="98">
        <v>7</v>
      </c>
      <c r="K27" s="178">
        <v>9</v>
      </c>
      <c r="L27" s="97">
        <v>5</v>
      </c>
      <c r="M27" s="98">
        <v>5</v>
      </c>
      <c r="N27" s="98" t="s">
        <v>26</v>
      </c>
      <c r="O27" s="99" t="s">
        <v>26</v>
      </c>
      <c r="P27" s="2">
        <f t="shared" si="24"/>
        <v>1</v>
      </c>
      <c r="Q27" s="3">
        <f t="shared" si="25"/>
        <v>1</v>
      </c>
      <c r="R27" s="3" t="str">
        <f t="shared" si="26"/>
        <v>NO APLICA</v>
      </c>
      <c r="S27" s="4" t="str">
        <f t="shared" si="27"/>
        <v>NO APLICA</v>
      </c>
      <c r="T27" s="2">
        <f t="shared" si="12"/>
        <v>0.19230769230769232</v>
      </c>
      <c r="U27" s="3">
        <f t="shared" si="13"/>
        <v>0.38461538461538464</v>
      </c>
      <c r="V27" s="3" t="str">
        <f t="shared" si="14"/>
        <v>NO APLICA</v>
      </c>
      <c r="W27" s="4" t="str">
        <f t="shared" si="15"/>
        <v>NO APLICA</v>
      </c>
      <c r="X27" s="184"/>
      <c r="Y27" s="75" t="s">
        <v>363</v>
      </c>
      <c r="Z27" s="185"/>
      <c r="AA27" s="77"/>
    </row>
    <row r="28" spans="2:27" ht="115.5" x14ac:dyDescent="0.25">
      <c r="B28" s="105" t="s">
        <v>48</v>
      </c>
      <c r="C28" s="41" t="s">
        <v>71</v>
      </c>
      <c r="D28" s="41" t="s">
        <v>70</v>
      </c>
      <c r="E28" s="43" t="s">
        <v>53</v>
      </c>
      <c r="F28" s="42" t="s">
        <v>72</v>
      </c>
      <c r="G28" s="91">
        <f t="shared" si="10"/>
        <v>110</v>
      </c>
      <c r="H28" s="100">
        <v>25</v>
      </c>
      <c r="I28" s="101">
        <v>28</v>
      </c>
      <c r="J28" s="101">
        <v>28</v>
      </c>
      <c r="K28" s="180">
        <v>29</v>
      </c>
      <c r="L28" s="100">
        <v>25</v>
      </c>
      <c r="M28" s="101">
        <v>28</v>
      </c>
      <c r="N28" s="101" t="s">
        <v>26</v>
      </c>
      <c r="O28" s="102" t="s">
        <v>26</v>
      </c>
      <c r="P28" s="28">
        <f t="shared" si="24"/>
        <v>1</v>
      </c>
      <c r="Q28" s="29">
        <f t="shared" si="25"/>
        <v>1</v>
      </c>
      <c r="R28" s="29" t="str">
        <f t="shared" si="26"/>
        <v>NO APLICA</v>
      </c>
      <c r="S28" s="30" t="str">
        <f t="shared" si="27"/>
        <v>NO APLICA</v>
      </c>
      <c r="T28" s="2">
        <f t="shared" si="12"/>
        <v>0.22727272727272727</v>
      </c>
      <c r="U28" s="3">
        <f t="shared" si="13"/>
        <v>0.48181818181818181</v>
      </c>
      <c r="V28" s="3" t="str">
        <f t="shared" si="14"/>
        <v>NO APLICA</v>
      </c>
      <c r="W28" s="4" t="str">
        <f t="shared" si="15"/>
        <v>NO APLICA</v>
      </c>
      <c r="X28" s="184"/>
      <c r="Y28" s="75" t="s">
        <v>364</v>
      </c>
      <c r="Z28" s="185"/>
      <c r="AA28" s="77"/>
    </row>
    <row r="29" spans="2:27" ht="125.25" customHeight="1" x14ac:dyDescent="0.25">
      <c r="B29" s="105" t="s">
        <v>48</v>
      </c>
      <c r="C29" s="41" t="s">
        <v>73</v>
      </c>
      <c r="D29" s="41" t="s">
        <v>76</v>
      </c>
      <c r="E29" s="43" t="s">
        <v>53</v>
      </c>
      <c r="F29" s="42" t="s">
        <v>77</v>
      </c>
      <c r="G29" s="91">
        <f t="shared" si="10"/>
        <v>66</v>
      </c>
      <c r="H29" s="100">
        <v>12</v>
      </c>
      <c r="I29" s="101">
        <v>15</v>
      </c>
      <c r="J29" s="101">
        <v>18</v>
      </c>
      <c r="K29" s="180">
        <v>21</v>
      </c>
      <c r="L29" s="100">
        <v>12</v>
      </c>
      <c r="M29" s="101">
        <v>8</v>
      </c>
      <c r="N29" s="101" t="s">
        <v>26</v>
      </c>
      <c r="O29" s="102" t="s">
        <v>26</v>
      </c>
      <c r="P29" s="28">
        <f t="shared" si="24"/>
        <v>1</v>
      </c>
      <c r="Q29" s="29">
        <f t="shared" si="25"/>
        <v>0.53333333333333333</v>
      </c>
      <c r="R29" s="29" t="str">
        <f t="shared" si="26"/>
        <v>NO APLICA</v>
      </c>
      <c r="S29" s="30" t="str">
        <f t="shared" si="27"/>
        <v>NO APLICA</v>
      </c>
      <c r="T29" s="2">
        <f t="shared" si="12"/>
        <v>0.18181818181818182</v>
      </c>
      <c r="U29" s="3">
        <f t="shared" si="13"/>
        <v>0.30303030303030304</v>
      </c>
      <c r="V29" s="3" t="str">
        <f t="shared" si="14"/>
        <v>NO APLICA</v>
      </c>
      <c r="W29" s="4" t="str">
        <f t="shared" si="15"/>
        <v>NO APLICA</v>
      </c>
      <c r="X29" s="184"/>
      <c r="Y29" s="75" t="s">
        <v>365</v>
      </c>
      <c r="Z29" s="185"/>
      <c r="AA29" s="77"/>
    </row>
    <row r="30" spans="2:27" ht="126" customHeight="1" x14ac:dyDescent="0.25">
      <c r="B30" s="105" t="s">
        <v>48</v>
      </c>
      <c r="C30" s="41" t="s">
        <v>320</v>
      </c>
      <c r="D30" s="41" t="s">
        <v>79</v>
      </c>
      <c r="E30" s="43" t="s">
        <v>53</v>
      </c>
      <c r="F30" s="42" t="s">
        <v>78</v>
      </c>
      <c r="G30" s="91">
        <f t="shared" si="10"/>
        <v>4387</v>
      </c>
      <c r="H30" s="100">
        <v>1027</v>
      </c>
      <c r="I30" s="101">
        <v>1070</v>
      </c>
      <c r="J30" s="101">
        <v>1100</v>
      </c>
      <c r="K30" s="180">
        <v>1190</v>
      </c>
      <c r="L30" s="100">
        <v>719</v>
      </c>
      <c r="M30" s="101">
        <v>1554</v>
      </c>
      <c r="N30" s="101" t="s">
        <v>26</v>
      </c>
      <c r="O30" s="102" t="s">
        <v>26</v>
      </c>
      <c r="P30" s="28">
        <f t="shared" si="24"/>
        <v>0.70009737098344693</v>
      </c>
      <c r="Q30" s="29">
        <f t="shared" si="25"/>
        <v>1.4523364485981309</v>
      </c>
      <c r="R30" s="29" t="str">
        <f t="shared" si="26"/>
        <v>NO APLICA</v>
      </c>
      <c r="S30" s="30" t="str">
        <f t="shared" si="27"/>
        <v>NO APLICA</v>
      </c>
      <c r="T30" s="2">
        <f t="shared" si="12"/>
        <v>0.16389332117620242</v>
      </c>
      <c r="U30" s="3">
        <f t="shared" si="13"/>
        <v>0.51812172327330752</v>
      </c>
      <c r="V30" s="3" t="str">
        <f t="shared" si="14"/>
        <v>NO APLICA</v>
      </c>
      <c r="W30" s="4" t="str">
        <f t="shared" si="15"/>
        <v>NO APLICA</v>
      </c>
      <c r="X30" s="184"/>
      <c r="Y30" s="75" t="s">
        <v>366</v>
      </c>
      <c r="Z30" s="185"/>
      <c r="AA30" s="77"/>
    </row>
    <row r="31" spans="2:27" ht="106.5" customHeight="1" x14ac:dyDescent="0.25">
      <c r="B31" s="105" t="s">
        <v>48</v>
      </c>
      <c r="C31" s="41" t="s">
        <v>81</v>
      </c>
      <c r="D31" s="41" t="s">
        <v>84</v>
      </c>
      <c r="E31" s="43" t="s">
        <v>53</v>
      </c>
      <c r="F31" s="42" t="s">
        <v>80</v>
      </c>
      <c r="G31" s="91">
        <f t="shared" si="10"/>
        <v>660</v>
      </c>
      <c r="H31" s="100">
        <v>150</v>
      </c>
      <c r="I31" s="101">
        <v>160</v>
      </c>
      <c r="J31" s="101">
        <v>160</v>
      </c>
      <c r="K31" s="180">
        <v>190</v>
      </c>
      <c r="L31" s="100">
        <v>65</v>
      </c>
      <c r="M31" s="101">
        <v>131</v>
      </c>
      <c r="N31" s="101" t="s">
        <v>26</v>
      </c>
      <c r="O31" s="102" t="s">
        <v>26</v>
      </c>
      <c r="P31" s="28">
        <f t="shared" si="24"/>
        <v>0.43333333333333335</v>
      </c>
      <c r="Q31" s="29">
        <f t="shared" si="25"/>
        <v>0.81874999999999998</v>
      </c>
      <c r="R31" s="29" t="str">
        <f t="shared" si="26"/>
        <v>NO APLICA</v>
      </c>
      <c r="S31" s="30" t="str">
        <f t="shared" si="27"/>
        <v>NO APLICA</v>
      </c>
      <c r="T31" s="2">
        <f t="shared" si="12"/>
        <v>9.8484848484848481E-2</v>
      </c>
      <c r="U31" s="3">
        <f t="shared" si="13"/>
        <v>0.29696969696969699</v>
      </c>
      <c r="V31" s="3" t="str">
        <f t="shared" si="14"/>
        <v>NO APLICA</v>
      </c>
      <c r="W31" s="4" t="str">
        <f t="shared" si="15"/>
        <v>NO APLICA</v>
      </c>
      <c r="X31" s="184"/>
      <c r="Y31" s="75" t="s">
        <v>367</v>
      </c>
      <c r="Z31" s="185"/>
      <c r="AA31" s="77"/>
    </row>
    <row r="32" spans="2:27" ht="144" x14ac:dyDescent="0.25">
      <c r="B32" s="103" t="s">
        <v>294</v>
      </c>
      <c r="C32" s="14" t="s">
        <v>82</v>
      </c>
      <c r="D32" s="14" t="s">
        <v>83</v>
      </c>
      <c r="E32" s="34" t="s">
        <v>53</v>
      </c>
      <c r="F32" s="197" t="s">
        <v>85</v>
      </c>
      <c r="G32" s="89">
        <f t="shared" si="10"/>
        <v>13650</v>
      </c>
      <c r="H32" s="97">
        <v>3276</v>
      </c>
      <c r="I32" s="98">
        <v>3549</v>
      </c>
      <c r="J32" s="98">
        <v>3549</v>
      </c>
      <c r="K32" s="178">
        <v>3276</v>
      </c>
      <c r="L32" s="97">
        <v>4840</v>
      </c>
      <c r="M32" s="98">
        <v>2286</v>
      </c>
      <c r="N32" s="98" t="s">
        <v>26</v>
      </c>
      <c r="O32" s="99" t="s">
        <v>26</v>
      </c>
      <c r="P32" s="2">
        <f t="shared" ref="P32:P39" si="28">IFERROR(L32/H32,"NO APLICA")</f>
        <v>1.4774114774114775</v>
      </c>
      <c r="Q32" s="3">
        <f t="shared" ref="Q32:Q39" si="29">IFERROR(M32/I32,"NO APLICA")</f>
        <v>0.64412510566356718</v>
      </c>
      <c r="R32" s="3" t="str">
        <f t="shared" ref="R32:R39" si="30">IFERROR(N32/J32,"NO APLICA")</f>
        <v>NO APLICA</v>
      </c>
      <c r="S32" s="4" t="str">
        <f t="shared" ref="S32:S39" si="31">IFERROR(O32/K32,"NO APLICA")</f>
        <v>NO APLICA</v>
      </c>
      <c r="T32" s="2">
        <f t="shared" si="12"/>
        <v>0.3545787545787546</v>
      </c>
      <c r="U32" s="3">
        <f t="shared" si="13"/>
        <v>0.52205128205128204</v>
      </c>
      <c r="V32" s="3" t="str">
        <f t="shared" si="14"/>
        <v>NO APLICA</v>
      </c>
      <c r="W32" s="4" t="str">
        <f t="shared" si="15"/>
        <v>NO APLICA</v>
      </c>
      <c r="X32" s="184"/>
      <c r="Y32" s="75" t="s">
        <v>410</v>
      </c>
      <c r="Z32" s="185"/>
      <c r="AA32" s="77"/>
    </row>
    <row r="33" spans="2:27" ht="188.25" x14ac:dyDescent="0.25">
      <c r="B33" s="105" t="s">
        <v>48</v>
      </c>
      <c r="C33" s="41" t="s">
        <v>87</v>
      </c>
      <c r="D33" s="41" t="s">
        <v>88</v>
      </c>
      <c r="E33" s="43" t="s">
        <v>53</v>
      </c>
      <c r="F33" s="42" t="s">
        <v>86</v>
      </c>
      <c r="G33" s="91">
        <f t="shared" si="10"/>
        <v>13860</v>
      </c>
      <c r="H33" s="100">
        <v>3326</v>
      </c>
      <c r="I33" s="101">
        <v>3604</v>
      </c>
      <c r="J33" s="101">
        <v>3604</v>
      </c>
      <c r="K33" s="180">
        <v>3326</v>
      </c>
      <c r="L33" s="100">
        <v>2196</v>
      </c>
      <c r="M33" s="101">
        <v>2286</v>
      </c>
      <c r="N33" s="101" t="s">
        <v>26</v>
      </c>
      <c r="O33" s="102" t="s">
        <v>26</v>
      </c>
      <c r="P33" s="28">
        <f t="shared" si="28"/>
        <v>0.66025255562236917</v>
      </c>
      <c r="Q33" s="29">
        <f t="shared" si="29"/>
        <v>0.63429522752497225</v>
      </c>
      <c r="R33" s="29" t="str">
        <f t="shared" si="30"/>
        <v>NO APLICA</v>
      </c>
      <c r="S33" s="30" t="str">
        <f t="shared" si="31"/>
        <v>NO APLICA</v>
      </c>
      <c r="T33" s="2">
        <f t="shared" si="12"/>
        <v>0.15844155844155844</v>
      </c>
      <c r="U33" s="3">
        <f t="shared" si="13"/>
        <v>0.32337662337662337</v>
      </c>
      <c r="V33" s="3" t="str">
        <f t="shared" si="14"/>
        <v>NO APLICA</v>
      </c>
      <c r="W33" s="4" t="str">
        <f t="shared" si="15"/>
        <v>NO APLICA</v>
      </c>
      <c r="X33" s="184"/>
      <c r="Y33" s="75" t="s">
        <v>409</v>
      </c>
      <c r="Z33" s="185"/>
      <c r="AA33" s="77"/>
    </row>
    <row r="34" spans="2:27" ht="174" x14ac:dyDescent="0.25">
      <c r="B34" s="105" t="s">
        <v>48</v>
      </c>
      <c r="C34" s="122" t="s">
        <v>89</v>
      </c>
      <c r="D34" s="122" t="s">
        <v>90</v>
      </c>
      <c r="E34" s="39" t="s">
        <v>53</v>
      </c>
      <c r="F34" s="44" t="s">
        <v>91</v>
      </c>
      <c r="G34" s="91">
        <f t="shared" si="10"/>
        <v>11970</v>
      </c>
      <c r="H34" s="100">
        <v>2873</v>
      </c>
      <c r="I34" s="101">
        <v>3112</v>
      </c>
      <c r="J34" s="101">
        <v>3112</v>
      </c>
      <c r="K34" s="180">
        <v>2873</v>
      </c>
      <c r="L34" s="100">
        <v>2011</v>
      </c>
      <c r="M34" s="101">
        <v>2103</v>
      </c>
      <c r="N34" s="101" t="s">
        <v>26</v>
      </c>
      <c r="O34" s="102" t="s">
        <v>26</v>
      </c>
      <c r="P34" s="28">
        <f t="shared" si="28"/>
        <v>0.69996519317786288</v>
      </c>
      <c r="Q34" s="29">
        <f t="shared" si="29"/>
        <v>0.67577120822622105</v>
      </c>
      <c r="R34" s="29" t="str">
        <f t="shared" si="30"/>
        <v>NO APLICA</v>
      </c>
      <c r="S34" s="30" t="str">
        <f t="shared" si="31"/>
        <v>NO APLICA</v>
      </c>
      <c r="T34" s="2">
        <f t="shared" si="12"/>
        <v>0.16800334168755221</v>
      </c>
      <c r="U34" s="3">
        <f t="shared" si="13"/>
        <v>0.34369256474519633</v>
      </c>
      <c r="V34" s="3" t="str">
        <f t="shared" si="14"/>
        <v>NO APLICA</v>
      </c>
      <c r="W34" s="4" t="str">
        <f t="shared" si="15"/>
        <v>NO APLICA</v>
      </c>
      <c r="X34" s="184"/>
      <c r="Y34" s="75" t="s">
        <v>408</v>
      </c>
      <c r="Z34" s="185"/>
      <c r="AA34" s="77"/>
    </row>
    <row r="35" spans="2:27" ht="172.5" x14ac:dyDescent="0.25">
      <c r="B35" s="105" t="s">
        <v>48</v>
      </c>
      <c r="C35" s="38" t="s">
        <v>94</v>
      </c>
      <c r="D35" s="38" t="s">
        <v>93</v>
      </c>
      <c r="E35" s="36" t="s">
        <v>53</v>
      </c>
      <c r="F35" s="45" t="s">
        <v>92</v>
      </c>
      <c r="G35" s="91">
        <f t="shared" si="10"/>
        <v>68165</v>
      </c>
      <c r="H35" s="100">
        <v>16360</v>
      </c>
      <c r="I35" s="101">
        <v>17723</v>
      </c>
      <c r="J35" s="101">
        <v>17722</v>
      </c>
      <c r="K35" s="180">
        <v>16360</v>
      </c>
      <c r="L35" s="100">
        <v>17498</v>
      </c>
      <c r="M35" s="101">
        <v>14784</v>
      </c>
      <c r="N35" s="101" t="s">
        <v>26</v>
      </c>
      <c r="O35" s="102" t="s">
        <v>26</v>
      </c>
      <c r="P35" s="28">
        <f t="shared" si="28"/>
        <v>1.0695599022004889</v>
      </c>
      <c r="Q35" s="29">
        <f t="shared" si="29"/>
        <v>0.83417028719742703</v>
      </c>
      <c r="R35" s="29" t="str">
        <f t="shared" si="30"/>
        <v>NO APLICA</v>
      </c>
      <c r="S35" s="30" t="str">
        <f t="shared" si="31"/>
        <v>NO APLICA</v>
      </c>
      <c r="T35" s="2">
        <f t="shared" si="12"/>
        <v>0.2567006528276975</v>
      </c>
      <c r="U35" s="3">
        <f t="shared" si="13"/>
        <v>0.47358615125064185</v>
      </c>
      <c r="V35" s="3" t="str">
        <f t="shared" si="14"/>
        <v>NO APLICA</v>
      </c>
      <c r="W35" s="4" t="str">
        <f t="shared" si="15"/>
        <v>NO APLICA</v>
      </c>
      <c r="X35" s="184"/>
      <c r="Y35" s="75" t="s">
        <v>407</v>
      </c>
      <c r="Z35" s="185"/>
      <c r="AA35" s="77"/>
    </row>
    <row r="36" spans="2:27" ht="159.75" x14ac:dyDescent="0.25">
      <c r="B36" s="105" t="s">
        <v>48</v>
      </c>
      <c r="C36" s="122" t="s">
        <v>95</v>
      </c>
      <c r="D36" s="122" t="s">
        <v>96</v>
      </c>
      <c r="E36" s="39" t="s">
        <v>53</v>
      </c>
      <c r="F36" s="46" t="s">
        <v>97</v>
      </c>
      <c r="G36" s="91">
        <f t="shared" si="10"/>
        <v>384</v>
      </c>
      <c r="H36" s="100">
        <v>92</v>
      </c>
      <c r="I36" s="101">
        <v>100</v>
      </c>
      <c r="J36" s="101">
        <v>100</v>
      </c>
      <c r="K36" s="180">
        <v>92</v>
      </c>
      <c r="L36" s="100">
        <v>25</v>
      </c>
      <c r="M36" s="101">
        <v>8</v>
      </c>
      <c r="N36" s="101" t="s">
        <v>26</v>
      </c>
      <c r="O36" s="102" t="s">
        <v>26</v>
      </c>
      <c r="P36" s="28">
        <f t="shared" si="28"/>
        <v>0.27173913043478259</v>
      </c>
      <c r="Q36" s="29">
        <f t="shared" si="29"/>
        <v>0.08</v>
      </c>
      <c r="R36" s="29" t="str">
        <f t="shared" si="30"/>
        <v>NO APLICA</v>
      </c>
      <c r="S36" s="30" t="str">
        <f t="shared" si="31"/>
        <v>NO APLICA</v>
      </c>
      <c r="T36" s="2">
        <f t="shared" si="12"/>
        <v>6.5104166666666671E-2</v>
      </c>
      <c r="U36" s="3">
        <f t="shared" si="13"/>
        <v>8.59375E-2</v>
      </c>
      <c r="V36" s="3" t="str">
        <f t="shared" si="14"/>
        <v>NO APLICA</v>
      </c>
      <c r="W36" s="4" t="str">
        <f t="shared" si="15"/>
        <v>NO APLICA</v>
      </c>
      <c r="X36" s="184"/>
      <c r="Y36" s="75" t="s">
        <v>406</v>
      </c>
      <c r="Z36" s="185"/>
      <c r="AA36" s="77"/>
    </row>
    <row r="37" spans="2:27" ht="159.75" x14ac:dyDescent="0.25">
      <c r="B37" s="105" t="s">
        <v>48</v>
      </c>
      <c r="C37" s="122" t="s">
        <v>100</v>
      </c>
      <c r="D37" s="122" t="s">
        <v>99</v>
      </c>
      <c r="E37" s="39" t="s">
        <v>53</v>
      </c>
      <c r="F37" s="46" t="s">
        <v>98</v>
      </c>
      <c r="G37" s="91">
        <f t="shared" si="10"/>
        <v>200</v>
      </c>
      <c r="H37" s="100">
        <v>50</v>
      </c>
      <c r="I37" s="101">
        <v>50</v>
      </c>
      <c r="J37" s="101">
        <v>50</v>
      </c>
      <c r="K37" s="180">
        <v>50</v>
      </c>
      <c r="L37" s="100">
        <v>87</v>
      </c>
      <c r="M37" s="101">
        <v>124</v>
      </c>
      <c r="N37" s="101" t="s">
        <v>26</v>
      </c>
      <c r="O37" s="102" t="s">
        <v>26</v>
      </c>
      <c r="P37" s="28">
        <f t="shared" si="28"/>
        <v>1.74</v>
      </c>
      <c r="Q37" s="29">
        <f t="shared" si="29"/>
        <v>2.48</v>
      </c>
      <c r="R37" s="29" t="str">
        <f t="shared" si="30"/>
        <v>NO APLICA</v>
      </c>
      <c r="S37" s="30" t="str">
        <f t="shared" si="31"/>
        <v>NO APLICA</v>
      </c>
      <c r="T37" s="2">
        <f t="shared" si="12"/>
        <v>0.435</v>
      </c>
      <c r="U37" s="3">
        <f t="shared" si="13"/>
        <v>1.0549999999999999</v>
      </c>
      <c r="V37" s="3" t="str">
        <f t="shared" si="14"/>
        <v>NO APLICA</v>
      </c>
      <c r="W37" s="4" t="str">
        <f t="shared" si="15"/>
        <v>NO APLICA</v>
      </c>
      <c r="X37" s="184"/>
      <c r="Y37" s="75" t="s">
        <v>405</v>
      </c>
      <c r="Z37" s="185"/>
      <c r="AA37" s="77"/>
    </row>
    <row r="38" spans="2:27" ht="188.25" x14ac:dyDescent="0.25">
      <c r="B38" s="105" t="s">
        <v>48</v>
      </c>
      <c r="C38" s="122" t="s">
        <v>101</v>
      </c>
      <c r="D38" s="122" t="s">
        <v>102</v>
      </c>
      <c r="E38" s="39" t="s">
        <v>53</v>
      </c>
      <c r="F38" s="46" t="s">
        <v>103</v>
      </c>
      <c r="G38" s="91">
        <f t="shared" si="10"/>
        <v>77</v>
      </c>
      <c r="H38" s="100">
        <v>19</v>
      </c>
      <c r="I38" s="101">
        <v>20</v>
      </c>
      <c r="J38" s="101">
        <v>19</v>
      </c>
      <c r="K38" s="180">
        <v>19</v>
      </c>
      <c r="L38" s="100">
        <v>28</v>
      </c>
      <c r="M38" s="101">
        <v>35</v>
      </c>
      <c r="N38" s="101" t="s">
        <v>26</v>
      </c>
      <c r="O38" s="102" t="s">
        <v>26</v>
      </c>
      <c r="P38" s="28">
        <f t="shared" si="28"/>
        <v>1.4736842105263157</v>
      </c>
      <c r="Q38" s="29">
        <f t="shared" si="29"/>
        <v>1.75</v>
      </c>
      <c r="R38" s="29" t="str">
        <f t="shared" si="30"/>
        <v>NO APLICA</v>
      </c>
      <c r="S38" s="30" t="str">
        <f t="shared" si="31"/>
        <v>NO APLICA</v>
      </c>
      <c r="T38" s="2">
        <f t="shared" si="12"/>
        <v>0.36363636363636365</v>
      </c>
      <c r="U38" s="3">
        <f t="shared" si="13"/>
        <v>0.81818181818181823</v>
      </c>
      <c r="V38" s="3" t="str">
        <f t="shared" si="14"/>
        <v>NO APLICA</v>
      </c>
      <c r="W38" s="4" t="str">
        <f t="shared" si="15"/>
        <v>NO APLICA</v>
      </c>
      <c r="X38" s="184"/>
      <c r="Y38" s="75" t="s">
        <v>403</v>
      </c>
      <c r="Z38" s="185"/>
      <c r="AA38" s="77"/>
    </row>
    <row r="39" spans="2:27" ht="145.5" x14ac:dyDescent="0.25">
      <c r="B39" s="105" t="s">
        <v>48</v>
      </c>
      <c r="C39" s="122" t="s">
        <v>104</v>
      </c>
      <c r="D39" s="122" t="s">
        <v>105</v>
      </c>
      <c r="E39" s="39" t="s">
        <v>53</v>
      </c>
      <c r="F39" s="46" t="s">
        <v>106</v>
      </c>
      <c r="G39" s="91">
        <f t="shared" si="10"/>
        <v>33</v>
      </c>
      <c r="H39" s="100">
        <v>8</v>
      </c>
      <c r="I39" s="101">
        <v>9</v>
      </c>
      <c r="J39" s="101">
        <v>8</v>
      </c>
      <c r="K39" s="180">
        <v>8</v>
      </c>
      <c r="L39" s="100">
        <v>7</v>
      </c>
      <c r="M39" s="101">
        <v>9</v>
      </c>
      <c r="N39" s="101" t="s">
        <v>26</v>
      </c>
      <c r="O39" s="102" t="s">
        <v>26</v>
      </c>
      <c r="P39" s="28">
        <f t="shared" si="28"/>
        <v>0.875</v>
      </c>
      <c r="Q39" s="29">
        <f t="shared" si="29"/>
        <v>1</v>
      </c>
      <c r="R39" s="29" t="str">
        <f t="shared" si="30"/>
        <v>NO APLICA</v>
      </c>
      <c r="S39" s="30" t="str">
        <f t="shared" si="31"/>
        <v>NO APLICA</v>
      </c>
      <c r="T39" s="2">
        <f t="shared" si="12"/>
        <v>0.21212121212121213</v>
      </c>
      <c r="U39" s="3">
        <f t="shared" si="13"/>
        <v>0.48484848484848486</v>
      </c>
      <c r="V39" s="3" t="str">
        <f t="shared" si="14"/>
        <v>NO APLICA</v>
      </c>
      <c r="W39" s="4" t="str">
        <f t="shared" si="15"/>
        <v>NO APLICA</v>
      </c>
      <c r="X39" s="184"/>
      <c r="Y39" s="75" t="s">
        <v>404</v>
      </c>
      <c r="Z39" s="185"/>
      <c r="AA39" s="77"/>
    </row>
    <row r="40" spans="2:27" ht="115.5" x14ac:dyDescent="0.25">
      <c r="B40" s="242" t="s">
        <v>293</v>
      </c>
      <c r="C40" s="244" t="s">
        <v>107</v>
      </c>
      <c r="D40" s="14" t="s">
        <v>108</v>
      </c>
      <c r="E40" s="34" t="s">
        <v>53</v>
      </c>
      <c r="F40" s="197" t="s">
        <v>110</v>
      </c>
      <c r="G40" s="89">
        <f t="shared" si="10"/>
        <v>180092</v>
      </c>
      <c r="H40" s="97">
        <v>45023</v>
      </c>
      <c r="I40" s="98">
        <v>45023</v>
      </c>
      <c r="J40" s="98">
        <v>45023</v>
      </c>
      <c r="K40" s="178">
        <v>45023</v>
      </c>
      <c r="L40" s="97">
        <v>11102.76</v>
      </c>
      <c r="M40" s="181">
        <v>34323.26</v>
      </c>
      <c r="N40" s="98" t="s">
        <v>26</v>
      </c>
      <c r="O40" s="99" t="s">
        <v>26</v>
      </c>
      <c r="P40" s="2">
        <f t="shared" ref="P40:P65" si="32">IFERROR(L40/H40,"NO APLICA")</f>
        <v>0.24660195899873399</v>
      </c>
      <c r="Q40" s="3">
        <f t="shared" ref="Q40:Q65" si="33">IFERROR(M40/I40,"NO APLICA")</f>
        <v>0.76234946582857654</v>
      </c>
      <c r="R40" s="3" t="str">
        <f t="shared" ref="R40:R65" si="34">IFERROR(N40/J40,"NO APLICA")</f>
        <v>NO APLICA</v>
      </c>
      <c r="S40" s="4" t="str">
        <f t="shared" ref="S40:S56" si="35">IFERROR(O40/K40,"NO APLICA")</f>
        <v>NO APLICA</v>
      </c>
      <c r="T40" s="2">
        <f t="shared" si="12"/>
        <v>6.1650489749683499E-2</v>
      </c>
      <c r="U40" s="3">
        <f t="shared" si="13"/>
        <v>0.25223785620682765</v>
      </c>
      <c r="V40" s="3" t="str">
        <f t="shared" si="14"/>
        <v>NO APLICA</v>
      </c>
      <c r="W40" s="4" t="str">
        <f t="shared" si="15"/>
        <v>NO APLICA</v>
      </c>
      <c r="X40" s="184"/>
      <c r="Y40" s="75" t="s">
        <v>402</v>
      </c>
      <c r="Z40" s="185"/>
      <c r="AA40" s="77"/>
    </row>
    <row r="41" spans="2:27" ht="144" x14ac:dyDescent="0.25">
      <c r="B41" s="243"/>
      <c r="C41" s="245"/>
      <c r="D41" s="14" t="s">
        <v>109</v>
      </c>
      <c r="E41" s="34" t="s">
        <v>53</v>
      </c>
      <c r="F41" s="197" t="s">
        <v>388</v>
      </c>
      <c r="G41" s="89">
        <f t="shared" si="10"/>
        <v>5001151</v>
      </c>
      <c r="H41" s="97">
        <v>1250288</v>
      </c>
      <c r="I41" s="98">
        <v>1250287</v>
      </c>
      <c r="J41" s="98">
        <v>1250288</v>
      </c>
      <c r="K41" s="178">
        <v>1250288</v>
      </c>
      <c r="L41" s="97">
        <v>20000</v>
      </c>
      <c r="M41" s="181">
        <v>5650000</v>
      </c>
      <c r="N41" s="98" t="s">
        <v>26</v>
      </c>
      <c r="O41" s="99" t="s">
        <v>26</v>
      </c>
      <c r="P41" s="28">
        <f t="shared" si="32"/>
        <v>1.5996314449150915E-2</v>
      </c>
      <c r="Q41" s="29">
        <f t="shared" si="33"/>
        <v>4.5189624462223472</v>
      </c>
      <c r="R41" s="29" t="str">
        <f t="shared" si="34"/>
        <v>NO APLICA</v>
      </c>
      <c r="S41" s="30" t="str">
        <f t="shared" si="35"/>
        <v>NO APLICA</v>
      </c>
      <c r="T41" s="2">
        <f t="shared" si="12"/>
        <v>3.9990794119193762E-3</v>
      </c>
      <c r="U41" s="3">
        <f t="shared" si="13"/>
        <v>1.1337390132791432</v>
      </c>
      <c r="V41" s="3" t="str">
        <f t="shared" si="14"/>
        <v>NO APLICA</v>
      </c>
      <c r="W41" s="4" t="str">
        <f t="shared" si="15"/>
        <v>NO APLICA</v>
      </c>
      <c r="X41" s="184"/>
      <c r="Y41" s="75" t="s">
        <v>401</v>
      </c>
      <c r="Z41" s="185"/>
      <c r="AA41" s="77"/>
    </row>
    <row r="42" spans="2:27" ht="104.25" x14ac:dyDescent="0.25">
      <c r="B42" s="105" t="s">
        <v>48</v>
      </c>
      <c r="C42" s="122" t="s">
        <v>111</v>
      </c>
      <c r="D42" s="122" t="s">
        <v>112</v>
      </c>
      <c r="E42" s="39" t="s">
        <v>53</v>
      </c>
      <c r="F42" s="46" t="s">
        <v>113</v>
      </c>
      <c r="G42" s="91">
        <f t="shared" si="10"/>
        <v>441</v>
      </c>
      <c r="H42" s="100">
        <v>110</v>
      </c>
      <c r="I42" s="101">
        <v>111</v>
      </c>
      <c r="J42" s="101">
        <v>110</v>
      </c>
      <c r="K42" s="180">
        <v>110</v>
      </c>
      <c r="L42" s="183">
        <v>142</v>
      </c>
      <c r="M42" s="101">
        <v>72</v>
      </c>
      <c r="N42" s="101" t="s">
        <v>26</v>
      </c>
      <c r="O42" s="102" t="s">
        <v>26</v>
      </c>
      <c r="P42" s="28">
        <f t="shared" si="32"/>
        <v>1.290909090909091</v>
      </c>
      <c r="Q42" s="29">
        <f t="shared" si="33"/>
        <v>0.64864864864864868</v>
      </c>
      <c r="R42" s="29" t="str">
        <f t="shared" si="34"/>
        <v>NO APLICA</v>
      </c>
      <c r="S42" s="30" t="str">
        <f t="shared" si="35"/>
        <v>NO APLICA</v>
      </c>
      <c r="T42" s="2">
        <f t="shared" si="12"/>
        <v>0.32199546485260772</v>
      </c>
      <c r="U42" s="3">
        <f t="shared" si="13"/>
        <v>0.48526077097505671</v>
      </c>
      <c r="V42" s="3" t="str">
        <f t="shared" si="14"/>
        <v>NO APLICA</v>
      </c>
      <c r="W42" s="4" t="str">
        <f t="shared" si="15"/>
        <v>NO APLICA</v>
      </c>
      <c r="X42" s="184"/>
      <c r="Y42" s="75" t="s">
        <v>400</v>
      </c>
      <c r="Z42" s="185"/>
      <c r="AA42" s="77"/>
    </row>
    <row r="43" spans="2:27" ht="104.25" x14ac:dyDescent="0.25">
      <c r="B43" s="105" t="s">
        <v>48</v>
      </c>
      <c r="C43" s="122" t="s">
        <v>116</v>
      </c>
      <c r="D43" s="122" t="s">
        <v>115</v>
      </c>
      <c r="E43" s="39" t="s">
        <v>53</v>
      </c>
      <c r="F43" s="46" t="s">
        <v>114</v>
      </c>
      <c r="G43" s="91">
        <f t="shared" si="10"/>
        <v>4</v>
      </c>
      <c r="H43" s="100">
        <v>1</v>
      </c>
      <c r="I43" s="101">
        <v>1</v>
      </c>
      <c r="J43" s="101">
        <v>1</v>
      </c>
      <c r="K43" s="180">
        <v>1</v>
      </c>
      <c r="L43" s="183">
        <v>1</v>
      </c>
      <c r="M43" s="101">
        <v>0</v>
      </c>
      <c r="N43" s="101" t="s">
        <v>26</v>
      </c>
      <c r="O43" s="102" t="s">
        <v>26</v>
      </c>
      <c r="P43" s="28">
        <f t="shared" si="32"/>
        <v>1</v>
      </c>
      <c r="Q43" s="29">
        <f t="shared" si="33"/>
        <v>0</v>
      </c>
      <c r="R43" s="29" t="str">
        <f t="shared" si="34"/>
        <v>NO APLICA</v>
      </c>
      <c r="S43" s="30" t="str">
        <f t="shared" si="35"/>
        <v>NO APLICA</v>
      </c>
      <c r="T43" s="2">
        <f t="shared" si="12"/>
        <v>0.25</v>
      </c>
      <c r="U43" s="3">
        <f t="shared" si="13"/>
        <v>0.25</v>
      </c>
      <c r="V43" s="3" t="str">
        <f t="shared" si="14"/>
        <v>NO APLICA</v>
      </c>
      <c r="W43" s="4" t="str">
        <f t="shared" si="15"/>
        <v>NO APLICA</v>
      </c>
      <c r="X43" s="184"/>
      <c r="Y43" s="75" t="s">
        <v>399</v>
      </c>
      <c r="Z43" s="185"/>
      <c r="AA43" s="77"/>
    </row>
    <row r="44" spans="2:27" ht="104.25" x14ac:dyDescent="0.25">
      <c r="B44" s="238" t="s">
        <v>48</v>
      </c>
      <c r="C44" s="240" t="s">
        <v>117</v>
      </c>
      <c r="D44" s="122" t="s">
        <v>118</v>
      </c>
      <c r="E44" s="39" t="s">
        <v>53</v>
      </c>
      <c r="F44" s="46" t="s">
        <v>123</v>
      </c>
      <c r="G44" s="91">
        <f t="shared" si="10"/>
        <v>6</v>
      </c>
      <c r="H44" s="100">
        <v>1</v>
      </c>
      <c r="I44" s="101">
        <v>2</v>
      </c>
      <c r="J44" s="101">
        <v>2</v>
      </c>
      <c r="K44" s="180">
        <v>1</v>
      </c>
      <c r="L44" s="183">
        <v>1</v>
      </c>
      <c r="M44" s="101">
        <v>1</v>
      </c>
      <c r="N44" s="101" t="s">
        <v>26</v>
      </c>
      <c r="O44" s="102" t="s">
        <v>26</v>
      </c>
      <c r="P44" s="28">
        <f t="shared" si="32"/>
        <v>1</v>
      </c>
      <c r="Q44" s="29">
        <f t="shared" si="33"/>
        <v>0.5</v>
      </c>
      <c r="R44" s="29" t="str">
        <f t="shared" si="34"/>
        <v>NO APLICA</v>
      </c>
      <c r="S44" s="30" t="str">
        <f t="shared" si="35"/>
        <v>NO APLICA</v>
      </c>
      <c r="T44" s="2">
        <f t="shared" si="12"/>
        <v>0.16666666666666666</v>
      </c>
      <c r="U44" s="3">
        <f t="shared" si="13"/>
        <v>0.33333333333333331</v>
      </c>
      <c r="V44" s="3" t="str">
        <f t="shared" si="14"/>
        <v>NO APLICA</v>
      </c>
      <c r="W44" s="4" t="str">
        <f t="shared" si="15"/>
        <v>NO APLICA</v>
      </c>
      <c r="X44" s="184"/>
      <c r="Y44" s="75" t="s">
        <v>398</v>
      </c>
      <c r="Z44" s="185"/>
      <c r="AA44" s="77"/>
    </row>
    <row r="45" spans="2:27" ht="115.5" x14ac:dyDescent="0.25">
      <c r="B45" s="264"/>
      <c r="C45" s="265"/>
      <c r="D45" s="122" t="s">
        <v>119</v>
      </c>
      <c r="E45" s="39" t="s">
        <v>53</v>
      </c>
      <c r="F45" s="46" t="s">
        <v>122</v>
      </c>
      <c r="G45" s="91">
        <f t="shared" si="10"/>
        <v>3</v>
      </c>
      <c r="H45" s="100">
        <v>1</v>
      </c>
      <c r="I45" s="101">
        <v>1</v>
      </c>
      <c r="J45" s="101">
        <v>1</v>
      </c>
      <c r="K45" s="180">
        <v>0</v>
      </c>
      <c r="L45" s="183">
        <v>1</v>
      </c>
      <c r="M45" s="101">
        <v>0</v>
      </c>
      <c r="N45" s="101" t="s">
        <v>26</v>
      </c>
      <c r="O45" s="102" t="s">
        <v>26</v>
      </c>
      <c r="P45" s="28">
        <f t="shared" si="32"/>
        <v>1</v>
      </c>
      <c r="Q45" s="29">
        <f t="shared" si="33"/>
        <v>0</v>
      </c>
      <c r="R45" s="29" t="str">
        <f t="shared" si="34"/>
        <v>NO APLICA</v>
      </c>
      <c r="S45" s="30" t="str">
        <f t="shared" si="35"/>
        <v>NO APLICA</v>
      </c>
      <c r="T45" s="2">
        <f t="shared" si="12"/>
        <v>0.33333333333333331</v>
      </c>
      <c r="U45" s="3">
        <f t="shared" si="13"/>
        <v>0.33333333333333331</v>
      </c>
      <c r="V45" s="3" t="str">
        <f t="shared" si="14"/>
        <v>NO APLICA</v>
      </c>
      <c r="W45" s="4" t="str">
        <f t="shared" si="15"/>
        <v>NO APLICA</v>
      </c>
      <c r="X45" s="184"/>
      <c r="Y45" s="75" t="s">
        <v>397</v>
      </c>
      <c r="Z45" s="185"/>
      <c r="AA45" s="77"/>
    </row>
    <row r="46" spans="2:27" ht="115.5" x14ac:dyDescent="0.25">
      <c r="B46" s="239"/>
      <c r="C46" s="241"/>
      <c r="D46" s="122" t="s">
        <v>120</v>
      </c>
      <c r="E46" s="39" t="s">
        <v>53</v>
      </c>
      <c r="F46" s="46" t="s">
        <v>121</v>
      </c>
      <c r="G46" s="91">
        <f t="shared" si="10"/>
        <v>9</v>
      </c>
      <c r="H46" s="100">
        <v>3</v>
      </c>
      <c r="I46" s="101">
        <v>2</v>
      </c>
      <c r="J46" s="101">
        <v>2</v>
      </c>
      <c r="K46" s="180">
        <v>2</v>
      </c>
      <c r="L46" s="183">
        <v>2</v>
      </c>
      <c r="M46" s="101">
        <v>0</v>
      </c>
      <c r="N46" s="101" t="s">
        <v>26</v>
      </c>
      <c r="O46" s="102" t="s">
        <v>26</v>
      </c>
      <c r="P46" s="28">
        <f t="shared" si="32"/>
        <v>0.66666666666666663</v>
      </c>
      <c r="Q46" s="29">
        <f t="shared" si="33"/>
        <v>0</v>
      </c>
      <c r="R46" s="29" t="str">
        <f t="shared" si="34"/>
        <v>NO APLICA</v>
      </c>
      <c r="S46" s="30" t="str">
        <f t="shared" si="35"/>
        <v>NO APLICA</v>
      </c>
      <c r="T46" s="2">
        <f t="shared" si="12"/>
        <v>0.22222222222222221</v>
      </c>
      <c r="U46" s="3">
        <f t="shared" si="13"/>
        <v>0.22222222222222221</v>
      </c>
      <c r="V46" s="3" t="str">
        <f t="shared" si="14"/>
        <v>NO APLICA</v>
      </c>
      <c r="W46" s="4" t="str">
        <f t="shared" si="15"/>
        <v>NO APLICA</v>
      </c>
      <c r="X46" s="184"/>
      <c r="Y46" s="75" t="s">
        <v>396</v>
      </c>
      <c r="Z46" s="185"/>
      <c r="AA46" s="77"/>
    </row>
    <row r="47" spans="2:27" ht="115.5" x14ac:dyDescent="0.25">
      <c r="B47" s="106" t="s">
        <v>48</v>
      </c>
      <c r="C47" s="123" t="s">
        <v>126</v>
      </c>
      <c r="D47" s="122" t="s">
        <v>125</v>
      </c>
      <c r="E47" s="39" t="s">
        <v>53</v>
      </c>
      <c r="F47" s="46" t="s">
        <v>124</v>
      </c>
      <c r="G47" s="91">
        <f t="shared" si="10"/>
        <v>5</v>
      </c>
      <c r="H47" s="100">
        <v>1</v>
      </c>
      <c r="I47" s="101">
        <v>1</v>
      </c>
      <c r="J47" s="101">
        <v>1</v>
      </c>
      <c r="K47" s="180">
        <v>2</v>
      </c>
      <c r="L47" s="183">
        <v>1</v>
      </c>
      <c r="M47" s="101">
        <v>0</v>
      </c>
      <c r="N47" s="101" t="s">
        <v>26</v>
      </c>
      <c r="O47" s="102" t="s">
        <v>26</v>
      </c>
      <c r="P47" s="28">
        <f t="shared" si="32"/>
        <v>1</v>
      </c>
      <c r="Q47" s="29">
        <f t="shared" si="33"/>
        <v>0</v>
      </c>
      <c r="R47" s="29" t="str">
        <f t="shared" si="34"/>
        <v>NO APLICA</v>
      </c>
      <c r="S47" s="30" t="str">
        <f t="shared" si="35"/>
        <v>NO APLICA</v>
      </c>
      <c r="T47" s="2">
        <f t="shared" si="12"/>
        <v>0.2</v>
      </c>
      <c r="U47" s="3">
        <f t="shared" si="13"/>
        <v>0.2</v>
      </c>
      <c r="V47" s="3" t="str">
        <f t="shared" si="14"/>
        <v>NO APLICA</v>
      </c>
      <c r="W47" s="4" t="str">
        <f t="shared" si="15"/>
        <v>NO APLICA</v>
      </c>
      <c r="X47" s="184"/>
      <c r="Y47" s="75" t="s">
        <v>395</v>
      </c>
      <c r="Z47" s="185"/>
      <c r="AA47" s="77"/>
    </row>
    <row r="48" spans="2:27" ht="159.75" x14ac:dyDescent="0.25">
      <c r="B48" s="242" t="s">
        <v>297</v>
      </c>
      <c r="C48" s="244" t="s">
        <v>127</v>
      </c>
      <c r="D48" s="14" t="s">
        <v>129</v>
      </c>
      <c r="E48" s="34" t="s">
        <v>53</v>
      </c>
      <c r="F48" s="197" t="s">
        <v>130</v>
      </c>
      <c r="G48" s="89">
        <f t="shared" ref="G48:G79" si="36">SUM(H48:K48)</f>
        <v>3500</v>
      </c>
      <c r="H48" s="97">
        <v>850</v>
      </c>
      <c r="I48" s="98">
        <v>875</v>
      </c>
      <c r="J48" s="98">
        <v>900</v>
      </c>
      <c r="K48" s="178">
        <v>875</v>
      </c>
      <c r="L48" s="97">
        <v>660</v>
      </c>
      <c r="M48" s="98">
        <v>659</v>
      </c>
      <c r="N48" s="98" t="s">
        <v>26</v>
      </c>
      <c r="O48" s="99" t="s">
        <v>26</v>
      </c>
      <c r="P48" s="2">
        <f t="shared" si="32"/>
        <v>0.77647058823529413</v>
      </c>
      <c r="Q48" s="3">
        <f t="shared" si="33"/>
        <v>0.75314285714285711</v>
      </c>
      <c r="R48" s="3" t="str">
        <f t="shared" si="34"/>
        <v>NO APLICA</v>
      </c>
      <c r="S48" s="4" t="str">
        <f t="shared" si="35"/>
        <v>NO APLICA</v>
      </c>
      <c r="T48" s="2">
        <f t="shared" si="12"/>
        <v>0.18857142857142858</v>
      </c>
      <c r="U48" s="3">
        <f t="shared" si="13"/>
        <v>0.37685714285714284</v>
      </c>
      <c r="V48" s="3" t="str">
        <f t="shared" si="14"/>
        <v>NO APLICA</v>
      </c>
      <c r="W48" s="4" t="str">
        <f t="shared" si="15"/>
        <v>NO APLICA</v>
      </c>
      <c r="X48" s="184"/>
      <c r="Y48" s="75" t="s">
        <v>394</v>
      </c>
      <c r="Z48" s="185"/>
      <c r="AA48" s="77"/>
    </row>
    <row r="49" spans="1:27" ht="174.75" x14ac:dyDescent="0.25">
      <c r="A49" s="82"/>
      <c r="B49" s="243"/>
      <c r="C49" s="245"/>
      <c r="D49" s="14" t="s">
        <v>128</v>
      </c>
      <c r="E49" s="34" t="s">
        <v>53</v>
      </c>
      <c r="F49" s="47" t="s">
        <v>131</v>
      </c>
      <c r="G49" s="92">
        <f t="shared" si="36"/>
        <v>20000000</v>
      </c>
      <c r="H49" s="177">
        <v>5000000</v>
      </c>
      <c r="I49" s="98">
        <v>5000000</v>
      </c>
      <c r="J49" s="98">
        <v>5000000</v>
      </c>
      <c r="K49" s="178">
        <v>5000000</v>
      </c>
      <c r="L49" s="97">
        <v>4483091.38</v>
      </c>
      <c r="M49" s="98">
        <v>4569271</v>
      </c>
      <c r="N49" s="98" t="s">
        <v>26</v>
      </c>
      <c r="O49" s="99" t="s">
        <v>26</v>
      </c>
      <c r="P49" s="28">
        <f t="shared" si="32"/>
        <v>0.89661827599999999</v>
      </c>
      <c r="Q49" s="29">
        <f t="shared" si="33"/>
        <v>0.91385419999999995</v>
      </c>
      <c r="R49" s="29" t="str">
        <f t="shared" si="34"/>
        <v>NO APLICA</v>
      </c>
      <c r="S49" s="4" t="str">
        <f t="shared" si="35"/>
        <v>NO APLICA</v>
      </c>
      <c r="T49" s="2">
        <f t="shared" si="12"/>
        <v>0.224154569</v>
      </c>
      <c r="U49" s="3">
        <f t="shared" si="13"/>
        <v>0.45261811899999993</v>
      </c>
      <c r="V49" s="3" t="str">
        <f t="shared" si="14"/>
        <v>NO APLICA</v>
      </c>
      <c r="W49" s="4" t="str">
        <f t="shared" si="15"/>
        <v>NO APLICA</v>
      </c>
      <c r="X49" s="184"/>
      <c r="Y49" s="75" t="s">
        <v>332</v>
      </c>
      <c r="Z49" s="185"/>
      <c r="AA49" s="77"/>
    </row>
    <row r="50" spans="1:27" ht="159.75" x14ac:dyDescent="0.25">
      <c r="B50" s="105" t="s">
        <v>48</v>
      </c>
      <c r="C50" s="38" t="s">
        <v>132</v>
      </c>
      <c r="D50" s="38" t="s">
        <v>133</v>
      </c>
      <c r="E50" s="39" t="s">
        <v>53</v>
      </c>
      <c r="F50" s="46" t="s">
        <v>417</v>
      </c>
      <c r="G50" s="91">
        <f t="shared" si="36"/>
        <v>190</v>
      </c>
      <c r="H50" s="100">
        <v>35</v>
      </c>
      <c r="I50" s="101">
        <v>50</v>
      </c>
      <c r="J50" s="101">
        <v>55</v>
      </c>
      <c r="K50" s="180">
        <v>50</v>
      </c>
      <c r="L50" s="100">
        <v>34</v>
      </c>
      <c r="M50" s="101">
        <v>33</v>
      </c>
      <c r="N50" s="101" t="s">
        <v>26</v>
      </c>
      <c r="O50" s="102" t="s">
        <v>26</v>
      </c>
      <c r="P50" s="28">
        <f t="shared" si="32"/>
        <v>0.97142857142857142</v>
      </c>
      <c r="Q50" s="29">
        <f t="shared" si="33"/>
        <v>0.66</v>
      </c>
      <c r="R50" s="29" t="str">
        <f t="shared" si="34"/>
        <v>NO APLICA</v>
      </c>
      <c r="S50" s="4" t="str">
        <f t="shared" si="35"/>
        <v>NO APLICA</v>
      </c>
      <c r="T50" s="2">
        <f t="shared" si="12"/>
        <v>0.17894736842105263</v>
      </c>
      <c r="U50" s="3">
        <f t="shared" si="13"/>
        <v>0.35263157894736841</v>
      </c>
      <c r="V50" s="3" t="str">
        <f t="shared" si="14"/>
        <v>NO APLICA</v>
      </c>
      <c r="W50" s="4" t="str">
        <f t="shared" si="15"/>
        <v>NO APLICA</v>
      </c>
      <c r="X50" s="184"/>
      <c r="Y50" s="75" t="s">
        <v>333</v>
      </c>
      <c r="Z50" s="185"/>
      <c r="AA50" s="77"/>
    </row>
    <row r="51" spans="1:27" ht="160.5" x14ac:dyDescent="0.25">
      <c r="B51" s="238" t="s">
        <v>48</v>
      </c>
      <c r="C51" s="240" t="s">
        <v>134</v>
      </c>
      <c r="D51" s="38" t="s">
        <v>135</v>
      </c>
      <c r="E51" s="39" t="s">
        <v>53</v>
      </c>
      <c r="F51" s="46" t="s">
        <v>137</v>
      </c>
      <c r="G51" s="91">
        <f t="shared" si="36"/>
        <v>21000</v>
      </c>
      <c r="H51" s="100">
        <v>5250</v>
      </c>
      <c r="I51" s="101">
        <v>5250</v>
      </c>
      <c r="J51" s="101">
        <v>5250</v>
      </c>
      <c r="K51" s="180">
        <v>5250</v>
      </c>
      <c r="L51" s="100">
        <v>3313</v>
      </c>
      <c r="M51" s="101">
        <v>4987</v>
      </c>
      <c r="N51" s="101" t="s">
        <v>26</v>
      </c>
      <c r="O51" s="102" t="s">
        <v>26</v>
      </c>
      <c r="P51" s="28">
        <f t="shared" si="32"/>
        <v>0.63104761904761908</v>
      </c>
      <c r="Q51" s="29">
        <f t="shared" si="33"/>
        <v>0.94990476190476192</v>
      </c>
      <c r="R51" s="29" t="str">
        <f t="shared" si="34"/>
        <v>NO APLICA</v>
      </c>
      <c r="S51" s="4" t="str">
        <f t="shared" si="35"/>
        <v>NO APLICA</v>
      </c>
      <c r="T51" s="2">
        <f t="shared" si="12"/>
        <v>0.15776190476190477</v>
      </c>
      <c r="U51" s="3">
        <f t="shared" si="13"/>
        <v>0.39523809523809522</v>
      </c>
      <c r="V51" s="3" t="str">
        <f t="shared" si="14"/>
        <v>NO APLICA</v>
      </c>
      <c r="W51" s="4" t="str">
        <f t="shared" si="15"/>
        <v>NO APLICA</v>
      </c>
      <c r="X51" s="184"/>
      <c r="Y51" s="75" t="s">
        <v>334</v>
      </c>
      <c r="Z51" s="185"/>
      <c r="AA51" s="77"/>
    </row>
    <row r="52" spans="1:27" ht="146.25" x14ac:dyDescent="0.25">
      <c r="B52" s="239"/>
      <c r="C52" s="241"/>
      <c r="D52" s="38" t="s">
        <v>136</v>
      </c>
      <c r="E52" s="39" t="s">
        <v>53</v>
      </c>
      <c r="F52" s="46" t="s">
        <v>418</v>
      </c>
      <c r="G52" s="91">
        <f t="shared" si="36"/>
        <v>3000</v>
      </c>
      <c r="H52" s="100">
        <v>360</v>
      </c>
      <c r="I52" s="101">
        <v>900</v>
      </c>
      <c r="J52" s="101">
        <v>940</v>
      </c>
      <c r="K52" s="180">
        <v>800</v>
      </c>
      <c r="L52" s="100">
        <v>975</v>
      </c>
      <c r="M52" s="101">
        <v>1002</v>
      </c>
      <c r="N52" s="101" t="s">
        <v>26</v>
      </c>
      <c r="O52" s="102" t="s">
        <v>26</v>
      </c>
      <c r="P52" s="28">
        <f t="shared" si="32"/>
        <v>2.7083333333333335</v>
      </c>
      <c r="Q52" s="29">
        <f t="shared" si="33"/>
        <v>1.1133333333333333</v>
      </c>
      <c r="R52" s="29" t="str">
        <f t="shared" si="34"/>
        <v>NO APLICA</v>
      </c>
      <c r="S52" s="4" t="str">
        <f t="shared" si="35"/>
        <v>NO APLICA</v>
      </c>
      <c r="T52" s="2">
        <f t="shared" si="12"/>
        <v>0.32500000000000001</v>
      </c>
      <c r="U52" s="3">
        <f t="shared" si="13"/>
        <v>0.65900000000000003</v>
      </c>
      <c r="V52" s="3" t="str">
        <f t="shared" si="14"/>
        <v>NO APLICA</v>
      </c>
      <c r="W52" s="4" t="str">
        <f t="shared" si="15"/>
        <v>NO APLICA</v>
      </c>
      <c r="X52" s="184"/>
      <c r="Y52" s="75" t="s">
        <v>335</v>
      </c>
      <c r="Z52" s="185"/>
      <c r="AA52" s="77"/>
    </row>
    <row r="53" spans="1:27" ht="159.75" x14ac:dyDescent="0.25">
      <c r="B53" s="105" t="s">
        <v>48</v>
      </c>
      <c r="C53" s="38" t="s">
        <v>140</v>
      </c>
      <c r="D53" s="38" t="s">
        <v>139</v>
      </c>
      <c r="E53" s="39" t="s">
        <v>53</v>
      </c>
      <c r="F53" s="46" t="s">
        <v>138</v>
      </c>
      <c r="G53" s="91">
        <f t="shared" si="36"/>
        <v>32</v>
      </c>
      <c r="H53" s="100">
        <v>7</v>
      </c>
      <c r="I53" s="101">
        <v>10</v>
      </c>
      <c r="J53" s="101">
        <v>9</v>
      </c>
      <c r="K53" s="180">
        <v>6</v>
      </c>
      <c r="L53" s="100">
        <v>14</v>
      </c>
      <c r="M53" s="101">
        <v>6</v>
      </c>
      <c r="N53" s="101" t="s">
        <v>26</v>
      </c>
      <c r="O53" s="102" t="s">
        <v>26</v>
      </c>
      <c r="P53" s="28">
        <f t="shared" si="32"/>
        <v>2</v>
      </c>
      <c r="Q53" s="29">
        <f t="shared" si="33"/>
        <v>0.6</v>
      </c>
      <c r="R53" s="29" t="str">
        <f t="shared" si="34"/>
        <v>NO APLICA</v>
      </c>
      <c r="S53" s="4" t="str">
        <f t="shared" si="35"/>
        <v>NO APLICA</v>
      </c>
      <c r="T53" s="2">
        <f t="shared" si="12"/>
        <v>0.4375</v>
      </c>
      <c r="U53" s="3">
        <f t="shared" si="13"/>
        <v>0.625</v>
      </c>
      <c r="V53" s="3" t="str">
        <f t="shared" si="14"/>
        <v>NO APLICA</v>
      </c>
      <c r="W53" s="4" t="str">
        <f t="shared" si="15"/>
        <v>NO APLICA</v>
      </c>
      <c r="X53" s="184"/>
      <c r="Y53" s="75" t="s">
        <v>336</v>
      </c>
      <c r="Z53" s="185"/>
      <c r="AA53" s="77"/>
    </row>
    <row r="54" spans="1:27" ht="159.75" x14ac:dyDescent="0.25">
      <c r="B54" s="238" t="s">
        <v>48</v>
      </c>
      <c r="C54" s="240" t="s">
        <v>141</v>
      </c>
      <c r="D54" s="122" t="s">
        <v>143</v>
      </c>
      <c r="E54" s="39" t="s">
        <v>53</v>
      </c>
      <c r="F54" s="46" t="s">
        <v>144</v>
      </c>
      <c r="G54" s="91">
        <f t="shared" si="36"/>
        <v>580000</v>
      </c>
      <c r="H54" s="100">
        <v>137500</v>
      </c>
      <c r="I54" s="101">
        <v>147500</v>
      </c>
      <c r="J54" s="101">
        <v>149500</v>
      </c>
      <c r="K54" s="180">
        <v>145500</v>
      </c>
      <c r="L54" s="100">
        <v>125270</v>
      </c>
      <c r="M54" s="101">
        <v>127230</v>
      </c>
      <c r="N54" s="101" t="s">
        <v>26</v>
      </c>
      <c r="O54" s="102" t="s">
        <v>26</v>
      </c>
      <c r="P54" s="28">
        <f t="shared" si="32"/>
        <v>0.91105454545454545</v>
      </c>
      <c r="Q54" s="29">
        <f t="shared" si="33"/>
        <v>0.86257627118644065</v>
      </c>
      <c r="R54" s="29" t="str">
        <f t="shared" si="34"/>
        <v>NO APLICA</v>
      </c>
      <c r="S54" s="4" t="str">
        <f t="shared" si="35"/>
        <v>NO APLICA</v>
      </c>
      <c r="T54" s="2">
        <f t="shared" si="12"/>
        <v>0.21598275862068966</v>
      </c>
      <c r="U54" s="3">
        <f t="shared" si="13"/>
        <v>0.43534482758620691</v>
      </c>
      <c r="V54" s="3" t="str">
        <f t="shared" si="14"/>
        <v>NO APLICA</v>
      </c>
      <c r="W54" s="4" t="str">
        <f t="shared" si="15"/>
        <v>NO APLICA</v>
      </c>
      <c r="X54" s="184"/>
      <c r="Y54" s="75" t="s">
        <v>337</v>
      </c>
      <c r="Z54" s="185"/>
      <c r="AA54" s="77"/>
    </row>
    <row r="55" spans="1:27" ht="160.5" x14ac:dyDescent="0.25">
      <c r="B55" s="239"/>
      <c r="C55" s="241"/>
      <c r="D55" s="122" t="s">
        <v>142</v>
      </c>
      <c r="E55" s="39" t="s">
        <v>53</v>
      </c>
      <c r="F55" s="46" t="s">
        <v>145</v>
      </c>
      <c r="G55" s="91">
        <f t="shared" si="36"/>
        <v>17600</v>
      </c>
      <c r="H55" s="100">
        <v>4150</v>
      </c>
      <c r="I55" s="101">
        <v>4700</v>
      </c>
      <c r="J55" s="101">
        <v>4500</v>
      </c>
      <c r="K55" s="180">
        <v>4250</v>
      </c>
      <c r="L55" s="100">
        <v>2943.95</v>
      </c>
      <c r="M55" s="101">
        <v>5089.5</v>
      </c>
      <c r="N55" s="101" t="s">
        <v>26</v>
      </c>
      <c r="O55" s="102" t="s">
        <v>26</v>
      </c>
      <c r="P55" s="28">
        <f t="shared" si="32"/>
        <v>0.70938554216867467</v>
      </c>
      <c r="Q55" s="29">
        <f t="shared" si="33"/>
        <v>1.0828723404255318</v>
      </c>
      <c r="R55" s="29" t="str">
        <f t="shared" si="34"/>
        <v>NO APLICA</v>
      </c>
      <c r="S55" s="4" t="str">
        <f t="shared" si="35"/>
        <v>NO APLICA</v>
      </c>
      <c r="T55" s="2">
        <f t="shared" si="12"/>
        <v>0.16726988636363635</v>
      </c>
      <c r="U55" s="3">
        <f t="shared" si="13"/>
        <v>0.45644602272727269</v>
      </c>
      <c r="V55" s="3" t="str">
        <f t="shared" si="14"/>
        <v>NO APLICA</v>
      </c>
      <c r="W55" s="4" t="str">
        <f t="shared" si="15"/>
        <v>NO APLICA</v>
      </c>
      <c r="X55" s="184"/>
      <c r="Y55" s="75" t="s">
        <v>338</v>
      </c>
      <c r="Z55" s="185"/>
      <c r="AA55" s="77"/>
    </row>
    <row r="56" spans="1:27" ht="174.75" x14ac:dyDescent="0.25">
      <c r="B56" s="105" t="s">
        <v>48</v>
      </c>
      <c r="C56" s="122" t="s">
        <v>148</v>
      </c>
      <c r="D56" s="122" t="s">
        <v>147</v>
      </c>
      <c r="E56" s="39" t="s">
        <v>53</v>
      </c>
      <c r="F56" s="46" t="s">
        <v>146</v>
      </c>
      <c r="G56" s="91">
        <f t="shared" si="36"/>
        <v>35</v>
      </c>
      <c r="H56" s="100">
        <v>6</v>
      </c>
      <c r="I56" s="101">
        <v>9</v>
      </c>
      <c r="J56" s="101">
        <v>10</v>
      </c>
      <c r="K56" s="180">
        <v>10</v>
      </c>
      <c r="L56" s="100">
        <v>6</v>
      </c>
      <c r="M56" s="101">
        <v>2</v>
      </c>
      <c r="N56" s="101" t="s">
        <v>26</v>
      </c>
      <c r="O56" s="102" t="s">
        <v>26</v>
      </c>
      <c r="P56" s="28">
        <f t="shared" si="32"/>
        <v>1</v>
      </c>
      <c r="Q56" s="29">
        <f t="shared" si="33"/>
        <v>0.22222222222222221</v>
      </c>
      <c r="R56" s="29" t="str">
        <f t="shared" si="34"/>
        <v>NO APLICA</v>
      </c>
      <c r="S56" s="4" t="str">
        <f t="shared" si="35"/>
        <v>NO APLICA</v>
      </c>
      <c r="T56" s="2">
        <f t="shared" si="12"/>
        <v>0.17142857142857143</v>
      </c>
      <c r="U56" s="3">
        <f t="shared" si="13"/>
        <v>0.22857142857142856</v>
      </c>
      <c r="V56" s="3" t="str">
        <f t="shared" si="14"/>
        <v>NO APLICA</v>
      </c>
      <c r="W56" s="4" t="str">
        <f t="shared" si="15"/>
        <v>NO APLICA</v>
      </c>
      <c r="X56" s="184"/>
      <c r="Y56" s="75" t="s">
        <v>339</v>
      </c>
      <c r="Z56" s="185"/>
      <c r="AA56" s="77"/>
    </row>
    <row r="57" spans="1:27" ht="158.25" x14ac:dyDescent="0.25">
      <c r="B57" s="103" t="s">
        <v>298</v>
      </c>
      <c r="C57" s="14" t="s">
        <v>149</v>
      </c>
      <c r="D57" s="14" t="s">
        <v>150</v>
      </c>
      <c r="E57" s="34" t="s">
        <v>53</v>
      </c>
      <c r="F57" s="197" t="s">
        <v>151</v>
      </c>
      <c r="G57" s="89">
        <f t="shared" si="36"/>
        <v>381</v>
      </c>
      <c r="H57" s="97">
        <v>101</v>
      </c>
      <c r="I57" s="98">
        <v>100</v>
      </c>
      <c r="J57" s="98">
        <v>80</v>
      </c>
      <c r="K57" s="178">
        <v>100</v>
      </c>
      <c r="L57" s="97">
        <v>5</v>
      </c>
      <c r="M57" s="98">
        <f>5+15+3</f>
        <v>23</v>
      </c>
      <c r="N57" s="98" t="s">
        <v>26</v>
      </c>
      <c r="O57" s="99" t="s">
        <v>26</v>
      </c>
      <c r="P57" s="2">
        <f t="shared" si="32"/>
        <v>4.9504950495049507E-2</v>
      </c>
      <c r="Q57" s="3">
        <f t="shared" si="33"/>
        <v>0.23</v>
      </c>
      <c r="R57" s="3" t="str">
        <f t="shared" si="34"/>
        <v>NO APLICA</v>
      </c>
      <c r="S57" s="4" t="str">
        <f t="shared" ref="S57:S65" si="37">IFERROR(O57/K57,"NO APLICA")</f>
        <v>NO APLICA</v>
      </c>
      <c r="T57" s="2">
        <f t="shared" si="12"/>
        <v>1.3123359580052493E-2</v>
      </c>
      <c r="U57" s="3">
        <f t="shared" si="13"/>
        <v>7.3490813648293962E-2</v>
      </c>
      <c r="V57" s="3" t="str">
        <f t="shared" si="14"/>
        <v>NO APLICA</v>
      </c>
      <c r="W57" s="4" t="str">
        <f t="shared" si="15"/>
        <v>NO APLICA</v>
      </c>
      <c r="X57" s="184"/>
      <c r="Y57" s="75" t="s">
        <v>340</v>
      </c>
      <c r="Z57" s="185"/>
      <c r="AA57" s="77"/>
    </row>
    <row r="58" spans="1:27" ht="173.25" x14ac:dyDescent="0.25">
      <c r="B58" s="105" t="s">
        <v>48</v>
      </c>
      <c r="C58" s="122" t="s">
        <v>153</v>
      </c>
      <c r="D58" s="122" t="s">
        <v>154</v>
      </c>
      <c r="E58" s="39" t="s">
        <v>53</v>
      </c>
      <c r="F58" s="46" t="s">
        <v>152</v>
      </c>
      <c r="G58" s="91">
        <f t="shared" si="36"/>
        <v>2200</v>
      </c>
      <c r="H58" s="100">
        <v>550</v>
      </c>
      <c r="I58" s="101">
        <v>550</v>
      </c>
      <c r="J58" s="101">
        <v>550</v>
      </c>
      <c r="K58" s="180">
        <v>550</v>
      </c>
      <c r="L58" s="100">
        <v>691</v>
      </c>
      <c r="M58" s="101">
        <f>195+199+248</f>
        <v>642</v>
      </c>
      <c r="N58" s="101" t="s">
        <v>26</v>
      </c>
      <c r="O58" s="102" t="s">
        <v>26</v>
      </c>
      <c r="P58" s="28">
        <f t="shared" si="32"/>
        <v>1.2563636363636363</v>
      </c>
      <c r="Q58" s="29">
        <f t="shared" si="33"/>
        <v>1.1672727272727272</v>
      </c>
      <c r="R58" s="29" t="str">
        <f t="shared" si="34"/>
        <v>NO APLICA</v>
      </c>
      <c r="S58" s="4" t="str">
        <f t="shared" si="37"/>
        <v>NO APLICA</v>
      </c>
      <c r="T58" s="2">
        <f t="shared" si="12"/>
        <v>0.31409090909090909</v>
      </c>
      <c r="U58" s="3">
        <f t="shared" si="13"/>
        <v>0.60590909090909095</v>
      </c>
      <c r="V58" s="3" t="str">
        <f t="shared" si="14"/>
        <v>NO APLICA</v>
      </c>
      <c r="W58" s="4" t="str">
        <f t="shared" si="15"/>
        <v>NO APLICA</v>
      </c>
      <c r="X58" s="184"/>
      <c r="Y58" s="75" t="s">
        <v>341</v>
      </c>
      <c r="Z58" s="185"/>
      <c r="AA58" s="77"/>
    </row>
    <row r="59" spans="1:27" ht="116.25" x14ac:dyDescent="0.25">
      <c r="B59" s="105" t="s">
        <v>48</v>
      </c>
      <c r="C59" s="122" t="s">
        <v>155</v>
      </c>
      <c r="D59" s="122" t="s">
        <v>156</v>
      </c>
      <c r="E59" s="39" t="s">
        <v>53</v>
      </c>
      <c r="F59" s="46" t="s">
        <v>157</v>
      </c>
      <c r="G59" s="91">
        <f t="shared" si="36"/>
        <v>1550</v>
      </c>
      <c r="H59" s="100">
        <v>350</v>
      </c>
      <c r="I59" s="101">
        <v>400</v>
      </c>
      <c r="J59" s="101">
        <v>400</v>
      </c>
      <c r="K59" s="180">
        <v>400</v>
      </c>
      <c r="L59" s="100">
        <v>290</v>
      </c>
      <c r="M59" s="101">
        <f>180+100+110</f>
        <v>390</v>
      </c>
      <c r="N59" s="101" t="s">
        <v>26</v>
      </c>
      <c r="O59" s="102" t="s">
        <v>26</v>
      </c>
      <c r="P59" s="28">
        <f t="shared" si="32"/>
        <v>0.82857142857142863</v>
      </c>
      <c r="Q59" s="29">
        <f t="shared" si="33"/>
        <v>0.97499999999999998</v>
      </c>
      <c r="R59" s="29" t="str">
        <f t="shared" si="34"/>
        <v>NO APLICA</v>
      </c>
      <c r="S59" s="4" t="str">
        <f t="shared" si="37"/>
        <v>NO APLICA</v>
      </c>
      <c r="T59" s="2">
        <f t="shared" si="12"/>
        <v>0.18709677419354839</v>
      </c>
      <c r="U59" s="3">
        <f t="shared" si="13"/>
        <v>0.43870967741935485</v>
      </c>
      <c r="V59" s="3" t="str">
        <f t="shared" si="14"/>
        <v>NO APLICA</v>
      </c>
      <c r="W59" s="4" t="str">
        <f t="shared" si="15"/>
        <v>NO APLICA</v>
      </c>
      <c r="X59" s="184"/>
      <c r="Y59" s="75" t="s">
        <v>342</v>
      </c>
      <c r="Z59" s="185"/>
      <c r="AA59" s="77"/>
    </row>
    <row r="60" spans="1:27" ht="186.75" x14ac:dyDescent="0.25">
      <c r="B60" s="105" t="s">
        <v>48</v>
      </c>
      <c r="C60" s="122" t="s">
        <v>158</v>
      </c>
      <c r="D60" s="122" t="s">
        <v>159</v>
      </c>
      <c r="E60" s="39" t="s">
        <v>53</v>
      </c>
      <c r="F60" s="46" t="s">
        <v>160</v>
      </c>
      <c r="G60" s="91">
        <f t="shared" si="36"/>
        <v>13</v>
      </c>
      <c r="H60" s="100">
        <v>4</v>
      </c>
      <c r="I60" s="101">
        <v>4</v>
      </c>
      <c r="J60" s="101">
        <v>2</v>
      </c>
      <c r="K60" s="180">
        <v>3</v>
      </c>
      <c r="L60" s="100">
        <v>2</v>
      </c>
      <c r="M60" s="101">
        <f>0+1+0</f>
        <v>1</v>
      </c>
      <c r="N60" s="101" t="s">
        <v>26</v>
      </c>
      <c r="O60" s="102" t="s">
        <v>26</v>
      </c>
      <c r="P60" s="28">
        <f t="shared" si="32"/>
        <v>0.5</v>
      </c>
      <c r="Q60" s="29">
        <f t="shared" si="33"/>
        <v>0.25</v>
      </c>
      <c r="R60" s="29" t="str">
        <f t="shared" si="34"/>
        <v>NO APLICA</v>
      </c>
      <c r="S60" s="4" t="str">
        <f t="shared" si="37"/>
        <v>NO APLICA</v>
      </c>
      <c r="T60" s="2">
        <f t="shared" si="12"/>
        <v>0.15384615384615385</v>
      </c>
      <c r="U60" s="3">
        <f t="shared" si="13"/>
        <v>0.23076923076923078</v>
      </c>
      <c r="V60" s="3" t="str">
        <f t="shared" si="14"/>
        <v>NO APLICA</v>
      </c>
      <c r="W60" s="4" t="str">
        <f t="shared" si="15"/>
        <v>NO APLICA</v>
      </c>
      <c r="X60" s="184"/>
      <c r="Y60" s="75" t="s">
        <v>343</v>
      </c>
      <c r="Z60" s="185"/>
      <c r="AA60" s="77"/>
    </row>
    <row r="61" spans="1:27" ht="129.75" x14ac:dyDescent="0.25">
      <c r="B61" s="105" t="s">
        <v>48</v>
      </c>
      <c r="C61" s="122" t="s">
        <v>161</v>
      </c>
      <c r="D61" s="122" t="s">
        <v>162</v>
      </c>
      <c r="E61" s="39" t="s">
        <v>53</v>
      </c>
      <c r="F61" s="46" t="s">
        <v>163</v>
      </c>
      <c r="G61" s="91">
        <f t="shared" si="36"/>
        <v>1300</v>
      </c>
      <c r="H61" s="100">
        <v>350</v>
      </c>
      <c r="I61" s="101">
        <v>350</v>
      </c>
      <c r="J61" s="101">
        <v>260</v>
      </c>
      <c r="K61" s="180">
        <v>340</v>
      </c>
      <c r="L61" s="100">
        <v>20</v>
      </c>
      <c r="M61" s="101">
        <f>46+106+37</f>
        <v>189</v>
      </c>
      <c r="N61" s="101" t="s">
        <v>26</v>
      </c>
      <c r="O61" s="102" t="s">
        <v>26</v>
      </c>
      <c r="P61" s="28">
        <f t="shared" si="32"/>
        <v>5.7142857142857141E-2</v>
      </c>
      <c r="Q61" s="29">
        <f t="shared" si="33"/>
        <v>0.54</v>
      </c>
      <c r="R61" s="29" t="str">
        <f t="shared" si="34"/>
        <v>NO APLICA</v>
      </c>
      <c r="S61" s="4" t="str">
        <f t="shared" si="37"/>
        <v>NO APLICA</v>
      </c>
      <c r="T61" s="2">
        <f t="shared" si="12"/>
        <v>1.5384615384615385E-2</v>
      </c>
      <c r="U61" s="3">
        <f t="shared" si="13"/>
        <v>0.16076923076923078</v>
      </c>
      <c r="V61" s="3" t="str">
        <f t="shared" si="14"/>
        <v>NO APLICA</v>
      </c>
      <c r="W61" s="4" t="str">
        <f t="shared" si="15"/>
        <v>NO APLICA</v>
      </c>
      <c r="X61" s="184"/>
      <c r="Y61" s="75" t="s">
        <v>344</v>
      </c>
      <c r="Z61" s="185"/>
      <c r="AA61" s="77"/>
    </row>
    <row r="62" spans="1:27" ht="144.75" x14ac:dyDescent="0.25">
      <c r="B62" s="105" t="s">
        <v>48</v>
      </c>
      <c r="C62" s="122" t="s">
        <v>164</v>
      </c>
      <c r="D62" s="122" t="s">
        <v>165</v>
      </c>
      <c r="E62" s="39" t="s">
        <v>53</v>
      </c>
      <c r="F62" s="46" t="s">
        <v>166</v>
      </c>
      <c r="G62" s="91">
        <f t="shared" si="36"/>
        <v>25</v>
      </c>
      <c r="H62" s="100">
        <v>6</v>
      </c>
      <c r="I62" s="101">
        <v>6</v>
      </c>
      <c r="J62" s="101">
        <v>7</v>
      </c>
      <c r="K62" s="180">
        <v>6</v>
      </c>
      <c r="L62" s="100">
        <v>6</v>
      </c>
      <c r="M62" s="101">
        <f>2+2+2</f>
        <v>6</v>
      </c>
      <c r="N62" s="101" t="s">
        <v>26</v>
      </c>
      <c r="O62" s="102" t="s">
        <v>26</v>
      </c>
      <c r="P62" s="28">
        <f t="shared" si="32"/>
        <v>1</v>
      </c>
      <c r="Q62" s="29">
        <f t="shared" si="33"/>
        <v>1</v>
      </c>
      <c r="R62" s="29" t="str">
        <f t="shared" si="34"/>
        <v>NO APLICA</v>
      </c>
      <c r="S62" s="4" t="str">
        <f t="shared" si="37"/>
        <v>NO APLICA</v>
      </c>
      <c r="T62" s="2">
        <f t="shared" si="12"/>
        <v>0.24</v>
      </c>
      <c r="U62" s="3">
        <f t="shared" si="13"/>
        <v>0.48</v>
      </c>
      <c r="V62" s="3" t="str">
        <f t="shared" si="14"/>
        <v>NO APLICA</v>
      </c>
      <c r="W62" s="4" t="str">
        <f t="shared" si="15"/>
        <v>NO APLICA</v>
      </c>
      <c r="X62" s="184"/>
      <c r="Y62" s="75" t="s">
        <v>345</v>
      </c>
      <c r="Z62" s="185"/>
      <c r="AA62" s="77"/>
    </row>
    <row r="63" spans="1:27" ht="158.25" x14ac:dyDescent="0.25">
      <c r="B63" s="105" t="s">
        <v>48</v>
      </c>
      <c r="C63" s="122" t="s">
        <v>167</v>
      </c>
      <c r="D63" s="122" t="s">
        <v>168</v>
      </c>
      <c r="E63" s="39" t="s">
        <v>53</v>
      </c>
      <c r="F63" s="46" t="s">
        <v>169</v>
      </c>
      <c r="G63" s="91">
        <f t="shared" si="36"/>
        <v>255</v>
      </c>
      <c r="H63" s="100">
        <v>64</v>
      </c>
      <c r="I63" s="101">
        <v>64</v>
      </c>
      <c r="J63" s="101">
        <v>64</v>
      </c>
      <c r="K63" s="180">
        <v>63</v>
      </c>
      <c r="L63" s="100">
        <v>51</v>
      </c>
      <c r="M63" s="101">
        <f>21+19+20</f>
        <v>60</v>
      </c>
      <c r="N63" s="101" t="s">
        <v>26</v>
      </c>
      <c r="O63" s="102" t="s">
        <v>26</v>
      </c>
      <c r="P63" s="28">
        <f t="shared" si="32"/>
        <v>0.796875</v>
      </c>
      <c r="Q63" s="29">
        <f t="shared" si="33"/>
        <v>0.9375</v>
      </c>
      <c r="R63" s="29" t="str">
        <f t="shared" si="34"/>
        <v>NO APLICA</v>
      </c>
      <c r="S63" s="4" t="str">
        <f t="shared" si="37"/>
        <v>NO APLICA</v>
      </c>
      <c r="T63" s="2">
        <f t="shared" si="12"/>
        <v>0.2</v>
      </c>
      <c r="U63" s="3">
        <f t="shared" si="13"/>
        <v>0.43529411764705883</v>
      </c>
      <c r="V63" s="3" t="str">
        <f t="shared" si="14"/>
        <v>NO APLICA</v>
      </c>
      <c r="W63" s="4" t="str">
        <f t="shared" si="15"/>
        <v>NO APLICA</v>
      </c>
      <c r="X63" s="184"/>
      <c r="Y63" s="75" t="s">
        <v>346</v>
      </c>
      <c r="Z63" s="185"/>
      <c r="AA63" s="77"/>
    </row>
    <row r="64" spans="1:27" ht="144.75" x14ac:dyDescent="0.25">
      <c r="B64" s="105" t="s">
        <v>48</v>
      </c>
      <c r="C64" s="122" t="s">
        <v>170</v>
      </c>
      <c r="D64" s="122" t="s">
        <v>171</v>
      </c>
      <c r="E64" s="39" t="s">
        <v>53</v>
      </c>
      <c r="F64" s="46" t="s">
        <v>172</v>
      </c>
      <c r="G64" s="91">
        <f t="shared" si="36"/>
        <v>120</v>
      </c>
      <c r="H64" s="100">
        <v>40</v>
      </c>
      <c r="I64" s="101">
        <v>30</v>
      </c>
      <c r="J64" s="101">
        <v>20</v>
      </c>
      <c r="K64" s="180">
        <v>30</v>
      </c>
      <c r="L64" s="100">
        <v>0</v>
      </c>
      <c r="M64" s="101">
        <f>86+0+0</f>
        <v>86</v>
      </c>
      <c r="N64" s="101" t="s">
        <v>26</v>
      </c>
      <c r="O64" s="102" t="s">
        <v>26</v>
      </c>
      <c r="P64" s="28">
        <f t="shared" si="32"/>
        <v>0</v>
      </c>
      <c r="Q64" s="29">
        <f t="shared" si="33"/>
        <v>2.8666666666666667</v>
      </c>
      <c r="R64" s="29" t="str">
        <f t="shared" si="34"/>
        <v>NO APLICA</v>
      </c>
      <c r="S64" s="4" t="str">
        <f t="shared" si="37"/>
        <v>NO APLICA</v>
      </c>
      <c r="T64" s="2">
        <f t="shared" si="12"/>
        <v>0</v>
      </c>
      <c r="U64" s="3">
        <f t="shared" si="13"/>
        <v>0.71666666666666667</v>
      </c>
      <c r="V64" s="3" t="str">
        <f t="shared" si="14"/>
        <v>NO APLICA</v>
      </c>
      <c r="W64" s="4" t="str">
        <f t="shared" si="15"/>
        <v>NO APLICA</v>
      </c>
      <c r="X64" s="184"/>
      <c r="Y64" s="75" t="s">
        <v>347</v>
      </c>
      <c r="Z64" s="185"/>
      <c r="AA64" s="77"/>
    </row>
    <row r="65" spans="1:27" ht="129.75" x14ac:dyDescent="0.25">
      <c r="B65" s="105" t="s">
        <v>48</v>
      </c>
      <c r="C65" s="122" t="s">
        <v>175</v>
      </c>
      <c r="D65" s="122" t="s">
        <v>174</v>
      </c>
      <c r="E65" s="39" t="s">
        <v>53</v>
      </c>
      <c r="F65" s="46" t="s">
        <v>173</v>
      </c>
      <c r="G65" s="91">
        <f t="shared" si="36"/>
        <v>120</v>
      </c>
      <c r="H65" s="100">
        <v>40</v>
      </c>
      <c r="I65" s="101">
        <v>30</v>
      </c>
      <c r="J65" s="101">
        <v>20</v>
      </c>
      <c r="K65" s="180">
        <v>30</v>
      </c>
      <c r="L65" s="100">
        <v>1.3</v>
      </c>
      <c r="M65" s="182">
        <f>27.8+8+0</f>
        <v>35.799999999999997</v>
      </c>
      <c r="N65" s="101" t="s">
        <v>26</v>
      </c>
      <c r="O65" s="102" t="s">
        <v>26</v>
      </c>
      <c r="P65" s="28">
        <f t="shared" si="32"/>
        <v>3.2500000000000001E-2</v>
      </c>
      <c r="Q65" s="29">
        <f t="shared" si="33"/>
        <v>1.1933333333333331</v>
      </c>
      <c r="R65" s="29" t="str">
        <f t="shared" si="34"/>
        <v>NO APLICA</v>
      </c>
      <c r="S65" s="4" t="str">
        <f t="shared" si="37"/>
        <v>NO APLICA</v>
      </c>
      <c r="T65" s="2">
        <f t="shared" si="12"/>
        <v>1.0833333333333334E-2</v>
      </c>
      <c r="U65" s="3">
        <f t="shared" si="13"/>
        <v>0.30916666666666665</v>
      </c>
      <c r="V65" s="3" t="str">
        <f t="shared" si="14"/>
        <v>NO APLICA</v>
      </c>
      <c r="W65" s="4" t="str">
        <f t="shared" si="15"/>
        <v>NO APLICA</v>
      </c>
      <c r="X65" s="184"/>
      <c r="Y65" s="75" t="s">
        <v>348</v>
      </c>
      <c r="Z65" s="185"/>
      <c r="AA65" s="77"/>
    </row>
    <row r="66" spans="1:27" ht="104.25" x14ac:dyDescent="0.25">
      <c r="A66" s="83"/>
      <c r="B66" s="103" t="s">
        <v>420</v>
      </c>
      <c r="C66" s="14" t="s">
        <v>176</v>
      </c>
      <c r="D66" s="14" t="s">
        <v>187</v>
      </c>
      <c r="E66" s="34" t="s">
        <v>53</v>
      </c>
      <c r="F66" s="197" t="s">
        <v>177</v>
      </c>
      <c r="G66" s="89">
        <f t="shared" si="36"/>
        <v>902</v>
      </c>
      <c r="H66" s="97">
        <v>226</v>
      </c>
      <c r="I66" s="98">
        <v>226</v>
      </c>
      <c r="J66" s="98">
        <v>226</v>
      </c>
      <c r="K66" s="178">
        <v>224</v>
      </c>
      <c r="L66" s="97">
        <v>350</v>
      </c>
      <c r="M66" s="98">
        <v>420</v>
      </c>
      <c r="N66" s="98" t="s">
        <v>26</v>
      </c>
      <c r="O66" s="99" t="s">
        <v>26</v>
      </c>
      <c r="P66" s="2">
        <f t="shared" ref="P66:P99" si="38">IFERROR(L66/H66,"NO APLICA")</f>
        <v>1.5486725663716814</v>
      </c>
      <c r="Q66" s="3">
        <f t="shared" ref="Q66:Q99" si="39">IFERROR(M66/I66,"NO APLICA")</f>
        <v>1.8584070796460177</v>
      </c>
      <c r="R66" s="3" t="str">
        <f t="shared" ref="R66:R99" si="40">IFERROR(N66/J66,"NO APLICA")</f>
        <v>NO APLICA</v>
      </c>
      <c r="S66" s="4" t="str">
        <f t="shared" ref="S66:S99" si="41">IFERROR(O66/K66,"NO APLICA")</f>
        <v>NO APLICA</v>
      </c>
      <c r="T66" s="2">
        <f t="shared" si="12"/>
        <v>0.38802660753880264</v>
      </c>
      <c r="U66" s="3">
        <f t="shared" si="13"/>
        <v>0.85365853658536583</v>
      </c>
      <c r="V66" s="3" t="str">
        <f t="shared" si="14"/>
        <v>NO APLICA</v>
      </c>
      <c r="W66" s="4" t="str">
        <f t="shared" si="15"/>
        <v>NO APLICA</v>
      </c>
      <c r="X66" s="184"/>
      <c r="Y66" s="75" t="s">
        <v>378</v>
      </c>
      <c r="Z66" s="185"/>
      <c r="AA66" s="77"/>
    </row>
    <row r="67" spans="1:27" ht="104.25" x14ac:dyDescent="0.25">
      <c r="B67" s="105" t="s">
        <v>48</v>
      </c>
      <c r="C67" s="122" t="s">
        <v>178</v>
      </c>
      <c r="D67" s="122" t="s">
        <v>181</v>
      </c>
      <c r="E67" s="39" t="s">
        <v>53</v>
      </c>
      <c r="F67" s="46" t="s">
        <v>182</v>
      </c>
      <c r="G67" s="91">
        <f t="shared" si="36"/>
        <v>68</v>
      </c>
      <c r="H67" s="100">
        <v>17</v>
      </c>
      <c r="I67" s="101">
        <v>17</v>
      </c>
      <c r="J67" s="101">
        <v>17</v>
      </c>
      <c r="K67" s="180">
        <v>17</v>
      </c>
      <c r="L67" s="100">
        <v>15</v>
      </c>
      <c r="M67" s="101">
        <v>17</v>
      </c>
      <c r="N67" s="101" t="s">
        <v>26</v>
      </c>
      <c r="O67" s="102" t="s">
        <v>26</v>
      </c>
      <c r="P67" s="28">
        <f t="shared" si="38"/>
        <v>0.88235294117647056</v>
      </c>
      <c r="Q67" s="29">
        <f t="shared" si="39"/>
        <v>1</v>
      </c>
      <c r="R67" s="29" t="str">
        <f t="shared" si="40"/>
        <v>NO APLICA</v>
      </c>
      <c r="S67" s="30" t="str">
        <f t="shared" si="41"/>
        <v>NO APLICA</v>
      </c>
      <c r="T67" s="2">
        <f t="shared" si="12"/>
        <v>0.22058823529411764</v>
      </c>
      <c r="U67" s="3">
        <f t="shared" si="13"/>
        <v>0.47058823529411764</v>
      </c>
      <c r="V67" s="3" t="str">
        <f t="shared" si="14"/>
        <v>NO APLICA</v>
      </c>
      <c r="W67" s="4" t="str">
        <f t="shared" si="15"/>
        <v>NO APLICA</v>
      </c>
      <c r="X67" s="184"/>
      <c r="Y67" s="75" t="s">
        <v>379</v>
      </c>
      <c r="Z67" s="185"/>
      <c r="AA67" s="77"/>
    </row>
    <row r="68" spans="1:27" ht="104.25" x14ac:dyDescent="0.25">
      <c r="B68" s="105" t="s">
        <v>48</v>
      </c>
      <c r="C68" s="122" t="s">
        <v>179</v>
      </c>
      <c r="D68" s="122" t="s">
        <v>180</v>
      </c>
      <c r="E68" s="39" t="s">
        <v>53</v>
      </c>
      <c r="F68" s="46" t="s">
        <v>183</v>
      </c>
      <c r="G68" s="91">
        <f t="shared" si="36"/>
        <v>22000</v>
      </c>
      <c r="H68" s="100">
        <v>5500</v>
      </c>
      <c r="I68" s="101">
        <v>5500</v>
      </c>
      <c r="J68" s="101">
        <v>5500</v>
      </c>
      <c r="K68" s="180">
        <v>5500</v>
      </c>
      <c r="L68" s="100">
        <v>3151</v>
      </c>
      <c r="M68" s="182">
        <v>3211</v>
      </c>
      <c r="N68" s="101" t="s">
        <v>26</v>
      </c>
      <c r="O68" s="102" t="s">
        <v>26</v>
      </c>
      <c r="P68" s="28">
        <f t="shared" si="38"/>
        <v>0.57290909090909092</v>
      </c>
      <c r="Q68" s="29">
        <f t="shared" si="39"/>
        <v>0.58381818181818179</v>
      </c>
      <c r="R68" s="29" t="str">
        <f t="shared" si="40"/>
        <v>NO APLICA</v>
      </c>
      <c r="S68" s="30" t="str">
        <f t="shared" si="41"/>
        <v>NO APLICA</v>
      </c>
      <c r="T68" s="2">
        <f t="shared" si="12"/>
        <v>0.14322727272727273</v>
      </c>
      <c r="U68" s="3">
        <f t="shared" si="13"/>
        <v>0.28918181818181821</v>
      </c>
      <c r="V68" s="3" t="str">
        <f t="shared" si="14"/>
        <v>NO APLICA</v>
      </c>
      <c r="W68" s="4" t="str">
        <f t="shared" si="15"/>
        <v>NO APLICA</v>
      </c>
      <c r="X68" s="184"/>
      <c r="Y68" s="75" t="s">
        <v>380</v>
      </c>
      <c r="Z68" s="185"/>
      <c r="AA68" s="77"/>
    </row>
    <row r="69" spans="1:27" ht="104.25" x14ac:dyDescent="0.25">
      <c r="B69" s="105" t="s">
        <v>48</v>
      </c>
      <c r="C69" s="122" t="s">
        <v>186</v>
      </c>
      <c r="D69" s="122" t="s">
        <v>185</v>
      </c>
      <c r="E69" s="39" t="s">
        <v>53</v>
      </c>
      <c r="F69" s="46" t="s">
        <v>184</v>
      </c>
      <c r="G69" s="91">
        <f t="shared" si="36"/>
        <v>5610000</v>
      </c>
      <c r="H69" s="100">
        <v>1402500</v>
      </c>
      <c r="I69" s="101">
        <v>1402500</v>
      </c>
      <c r="J69" s="101">
        <v>1402500</v>
      </c>
      <c r="K69" s="180">
        <v>1402500</v>
      </c>
      <c r="L69" s="100">
        <v>1194360</v>
      </c>
      <c r="M69" s="101">
        <f>377191+2500+570100+800+521700</f>
        <v>1472291</v>
      </c>
      <c r="N69" s="101" t="s">
        <v>26</v>
      </c>
      <c r="O69" s="102" t="s">
        <v>26</v>
      </c>
      <c r="P69" s="28">
        <f t="shared" si="38"/>
        <v>0.85159358288770048</v>
      </c>
      <c r="Q69" s="29">
        <f t="shared" si="39"/>
        <v>1.049761853832442</v>
      </c>
      <c r="R69" s="29" t="str">
        <f t="shared" si="40"/>
        <v>NO APLICA</v>
      </c>
      <c r="S69" s="30" t="str">
        <f t="shared" si="41"/>
        <v>NO APLICA</v>
      </c>
      <c r="T69" s="2">
        <f t="shared" si="12"/>
        <v>0.21289839572192512</v>
      </c>
      <c r="U69" s="3">
        <f t="shared" si="13"/>
        <v>0.47533885918003566</v>
      </c>
      <c r="V69" s="3" t="str">
        <f t="shared" si="14"/>
        <v>NO APLICA</v>
      </c>
      <c r="W69" s="4" t="str">
        <f t="shared" si="15"/>
        <v>NO APLICA</v>
      </c>
      <c r="X69" s="184"/>
      <c r="Y69" s="75" t="s">
        <v>381</v>
      </c>
      <c r="Z69" s="185"/>
      <c r="AA69" s="77"/>
    </row>
    <row r="70" spans="1:27" ht="104.25" x14ac:dyDescent="0.25">
      <c r="B70" s="105" t="s">
        <v>48</v>
      </c>
      <c r="C70" s="122" t="s">
        <v>188</v>
      </c>
      <c r="D70" s="122" t="s">
        <v>189</v>
      </c>
      <c r="E70" s="39" t="s">
        <v>53</v>
      </c>
      <c r="F70" s="46" t="s">
        <v>190</v>
      </c>
      <c r="G70" s="91">
        <f t="shared" si="36"/>
        <v>5280</v>
      </c>
      <c r="H70" s="100">
        <v>1320</v>
      </c>
      <c r="I70" s="101">
        <v>1320</v>
      </c>
      <c r="J70" s="101">
        <v>1320</v>
      </c>
      <c r="K70" s="180">
        <v>1320</v>
      </c>
      <c r="L70" s="100">
        <v>1593</v>
      </c>
      <c r="M70" s="182">
        <v>2792</v>
      </c>
      <c r="N70" s="101" t="s">
        <v>26</v>
      </c>
      <c r="O70" s="102" t="s">
        <v>26</v>
      </c>
      <c r="P70" s="28">
        <f t="shared" si="38"/>
        <v>1.2068181818181818</v>
      </c>
      <c r="Q70" s="29">
        <f t="shared" si="39"/>
        <v>2.1151515151515152</v>
      </c>
      <c r="R70" s="29" t="str">
        <f t="shared" si="40"/>
        <v>NO APLICA</v>
      </c>
      <c r="S70" s="30" t="str">
        <f t="shared" si="41"/>
        <v>NO APLICA</v>
      </c>
      <c r="T70" s="2">
        <f t="shared" si="12"/>
        <v>0.30170454545454545</v>
      </c>
      <c r="U70" s="3">
        <f t="shared" si="13"/>
        <v>0.8304924242424242</v>
      </c>
      <c r="V70" s="3" t="str">
        <f t="shared" si="14"/>
        <v>NO APLICA</v>
      </c>
      <c r="W70" s="4" t="str">
        <f t="shared" si="15"/>
        <v>NO APLICA</v>
      </c>
      <c r="X70" s="184"/>
      <c r="Y70" s="75" t="s">
        <v>382</v>
      </c>
      <c r="Z70" s="185"/>
      <c r="AA70" s="77"/>
    </row>
    <row r="71" spans="1:27" ht="104.25" x14ac:dyDescent="0.25">
      <c r="B71" s="105" t="s">
        <v>48</v>
      </c>
      <c r="C71" s="122" t="s">
        <v>193</v>
      </c>
      <c r="D71" s="122" t="s">
        <v>192</v>
      </c>
      <c r="E71" s="39" t="s">
        <v>53</v>
      </c>
      <c r="F71" s="46" t="s">
        <v>191</v>
      </c>
      <c r="G71" s="91">
        <f t="shared" si="36"/>
        <v>660</v>
      </c>
      <c r="H71" s="100">
        <v>165</v>
      </c>
      <c r="I71" s="101">
        <v>165</v>
      </c>
      <c r="J71" s="101">
        <v>165</v>
      </c>
      <c r="K71" s="180">
        <v>165</v>
      </c>
      <c r="L71" s="100">
        <v>75</v>
      </c>
      <c r="M71" s="101">
        <v>65</v>
      </c>
      <c r="N71" s="101" t="s">
        <v>26</v>
      </c>
      <c r="O71" s="102" t="s">
        <v>26</v>
      </c>
      <c r="P71" s="28">
        <f t="shared" si="38"/>
        <v>0.45454545454545453</v>
      </c>
      <c r="Q71" s="29">
        <f t="shared" si="39"/>
        <v>0.39393939393939392</v>
      </c>
      <c r="R71" s="29" t="str">
        <f t="shared" si="40"/>
        <v>NO APLICA</v>
      </c>
      <c r="S71" s="30" t="str">
        <f t="shared" si="41"/>
        <v>NO APLICA</v>
      </c>
      <c r="T71" s="2">
        <f t="shared" si="12"/>
        <v>0.11363636363636363</v>
      </c>
      <c r="U71" s="3">
        <f t="shared" si="13"/>
        <v>0.21212121212121213</v>
      </c>
      <c r="V71" s="3" t="str">
        <f t="shared" si="14"/>
        <v>NO APLICA</v>
      </c>
      <c r="W71" s="4" t="str">
        <f t="shared" si="15"/>
        <v>NO APLICA</v>
      </c>
      <c r="X71" s="184"/>
      <c r="Y71" s="75" t="s">
        <v>383</v>
      </c>
      <c r="Z71" s="185"/>
      <c r="AA71" s="77"/>
    </row>
    <row r="72" spans="1:27" ht="104.25" x14ac:dyDescent="0.25">
      <c r="B72" s="105" t="s">
        <v>48</v>
      </c>
      <c r="C72" s="122" t="s">
        <v>194</v>
      </c>
      <c r="D72" s="122" t="s">
        <v>195</v>
      </c>
      <c r="E72" s="39" t="s">
        <v>53</v>
      </c>
      <c r="F72" s="46" t="s">
        <v>196</v>
      </c>
      <c r="G72" s="91">
        <f t="shared" si="36"/>
        <v>1540000</v>
      </c>
      <c r="H72" s="100">
        <v>385000</v>
      </c>
      <c r="I72" s="101">
        <v>385000</v>
      </c>
      <c r="J72" s="101">
        <v>385000</v>
      </c>
      <c r="K72" s="180">
        <v>385000</v>
      </c>
      <c r="L72" s="100">
        <v>140300</v>
      </c>
      <c r="M72" s="101">
        <v>140300</v>
      </c>
      <c r="N72" s="101" t="s">
        <v>26</v>
      </c>
      <c r="O72" s="102" t="s">
        <v>26</v>
      </c>
      <c r="P72" s="28">
        <f t="shared" si="38"/>
        <v>0.36441558441558441</v>
      </c>
      <c r="Q72" s="29">
        <f t="shared" si="39"/>
        <v>0.36441558441558441</v>
      </c>
      <c r="R72" s="29" t="str">
        <f t="shared" si="40"/>
        <v>NO APLICA</v>
      </c>
      <c r="S72" s="30" t="str">
        <f t="shared" si="41"/>
        <v>NO APLICA</v>
      </c>
      <c r="T72" s="2">
        <f t="shared" si="12"/>
        <v>9.1103896103896104E-2</v>
      </c>
      <c r="U72" s="3">
        <f t="shared" si="13"/>
        <v>0.18220779220779221</v>
      </c>
      <c r="V72" s="3" t="str">
        <f t="shared" si="14"/>
        <v>NO APLICA</v>
      </c>
      <c r="W72" s="4" t="str">
        <f t="shared" si="15"/>
        <v>NO APLICA</v>
      </c>
      <c r="X72" s="184"/>
      <c r="Y72" s="75" t="s">
        <v>384</v>
      </c>
      <c r="Z72" s="185"/>
      <c r="AA72" s="77"/>
    </row>
    <row r="73" spans="1:27" ht="104.25" x14ac:dyDescent="0.25">
      <c r="A73" s="83"/>
      <c r="B73" s="105" t="s">
        <v>48</v>
      </c>
      <c r="C73" s="122" t="s">
        <v>197</v>
      </c>
      <c r="D73" s="122" t="s">
        <v>198</v>
      </c>
      <c r="E73" s="39" t="s">
        <v>53</v>
      </c>
      <c r="F73" s="46" t="s">
        <v>199</v>
      </c>
      <c r="G73" s="91">
        <f t="shared" si="36"/>
        <v>66</v>
      </c>
      <c r="H73" s="100">
        <v>17</v>
      </c>
      <c r="I73" s="101">
        <v>17</v>
      </c>
      <c r="J73" s="101">
        <v>17</v>
      </c>
      <c r="K73" s="180">
        <v>15</v>
      </c>
      <c r="L73" s="100">
        <v>16</v>
      </c>
      <c r="M73" s="101">
        <v>16</v>
      </c>
      <c r="N73" s="101" t="s">
        <v>26</v>
      </c>
      <c r="O73" s="102" t="s">
        <v>26</v>
      </c>
      <c r="P73" s="28">
        <f t="shared" si="38"/>
        <v>0.94117647058823528</v>
      </c>
      <c r="Q73" s="29">
        <f t="shared" si="39"/>
        <v>0.94117647058823528</v>
      </c>
      <c r="R73" s="29" t="str">
        <f t="shared" si="40"/>
        <v>NO APLICA</v>
      </c>
      <c r="S73" s="30" t="str">
        <f t="shared" si="41"/>
        <v>NO APLICA</v>
      </c>
      <c r="T73" s="2">
        <f t="shared" si="12"/>
        <v>0.24242424242424243</v>
      </c>
      <c r="U73" s="3">
        <f t="shared" si="13"/>
        <v>0.48484848484848486</v>
      </c>
      <c r="V73" s="3" t="str">
        <f t="shared" si="14"/>
        <v>NO APLICA</v>
      </c>
      <c r="W73" s="4" t="str">
        <f t="shared" si="15"/>
        <v>NO APLICA</v>
      </c>
      <c r="X73" s="184"/>
      <c r="Y73" s="75" t="s">
        <v>385</v>
      </c>
      <c r="Z73" s="185"/>
      <c r="AA73" s="77"/>
    </row>
    <row r="74" spans="1:27" ht="104.25" x14ac:dyDescent="0.25">
      <c r="A74" s="83"/>
      <c r="B74" s="105" t="s">
        <v>48</v>
      </c>
      <c r="C74" s="122" t="s">
        <v>202</v>
      </c>
      <c r="D74" s="122" t="s">
        <v>201</v>
      </c>
      <c r="E74" s="39" t="s">
        <v>53</v>
      </c>
      <c r="F74" s="46" t="s">
        <v>204</v>
      </c>
      <c r="G74" s="91">
        <f t="shared" si="36"/>
        <v>29</v>
      </c>
      <c r="H74" s="100">
        <v>7</v>
      </c>
      <c r="I74" s="101">
        <v>7</v>
      </c>
      <c r="J74" s="101">
        <v>7</v>
      </c>
      <c r="K74" s="180">
        <v>8</v>
      </c>
      <c r="L74" s="100">
        <v>6</v>
      </c>
      <c r="M74" s="101">
        <v>6</v>
      </c>
      <c r="N74" s="101" t="s">
        <v>26</v>
      </c>
      <c r="O74" s="102" t="s">
        <v>26</v>
      </c>
      <c r="P74" s="28">
        <f t="shared" si="38"/>
        <v>0.8571428571428571</v>
      </c>
      <c r="Q74" s="29">
        <f t="shared" si="39"/>
        <v>0.8571428571428571</v>
      </c>
      <c r="R74" s="29" t="str">
        <f t="shared" si="40"/>
        <v>NO APLICA</v>
      </c>
      <c r="S74" s="30" t="str">
        <f t="shared" si="41"/>
        <v>NO APLICA</v>
      </c>
      <c r="T74" s="2">
        <f t="shared" si="12"/>
        <v>0.20689655172413793</v>
      </c>
      <c r="U74" s="3">
        <f t="shared" si="13"/>
        <v>0.41379310344827586</v>
      </c>
      <c r="V74" s="3" t="str">
        <f t="shared" si="14"/>
        <v>NO APLICA</v>
      </c>
      <c r="W74" s="4" t="str">
        <f t="shared" si="15"/>
        <v>NO APLICA</v>
      </c>
      <c r="X74" s="184"/>
      <c r="Y74" s="75" t="s">
        <v>386</v>
      </c>
      <c r="Z74" s="185"/>
      <c r="AA74" s="77"/>
    </row>
    <row r="75" spans="1:27" ht="104.25" x14ac:dyDescent="0.25">
      <c r="A75" s="83"/>
      <c r="B75" s="105" t="s">
        <v>48</v>
      </c>
      <c r="C75" s="122" t="s">
        <v>203</v>
      </c>
      <c r="D75" s="122" t="s">
        <v>200</v>
      </c>
      <c r="E75" s="39" t="s">
        <v>53</v>
      </c>
      <c r="F75" s="46" t="s">
        <v>205</v>
      </c>
      <c r="G75" s="91">
        <f t="shared" si="36"/>
        <v>198</v>
      </c>
      <c r="H75" s="100">
        <v>50</v>
      </c>
      <c r="I75" s="101">
        <v>50</v>
      </c>
      <c r="J75" s="101">
        <v>50</v>
      </c>
      <c r="K75" s="180">
        <v>48</v>
      </c>
      <c r="L75" s="100">
        <v>48</v>
      </c>
      <c r="M75" s="101">
        <v>101</v>
      </c>
      <c r="N75" s="101" t="s">
        <v>26</v>
      </c>
      <c r="O75" s="102" t="s">
        <v>26</v>
      </c>
      <c r="P75" s="28">
        <f t="shared" si="38"/>
        <v>0.96</v>
      </c>
      <c r="Q75" s="29">
        <f t="shared" si="39"/>
        <v>2.02</v>
      </c>
      <c r="R75" s="29" t="str">
        <f t="shared" si="40"/>
        <v>NO APLICA</v>
      </c>
      <c r="S75" s="30" t="str">
        <f t="shared" si="41"/>
        <v>NO APLICA</v>
      </c>
      <c r="T75" s="2">
        <f t="shared" si="12"/>
        <v>0.24242424242424243</v>
      </c>
      <c r="U75" s="3">
        <f t="shared" si="13"/>
        <v>0.75252525252525249</v>
      </c>
      <c r="V75" s="3" t="str">
        <f t="shared" si="14"/>
        <v>NO APLICA</v>
      </c>
      <c r="W75" s="4" t="str">
        <f t="shared" si="15"/>
        <v>NO APLICA</v>
      </c>
      <c r="X75" s="184"/>
      <c r="Y75" s="75" t="s">
        <v>387</v>
      </c>
      <c r="Z75" s="185"/>
      <c r="AA75" s="77"/>
    </row>
    <row r="76" spans="1:27" ht="117" x14ac:dyDescent="0.25">
      <c r="B76" s="103" t="s">
        <v>419</v>
      </c>
      <c r="C76" s="14" t="s">
        <v>206</v>
      </c>
      <c r="D76" s="14" t="s">
        <v>207</v>
      </c>
      <c r="E76" s="34" t="s">
        <v>53</v>
      </c>
      <c r="F76" s="197" t="s">
        <v>208</v>
      </c>
      <c r="G76" s="89">
        <f t="shared" si="36"/>
        <v>4680</v>
      </c>
      <c r="H76" s="97">
        <v>1170</v>
      </c>
      <c r="I76" s="98">
        <v>1170</v>
      </c>
      <c r="J76" s="98">
        <v>1170</v>
      </c>
      <c r="K76" s="178">
        <v>1170</v>
      </c>
      <c r="L76" s="97">
        <v>1080</v>
      </c>
      <c r="M76" s="98">
        <v>950</v>
      </c>
      <c r="N76" s="98" t="s">
        <v>26</v>
      </c>
      <c r="O76" s="99" t="s">
        <v>26</v>
      </c>
      <c r="P76" s="2">
        <f t="shared" si="38"/>
        <v>0.92307692307692313</v>
      </c>
      <c r="Q76" s="3">
        <f t="shared" si="39"/>
        <v>0.81196581196581197</v>
      </c>
      <c r="R76" s="3" t="str">
        <f t="shared" si="40"/>
        <v>NO APLICA</v>
      </c>
      <c r="S76" s="4" t="str">
        <f t="shared" si="41"/>
        <v>NO APLICA</v>
      </c>
      <c r="T76" s="2">
        <f t="shared" si="12"/>
        <v>0.23076923076923078</v>
      </c>
      <c r="U76" s="3">
        <f t="shared" si="13"/>
        <v>0.43376068376068377</v>
      </c>
      <c r="V76" s="3" t="str">
        <f t="shared" si="14"/>
        <v>NO APLICA</v>
      </c>
      <c r="W76" s="4" t="str">
        <f t="shared" si="15"/>
        <v>NO APLICA</v>
      </c>
      <c r="X76" s="184"/>
      <c r="Y76" s="75" t="s">
        <v>349</v>
      </c>
      <c r="Z76" s="185"/>
      <c r="AA76" s="77"/>
    </row>
    <row r="77" spans="1:27" ht="129.75" x14ac:dyDescent="0.25">
      <c r="B77" s="105" t="s">
        <v>48</v>
      </c>
      <c r="C77" s="122" t="s">
        <v>211</v>
      </c>
      <c r="D77" s="122" t="s">
        <v>210</v>
      </c>
      <c r="E77" s="39" t="s">
        <v>53</v>
      </c>
      <c r="F77" s="46" t="s">
        <v>209</v>
      </c>
      <c r="G77" s="91">
        <f t="shared" si="36"/>
        <v>17424</v>
      </c>
      <c r="H77" s="100">
        <v>4356</v>
      </c>
      <c r="I77" s="101">
        <v>4356</v>
      </c>
      <c r="J77" s="101">
        <v>4356</v>
      </c>
      <c r="K77" s="180">
        <v>4356</v>
      </c>
      <c r="L77" s="100">
        <v>4453</v>
      </c>
      <c r="M77" s="101">
        <v>4088</v>
      </c>
      <c r="N77" s="101" t="s">
        <v>26</v>
      </c>
      <c r="O77" s="102" t="s">
        <v>26</v>
      </c>
      <c r="P77" s="28">
        <f t="shared" si="38"/>
        <v>1.0222681359044996</v>
      </c>
      <c r="Q77" s="29">
        <f t="shared" si="39"/>
        <v>0.93847566574839303</v>
      </c>
      <c r="R77" s="29" t="str">
        <f t="shared" si="40"/>
        <v>NO APLICA</v>
      </c>
      <c r="S77" s="30" t="str">
        <f t="shared" si="41"/>
        <v>NO APLICA</v>
      </c>
      <c r="T77" s="2">
        <f t="shared" si="12"/>
        <v>0.2555670339761249</v>
      </c>
      <c r="U77" s="3">
        <f t="shared" si="13"/>
        <v>0.49018595041322316</v>
      </c>
      <c r="V77" s="3" t="str">
        <f t="shared" si="14"/>
        <v>NO APLICA</v>
      </c>
      <c r="W77" s="4" t="str">
        <f t="shared" si="15"/>
        <v>NO APLICA</v>
      </c>
      <c r="X77" s="184"/>
      <c r="Y77" s="75" t="s">
        <v>350</v>
      </c>
      <c r="Z77" s="185"/>
      <c r="AA77" s="77"/>
    </row>
    <row r="78" spans="1:27" ht="129.75" x14ac:dyDescent="0.25">
      <c r="B78" s="105" t="s">
        <v>48</v>
      </c>
      <c r="C78" s="122" t="s">
        <v>212</v>
      </c>
      <c r="D78" s="122" t="s">
        <v>213</v>
      </c>
      <c r="E78" s="39" t="s">
        <v>53</v>
      </c>
      <c r="F78" s="46" t="s">
        <v>214</v>
      </c>
      <c r="G78" s="91">
        <f t="shared" si="36"/>
        <v>3850</v>
      </c>
      <c r="H78" s="100">
        <v>965</v>
      </c>
      <c r="I78" s="101">
        <v>955</v>
      </c>
      <c r="J78" s="101">
        <v>965</v>
      </c>
      <c r="K78" s="180">
        <v>965</v>
      </c>
      <c r="L78" s="100">
        <v>944</v>
      </c>
      <c r="M78" s="101">
        <v>1000</v>
      </c>
      <c r="N78" s="101" t="s">
        <v>26</v>
      </c>
      <c r="O78" s="102" t="s">
        <v>26</v>
      </c>
      <c r="P78" s="28">
        <f t="shared" si="38"/>
        <v>0.97823834196891191</v>
      </c>
      <c r="Q78" s="29">
        <f t="shared" si="39"/>
        <v>1.0471204188481675</v>
      </c>
      <c r="R78" s="29" t="str">
        <f t="shared" si="40"/>
        <v>NO APLICA</v>
      </c>
      <c r="S78" s="30" t="str">
        <f t="shared" si="41"/>
        <v>NO APLICA</v>
      </c>
      <c r="T78" s="2">
        <f t="shared" si="12"/>
        <v>0.24519480519480519</v>
      </c>
      <c r="U78" s="3">
        <f t="shared" si="13"/>
        <v>0.5049350649350649</v>
      </c>
      <c r="V78" s="3" t="str">
        <f t="shared" si="14"/>
        <v>NO APLICA</v>
      </c>
      <c r="W78" s="4" t="str">
        <f t="shared" si="15"/>
        <v>NO APLICA</v>
      </c>
      <c r="X78" s="184"/>
      <c r="Y78" s="75" t="s">
        <v>351</v>
      </c>
      <c r="Z78" s="185"/>
      <c r="AA78" s="77"/>
    </row>
    <row r="79" spans="1:27" ht="129.75" x14ac:dyDescent="0.25">
      <c r="B79" s="105" t="s">
        <v>48</v>
      </c>
      <c r="C79" s="122" t="s">
        <v>218</v>
      </c>
      <c r="D79" s="122" t="s">
        <v>215</v>
      </c>
      <c r="E79" s="39" t="s">
        <v>53</v>
      </c>
      <c r="F79" s="46" t="s">
        <v>219</v>
      </c>
      <c r="G79" s="91">
        <f t="shared" si="36"/>
        <v>330000</v>
      </c>
      <c r="H79" s="100">
        <v>82500</v>
      </c>
      <c r="I79" s="101">
        <v>82500</v>
      </c>
      <c r="J79" s="101">
        <v>82500</v>
      </c>
      <c r="K79" s="180">
        <v>82500</v>
      </c>
      <c r="L79" s="100">
        <v>86560.52</v>
      </c>
      <c r="M79" s="101">
        <v>88747.88</v>
      </c>
      <c r="N79" s="101" t="s">
        <v>26</v>
      </c>
      <c r="O79" s="102" t="s">
        <v>26</v>
      </c>
      <c r="P79" s="28">
        <f t="shared" si="38"/>
        <v>1.0492184242424243</v>
      </c>
      <c r="Q79" s="29">
        <f t="shared" si="39"/>
        <v>1.0757318787878789</v>
      </c>
      <c r="R79" s="29" t="str">
        <f t="shared" si="40"/>
        <v>NO APLICA</v>
      </c>
      <c r="S79" s="30" t="str">
        <f t="shared" si="41"/>
        <v>NO APLICA</v>
      </c>
      <c r="T79" s="2">
        <f t="shared" si="12"/>
        <v>0.26230460606060607</v>
      </c>
      <c r="U79" s="3">
        <f t="shared" si="13"/>
        <v>0.5312375757575758</v>
      </c>
      <c r="V79" s="3" t="str">
        <f t="shared" si="14"/>
        <v>NO APLICA</v>
      </c>
      <c r="W79" s="4" t="str">
        <f t="shared" si="15"/>
        <v>NO APLICA</v>
      </c>
      <c r="X79" s="184"/>
      <c r="Y79" s="75" t="s">
        <v>352</v>
      </c>
      <c r="Z79" s="185"/>
      <c r="AA79" s="77"/>
    </row>
    <row r="80" spans="1:27" ht="144" x14ac:dyDescent="0.25">
      <c r="B80" s="105" t="s">
        <v>48</v>
      </c>
      <c r="C80" s="122" t="s">
        <v>217</v>
      </c>
      <c r="D80" s="122" t="s">
        <v>216</v>
      </c>
      <c r="E80" s="39" t="s">
        <v>53</v>
      </c>
      <c r="F80" s="46" t="s">
        <v>220</v>
      </c>
      <c r="G80" s="91">
        <f t="shared" ref="G80:G103" si="42">SUM(H80:K80)</f>
        <v>126</v>
      </c>
      <c r="H80" s="100">
        <v>32</v>
      </c>
      <c r="I80" s="101">
        <v>30</v>
      </c>
      <c r="J80" s="101">
        <v>32</v>
      </c>
      <c r="K80" s="180">
        <v>32</v>
      </c>
      <c r="L80" s="100">
        <v>31</v>
      </c>
      <c r="M80" s="101">
        <v>35</v>
      </c>
      <c r="N80" s="101" t="s">
        <v>26</v>
      </c>
      <c r="O80" s="102" t="s">
        <v>26</v>
      </c>
      <c r="P80" s="28">
        <f t="shared" si="38"/>
        <v>0.96875</v>
      </c>
      <c r="Q80" s="29">
        <f t="shared" si="39"/>
        <v>1.1666666666666667</v>
      </c>
      <c r="R80" s="29" t="str">
        <f t="shared" si="40"/>
        <v>NO APLICA</v>
      </c>
      <c r="S80" s="30" t="str">
        <f t="shared" si="41"/>
        <v>NO APLICA</v>
      </c>
      <c r="T80" s="2">
        <f t="shared" si="12"/>
        <v>0.24603174603174602</v>
      </c>
      <c r="U80" s="3">
        <f t="shared" si="13"/>
        <v>0.52380952380952384</v>
      </c>
      <c r="V80" s="3" t="str">
        <f t="shared" si="14"/>
        <v>NO APLICA</v>
      </c>
      <c r="W80" s="4" t="str">
        <f t="shared" si="15"/>
        <v>NO APLICA</v>
      </c>
      <c r="X80" s="184"/>
      <c r="Y80" s="75" t="s">
        <v>353</v>
      </c>
      <c r="Z80" s="185"/>
      <c r="AA80" s="77"/>
    </row>
    <row r="81" spans="2:27" ht="134.25" customHeight="1" x14ac:dyDescent="0.25">
      <c r="B81" s="105" t="s">
        <v>48</v>
      </c>
      <c r="C81" s="122" t="s">
        <v>221</v>
      </c>
      <c r="D81" s="122" t="s">
        <v>222</v>
      </c>
      <c r="E81" s="39" t="s">
        <v>53</v>
      </c>
      <c r="F81" s="46" t="s">
        <v>223</v>
      </c>
      <c r="G81" s="91">
        <f t="shared" si="42"/>
        <v>12</v>
      </c>
      <c r="H81" s="100">
        <v>3</v>
      </c>
      <c r="I81" s="101">
        <v>3</v>
      </c>
      <c r="J81" s="101">
        <v>3</v>
      </c>
      <c r="K81" s="180">
        <v>3</v>
      </c>
      <c r="L81" s="100">
        <v>3</v>
      </c>
      <c r="M81" s="101">
        <v>3</v>
      </c>
      <c r="N81" s="101" t="s">
        <v>26</v>
      </c>
      <c r="O81" s="102" t="s">
        <v>26</v>
      </c>
      <c r="P81" s="28">
        <f t="shared" si="38"/>
        <v>1</v>
      </c>
      <c r="Q81" s="29">
        <f t="shared" si="39"/>
        <v>1</v>
      </c>
      <c r="R81" s="29" t="str">
        <f t="shared" si="40"/>
        <v>NO APLICA</v>
      </c>
      <c r="S81" s="30" t="str">
        <f t="shared" si="41"/>
        <v>NO APLICA</v>
      </c>
      <c r="T81" s="2">
        <f t="shared" ref="T81:T103" si="43">IFERROR(L81/G81,"NO APLICA")</f>
        <v>0.25</v>
      </c>
      <c r="U81" s="3">
        <f t="shared" ref="U81:U103" si="44">IFERROR((L81+M81)/G81,"NO APLICA")</f>
        <v>0.5</v>
      </c>
      <c r="V81" s="3" t="str">
        <f t="shared" ref="V81:V103" si="45">IFERROR((L81+M81+N81)/G81,"NO APLICA")</f>
        <v>NO APLICA</v>
      </c>
      <c r="W81" s="4" t="str">
        <f t="shared" ref="W81:W103" si="46">IFERROR((L81+M81+N81+O81)/G81,"NO APLICA")</f>
        <v>NO APLICA</v>
      </c>
      <c r="X81" s="184"/>
      <c r="Y81" s="75" t="s">
        <v>354</v>
      </c>
      <c r="Z81" s="185"/>
      <c r="AA81" s="77"/>
    </row>
    <row r="82" spans="2:27" ht="163.5" customHeight="1" x14ac:dyDescent="0.25">
      <c r="B82" s="103" t="s">
        <v>224</v>
      </c>
      <c r="C82" s="14" t="s">
        <v>225</v>
      </c>
      <c r="D82" s="14" t="s">
        <v>226</v>
      </c>
      <c r="E82" s="34" t="s">
        <v>53</v>
      </c>
      <c r="F82" s="197" t="s">
        <v>227</v>
      </c>
      <c r="G82" s="89">
        <f t="shared" si="42"/>
        <v>1100</v>
      </c>
      <c r="H82" s="97">
        <v>275</v>
      </c>
      <c r="I82" s="98">
        <v>275</v>
      </c>
      <c r="J82" s="98">
        <v>275</v>
      </c>
      <c r="K82" s="178">
        <v>275</v>
      </c>
      <c r="L82" s="97">
        <v>384</v>
      </c>
      <c r="M82" s="98">
        <v>308</v>
      </c>
      <c r="N82" s="98" t="s">
        <v>26</v>
      </c>
      <c r="O82" s="99" t="s">
        <v>26</v>
      </c>
      <c r="P82" s="2">
        <f t="shared" si="38"/>
        <v>1.3963636363636365</v>
      </c>
      <c r="Q82" s="3">
        <f t="shared" si="39"/>
        <v>1.1200000000000001</v>
      </c>
      <c r="R82" s="3" t="str">
        <f t="shared" si="40"/>
        <v>NO APLICA</v>
      </c>
      <c r="S82" s="4" t="str">
        <f t="shared" si="41"/>
        <v>NO APLICA</v>
      </c>
      <c r="T82" s="2">
        <f t="shared" si="43"/>
        <v>0.34909090909090912</v>
      </c>
      <c r="U82" s="3">
        <f t="shared" si="44"/>
        <v>0.62909090909090915</v>
      </c>
      <c r="V82" s="3" t="str">
        <f t="shared" si="45"/>
        <v>NO APLICA</v>
      </c>
      <c r="W82" s="4" t="str">
        <f t="shared" si="46"/>
        <v>NO APLICA</v>
      </c>
      <c r="X82" s="184"/>
      <c r="Y82" s="75" t="s">
        <v>369</v>
      </c>
      <c r="Z82" s="185"/>
      <c r="AA82" s="77"/>
    </row>
    <row r="83" spans="2:27" ht="163.5" customHeight="1" x14ac:dyDescent="0.25">
      <c r="B83" s="105" t="s">
        <v>48</v>
      </c>
      <c r="C83" s="122" t="s">
        <v>228</v>
      </c>
      <c r="D83" s="122" t="s">
        <v>229</v>
      </c>
      <c r="E83" s="39" t="s">
        <v>53</v>
      </c>
      <c r="F83" s="46" t="s">
        <v>230</v>
      </c>
      <c r="G83" s="91">
        <f t="shared" si="42"/>
        <v>1320</v>
      </c>
      <c r="H83" s="100">
        <v>330</v>
      </c>
      <c r="I83" s="101">
        <v>330</v>
      </c>
      <c r="J83" s="101">
        <v>330</v>
      </c>
      <c r="K83" s="180">
        <v>330</v>
      </c>
      <c r="L83" s="100">
        <v>384</v>
      </c>
      <c r="M83" s="101">
        <v>185</v>
      </c>
      <c r="N83" s="101" t="s">
        <v>26</v>
      </c>
      <c r="O83" s="102" t="s">
        <v>26</v>
      </c>
      <c r="P83" s="28">
        <f t="shared" si="38"/>
        <v>1.1636363636363636</v>
      </c>
      <c r="Q83" s="29">
        <f t="shared" si="39"/>
        <v>0.56060606060606055</v>
      </c>
      <c r="R83" s="29" t="str">
        <f t="shared" si="40"/>
        <v>NO APLICA</v>
      </c>
      <c r="S83" s="30" t="str">
        <f t="shared" si="41"/>
        <v>NO APLICA</v>
      </c>
      <c r="T83" s="2">
        <f t="shared" si="43"/>
        <v>0.29090909090909089</v>
      </c>
      <c r="U83" s="3">
        <f t="shared" si="44"/>
        <v>0.43106060606060603</v>
      </c>
      <c r="V83" s="3" t="str">
        <f t="shared" si="45"/>
        <v>NO APLICA</v>
      </c>
      <c r="W83" s="4" t="str">
        <f t="shared" si="46"/>
        <v>NO APLICA</v>
      </c>
      <c r="X83" s="184"/>
      <c r="Y83" s="75" t="s">
        <v>370</v>
      </c>
      <c r="Z83" s="185"/>
      <c r="AA83" s="77"/>
    </row>
    <row r="84" spans="2:27" ht="165" customHeight="1" x14ac:dyDescent="0.25">
      <c r="B84" s="105" t="s">
        <v>48</v>
      </c>
      <c r="C84" s="122" t="s">
        <v>231</v>
      </c>
      <c r="D84" s="122" t="s">
        <v>234</v>
      </c>
      <c r="E84" s="39" t="s">
        <v>53</v>
      </c>
      <c r="F84" s="46" t="s">
        <v>235</v>
      </c>
      <c r="G84" s="91">
        <f t="shared" si="42"/>
        <v>792</v>
      </c>
      <c r="H84" s="100">
        <v>198</v>
      </c>
      <c r="I84" s="101">
        <v>198</v>
      </c>
      <c r="J84" s="101">
        <v>198</v>
      </c>
      <c r="K84" s="180">
        <v>198</v>
      </c>
      <c r="L84" s="100">
        <v>90</v>
      </c>
      <c r="M84" s="101">
        <v>123</v>
      </c>
      <c r="N84" s="101" t="s">
        <v>26</v>
      </c>
      <c r="O84" s="102" t="s">
        <v>26</v>
      </c>
      <c r="P84" s="28">
        <f t="shared" si="38"/>
        <v>0.45454545454545453</v>
      </c>
      <c r="Q84" s="29">
        <f t="shared" si="39"/>
        <v>0.62121212121212122</v>
      </c>
      <c r="R84" s="29" t="str">
        <f t="shared" si="40"/>
        <v>NO APLICA</v>
      </c>
      <c r="S84" s="30" t="str">
        <f t="shared" si="41"/>
        <v>NO APLICA</v>
      </c>
      <c r="T84" s="2">
        <f t="shared" si="43"/>
        <v>0.11363636363636363</v>
      </c>
      <c r="U84" s="3">
        <f t="shared" si="44"/>
        <v>0.26893939393939392</v>
      </c>
      <c r="V84" s="3" t="str">
        <f t="shared" si="45"/>
        <v>NO APLICA</v>
      </c>
      <c r="W84" s="4" t="str">
        <f t="shared" si="46"/>
        <v>NO APLICA</v>
      </c>
      <c r="X84" s="184"/>
      <c r="Y84" s="75" t="s">
        <v>371</v>
      </c>
      <c r="Z84" s="185"/>
      <c r="AA84" s="77"/>
    </row>
    <row r="85" spans="2:27" ht="150" customHeight="1" x14ac:dyDescent="0.25">
      <c r="B85" s="105" t="s">
        <v>48</v>
      </c>
      <c r="C85" s="122" t="s">
        <v>232</v>
      </c>
      <c r="D85" s="122" t="s">
        <v>233</v>
      </c>
      <c r="E85" s="39" t="s">
        <v>53</v>
      </c>
      <c r="F85" s="46" t="s">
        <v>236</v>
      </c>
      <c r="G85" s="91">
        <f t="shared" si="42"/>
        <v>132</v>
      </c>
      <c r="H85" s="100">
        <v>33</v>
      </c>
      <c r="I85" s="101">
        <v>33</v>
      </c>
      <c r="J85" s="101">
        <v>33</v>
      </c>
      <c r="K85" s="180">
        <v>33</v>
      </c>
      <c r="L85" s="100">
        <v>14</v>
      </c>
      <c r="M85" s="101">
        <v>6</v>
      </c>
      <c r="N85" s="101" t="s">
        <v>26</v>
      </c>
      <c r="O85" s="102" t="s">
        <v>26</v>
      </c>
      <c r="P85" s="28">
        <f t="shared" si="38"/>
        <v>0.42424242424242425</v>
      </c>
      <c r="Q85" s="29">
        <f t="shared" si="39"/>
        <v>0.18181818181818182</v>
      </c>
      <c r="R85" s="29" t="str">
        <f t="shared" si="40"/>
        <v>NO APLICA</v>
      </c>
      <c r="S85" s="30" t="str">
        <f t="shared" si="41"/>
        <v>NO APLICA</v>
      </c>
      <c r="T85" s="2">
        <f t="shared" si="43"/>
        <v>0.10606060606060606</v>
      </c>
      <c r="U85" s="3">
        <f t="shared" si="44"/>
        <v>0.15151515151515152</v>
      </c>
      <c r="V85" s="3" t="str">
        <f t="shared" si="45"/>
        <v>NO APLICA</v>
      </c>
      <c r="W85" s="4" t="str">
        <f t="shared" si="46"/>
        <v>NO APLICA</v>
      </c>
      <c r="X85" s="184"/>
      <c r="Y85" s="75" t="s">
        <v>372</v>
      </c>
      <c r="Z85" s="185"/>
      <c r="AA85" s="77"/>
    </row>
    <row r="86" spans="2:27" ht="129.75" x14ac:dyDescent="0.25">
      <c r="B86" s="103" t="s">
        <v>237</v>
      </c>
      <c r="C86" s="14" t="s">
        <v>238</v>
      </c>
      <c r="D86" s="14" t="s">
        <v>239</v>
      </c>
      <c r="E86" s="34" t="s">
        <v>53</v>
      </c>
      <c r="F86" s="197" t="s">
        <v>240</v>
      </c>
      <c r="G86" s="89">
        <f t="shared" si="42"/>
        <v>45</v>
      </c>
      <c r="H86" s="188">
        <v>0</v>
      </c>
      <c r="I86" s="189">
        <v>16</v>
      </c>
      <c r="J86" s="189">
        <v>21</v>
      </c>
      <c r="K86" s="190">
        <v>8</v>
      </c>
      <c r="L86" s="97">
        <v>4</v>
      </c>
      <c r="M86" s="110">
        <v>11</v>
      </c>
      <c r="N86" s="98" t="s">
        <v>26</v>
      </c>
      <c r="O86" s="99" t="s">
        <v>26</v>
      </c>
      <c r="P86" s="2" t="str">
        <f t="shared" si="38"/>
        <v>NO APLICA</v>
      </c>
      <c r="Q86" s="3">
        <f t="shared" si="39"/>
        <v>0.6875</v>
      </c>
      <c r="R86" s="3" t="str">
        <f t="shared" si="40"/>
        <v>NO APLICA</v>
      </c>
      <c r="S86" s="4" t="str">
        <f t="shared" si="41"/>
        <v>NO APLICA</v>
      </c>
      <c r="T86" s="2">
        <f t="shared" si="43"/>
        <v>8.8888888888888892E-2</v>
      </c>
      <c r="U86" s="3">
        <f t="shared" si="44"/>
        <v>0.33333333333333331</v>
      </c>
      <c r="V86" s="3" t="str">
        <f t="shared" si="45"/>
        <v>NO APLICA</v>
      </c>
      <c r="W86" s="4" t="str">
        <f t="shared" si="46"/>
        <v>NO APLICA</v>
      </c>
      <c r="X86" s="184"/>
      <c r="Y86" s="75" t="s">
        <v>390</v>
      </c>
      <c r="Z86" s="185"/>
      <c r="AA86" s="77"/>
    </row>
    <row r="87" spans="2:27" ht="130.5" x14ac:dyDescent="0.25">
      <c r="B87" s="105" t="s">
        <v>48</v>
      </c>
      <c r="C87" s="122" t="s">
        <v>242</v>
      </c>
      <c r="D87" s="122" t="s">
        <v>241</v>
      </c>
      <c r="E87" s="39" t="s">
        <v>53</v>
      </c>
      <c r="F87" s="46" t="s">
        <v>240</v>
      </c>
      <c r="G87" s="91">
        <f t="shared" si="42"/>
        <v>26</v>
      </c>
      <c r="H87" s="191">
        <v>0</v>
      </c>
      <c r="I87" s="192">
        <v>8</v>
      </c>
      <c r="J87" s="192">
        <v>13</v>
      </c>
      <c r="K87" s="193">
        <v>5</v>
      </c>
      <c r="L87" s="100">
        <v>1</v>
      </c>
      <c r="M87" s="111">
        <v>6</v>
      </c>
      <c r="N87" s="101" t="s">
        <v>26</v>
      </c>
      <c r="O87" s="102" t="s">
        <v>26</v>
      </c>
      <c r="P87" s="28" t="str">
        <f t="shared" si="38"/>
        <v>NO APLICA</v>
      </c>
      <c r="Q87" s="29">
        <f t="shared" si="39"/>
        <v>0.75</v>
      </c>
      <c r="R87" s="29" t="str">
        <f t="shared" si="40"/>
        <v>NO APLICA</v>
      </c>
      <c r="S87" s="30" t="str">
        <f t="shared" si="41"/>
        <v>NO APLICA</v>
      </c>
      <c r="T87" s="2">
        <f t="shared" si="43"/>
        <v>3.8461538461538464E-2</v>
      </c>
      <c r="U87" s="3">
        <f t="shared" si="44"/>
        <v>0.26923076923076922</v>
      </c>
      <c r="V87" s="3" t="str">
        <f t="shared" si="45"/>
        <v>NO APLICA</v>
      </c>
      <c r="W87" s="4" t="str">
        <f t="shared" si="46"/>
        <v>NO APLICA</v>
      </c>
      <c r="X87" s="184"/>
      <c r="Y87" s="75" t="s">
        <v>391</v>
      </c>
      <c r="Z87" s="185"/>
      <c r="AA87" s="77"/>
    </row>
    <row r="88" spans="2:27" ht="104.25" x14ac:dyDescent="0.25">
      <c r="B88" s="105" t="s">
        <v>48</v>
      </c>
      <c r="C88" s="122" t="s">
        <v>243</v>
      </c>
      <c r="D88" s="122" t="s">
        <v>244</v>
      </c>
      <c r="E88" s="39" t="s">
        <v>53</v>
      </c>
      <c r="F88" s="46" t="s">
        <v>240</v>
      </c>
      <c r="G88" s="91">
        <f t="shared" si="42"/>
        <v>10</v>
      </c>
      <c r="H88" s="191">
        <v>0</v>
      </c>
      <c r="I88" s="192">
        <v>3</v>
      </c>
      <c r="J88" s="192">
        <v>5</v>
      </c>
      <c r="K88" s="193">
        <v>2</v>
      </c>
      <c r="L88" s="100">
        <v>0</v>
      </c>
      <c r="M88" s="111">
        <v>3</v>
      </c>
      <c r="N88" s="101" t="s">
        <v>26</v>
      </c>
      <c r="O88" s="102" t="s">
        <v>26</v>
      </c>
      <c r="P88" s="28" t="str">
        <f t="shared" si="38"/>
        <v>NO APLICA</v>
      </c>
      <c r="Q88" s="29">
        <f t="shared" si="39"/>
        <v>1</v>
      </c>
      <c r="R88" s="29" t="str">
        <f t="shared" si="40"/>
        <v>NO APLICA</v>
      </c>
      <c r="S88" s="30" t="str">
        <f t="shared" si="41"/>
        <v>NO APLICA</v>
      </c>
      <c r="T88" s="2">
        <f t="shared" si="43"/>
        <v>0</v>
      </c>
      <c r="U88" s="3">
        <f t="shared" si="44"/>
        <v>0.3</v>
      </c>
      <c r="V88" s="3" t="str">
        <f t="shared" si="45"/>
        <v>NO APLICA</v>
      </c>
      <c r="W88" s="4" t="str">
        <f t="shared" si="46"/>
        <v>NO APLICA</v>
      </c>
      <c r="X88" s="184"/>
      <c r="Y88" s="75" t="s">
        <v>321</v>
      </c>
      <c r="Z88" s="185"/>
      <c r="AA88" s="77"/>
    </row>
    <row r="89" spans="2:27" ht="131.25" x14ac:dyDescent="0.25">
      <c r="B89" s="105" t="s">
        <v>48</v>
      </c>
      <c r="C89" s="122" t="s">
        <v>245</v>
      </c>
      <c r="D89" s="122" t="s">
        <v>246</v>
      </c>
      <c r="E89" s="39" t="s">
        <v>53</v>
      </c>
      <c r="F89" s="46" t="s">
        <v>247</v>
      </c>
      <c r="G89" s="91">
        <f t="shared" si="42"/>
        <v>4</v>
      </c>
      <c r="H89" s="191">
        <v>0</v>
      </c>
      <c r="I89" s="192">
        <v>1</v>
      </c>
      <c r="J89" s="192">
        <v>2</v>
      </c>
      <c r="K89" s="193">
        <v>1</v>
      </c>
      <c r="L89" s="100">
        <v>1</v>
      </c>
      <c r="M89" s="111">
        <v>0</v>
      </c>
      <c r="N89" s="101" t="s">
        <v>26</v>
      </c>
      <c r="O89" s="102" t="s">
        <v>26</v>
      </c>
      <c r="P89" s="28" t="str">
        <f t="shared" si="38"/>
        <v>NO APLICA</v>
      </c>
      <c r="Q89" s="29">
        <f t="shared" si="39"/>
        <v>0</v>
      </c>
      <c r="R89" s="29" t="str">
        <f t="shared" si="40"/>
        <v>NO APLICA</v>
      </c>
      <c r="S89" s="30" t="str">
        <f t="shared" si="41"/>
        <v>NO APLICA</v>
      </c>
      <c r="T89" s="2">
        <f t="shared" si="43"/>
        <v>0.25</v>
      </c>
      <c r="U89" s="3">
        <f t="shared" si="44"/>
        <v>0.25</v>
      </c>
      <c r="V89" s="3" t="str">
        <f t="shared" si="45"/>
        <v>NO APLICA</v>
      </c>
      <c r="W89" s="4" t="str">
        <f t="shared" si="46"/>
        <v>NO APLICA</v>
      </c>
      <c r="X89" s="184"/>
      <c r="Y89" s="75" t="s">
        <v>377</v>
      </c>
      <c r="Z89" s="185"/>
      <c r="AA89" s="77"/>
    </row>
    <row r="90" spans="2:27" ht="116.25" x14ac:dyDescent="0.25">
      <c r="B90" s="105" t="s">
        <v>48</v>
      </c>
      <c r="C90" s="122" t="s">
        <v>248</v>
      </c>
      <c r="D90" s="122" t="s">
        <v>249</v>
      </c>
      <c r="E90" s="39" t="s">
        <v>53</v>
      </c>
      <c r="F90" s="46" t="s">
        <v>247</v>
      </c>
      <c r="G90" s="91">
        <f t="shared" si="42"/>
        <v>5</v>
      </c>
      <c r="H90" s="191">
        <v>0</v>
      </c>
      <c r="I90" s="192">
        <v>4</v>
      </c>
      <c r="J90" s="192">
        <v>1</v>
      </c>
      <c r="K90" s="193">
        <v>0</v>
      </c>
      <c r="L90" s="100">
        <v>2</v>
      </c>
      <c r="M90" s="111">
        <v>2</v>
      </c>
      <c r="N90" s="101" t="s">
        <v>26</v>
      </c>
      <c r="O90" s="102" t="s">
        <v>26</v>
      </c>
      <c r="P90" s="28" t="str">
        <f t="shared" si="38"/>
        <v>NO APLICA</v>
      </c>
      <c r="Q90" s="29">
        <f t="shared" si="39"/>
        <v>0.5</v>
      </c>
      <c r="R90" s="29" t="str">
        <f t="shared" si="40"/>
        <v>NO APLICA</v>
      </c>
      <c r="S90" s="30" t="str">
        <f t="shared" si="41"/>
        <v>NO APLICA</v>
      </c>
      <c r="T90" s="2">
        <f t="shared" si="43"/>
        <v>0.4</v>
      </c>
      <c r="U90" s="3">
        <f t="shared" si="44"/>
        <v>0.8</v>
      </c>
      <c r="V90" s="3" t="str">
        <f t="shared" si="45"/>
        <v>NO APLICA</v>
      </c>
      <c r="W90" s="4" t="str">
        <f t="shared" si="46"/>
        <v>NO APLICA</v>
      </c>
      <c r="X90" s="184"/>
      <c r="Y90" s="75" t="s">
        <v>322</v>
      </c>
      <c r="Z90" s="185"/>
      <c r="AA90" s="77"/>
    </row>
    <row r="91" spans="2:27" ht="104.25" x14ac:dyDescent="0.25">
      <c r="B91" s="105" t="s">
        <v>48</v>
      </c>
      <c r="C91" s="122" t="s">
        <v>250</v>
      </c>
      <c r="D91" s="122" t="s">
        <v>252</v>
      </c>
      <c r="E91" s="39" t="s">
        <v>53</v>
      </c>
      <c r="F91" s="46" t="s">
        <v>251</v>
      </c>
      <c r="G91" s="91">
        <f t="shared" si="42"/>
        <v>40</v>
      </c>
      <c r="H91" s="191">
        <v>0</v>
      </c>
      <c r="I91" s="192">
        <v>5</v>
      </c>
      <c r="J91" s="192">
        <v>25</v>
      </c>
      <c r="K91" s="193">
        <v>10</v>
      </c>
      <c r="L91" s="100">
        <v>0</v>
      </c>
      <c r="M91" s="111">
        <v>5</v>
      </c>
      <c r="N91" s="101" t="s">
        <v>26</v>
      </c>
      <c r="O91" s="102" t="s">
        <v>26</v>
      </c>
      <c r="P91" s="28" t="str">
        <f t="shared" si="38"/>
        <v>NO APLICA</v>
      </c>
      <c r="Q91" s="29">
        <f t="shared" si="39"/>
        <v>1</v>
      </c>
      <c r="R91" s="29" t="str">
        <f t="shared" si="40"/>
        <v>NO APLICA</v>
      </c>
      <c r="S91" s="30" t="str">
        <f t="shared" si="41"/>
        <v>NO APLICA</v>
      </c>
      <c r="T91" s="2">
        <f t="shared" si="43"/>
        <v>0</v>
      </c>
      <c r="U91" s="3">
        <f t="shared" si="44"/>
        <v>0.125</v>
      </c>
      <c r="V91" s="3" t="str">
        <f t="shared" si="45"/>
        <v>NO APLICA</v>
      </c>
      <c r="W91" s="4" t="str">
        <f t="shared" si="46"/>
        <v>NO APLICA</v>
      </c>
      <c r="X91" s="184"/>
      <c r="Y91" s="75" t="s">
        <v>323</v>
      </c>
      <c r="Z91" s="185"/>
      <c r="AA91" s="77"/>
    </row>
    <row r="92" spans="2:27" ht="104.25" x14ac:dyDescent="0.25">
      <c r="B92" s="105" t="s">
        <v>48</v>
      </c>
      <c r="C92" s="122" t="s">
        <v>253</v>
      </c>
      <c r="D92" s="122" t="s">
        <v>254</v>
      </c>
      <c r="E92" s="39" t="s">
        <v>53</v>
      </c>
      <c r="F92" s="46" t="s">
        <v>258</v>
      </c>
      <c r="G92" s="91">
        <f t="shared" si="42"/>
        <v>7</v>
      </c>
      <c r="H92" s="191">
        <v>2</v>
      </c>
      <c r="I92" s="192">
        <v>2</v>
      </c>
      <c r="J92" s="192">
        <v>2</v>
      </c>
      <c r="K92" s="193">
        <v>1</v>
      </c>
      <c r="L92" s="100">
        <v>2</v>
      </c>
      <c r="M92" s="111">
        <v>2</v>
      </c>
      <c r="N92" s="101" t="s">
        <v>26</v>
      </c>
      <c r="O92" s="102" t="s">
        <v>26</v>
      </c>
      <c r="P92" s="28">
        <f t="shared" si="38"/>
        <v>1</v>
      </c>
      <c r="Q92" s="29">
        <f t="shared" si="39"/>
        <v>1</v>
      </c>
      <c r="R92" s="29" t="str">
        <f t="shared" si="40"/>
        <v>NO APLICA</v>
      </c>
      <c r="S92" s="30" t="str">
        <f t="shared" si="41"/>
        <v>NO APLICA</v>
      </c>
      <c r="T92" s="2">
        <f t="shared" si="43"/>
        <v>0.2857142857142857</v>
      </c>
      <c r="U92" s="3">
        <f t="shared" si="44"/>
        <v>0.5714285714285714</v>
      </c>
      <c r="V92" s="3" t="str">
        <f t="shared" si="45"/>
        <v>NO APLICA</v>
      </c>
      <c r="W92" s="4" t="str">
        <f t="shared" si="46"/>
        <v>NO APLICA</v>
      </c>
      <c r="X92" s="184"/>
      <c r="Y92" s="75" t="s">
        <v>324</v>
      </c>
      <c r="Z92" s="185"/>
      <c r="AA92" s="77"/>
    </row>
    <row r="93" spans="2:27" ht="104.25" x14ac:dyDescent="0.25">
      <c r="B93" s="105" t="s">
        <v>48</v>
      </c>
      <c r="C93" s="122" t="s">
        <v>255</v>
      </c>
      <c r="D93" s="122" t="s">
        <v>256</v>
      </c>
      <c r="E93" s="39" t="s">
        <v>53</v>
      </c>
      <c r="F93" s="46" t="s">
        <v>257</v>
      </c>
      <c r="G93" s="91">
        <f t="shared" si="42"/>
        <v>19</v>
      </c>
      <c r="H93" s="191">
        <v>0</v>
      </c>
      <c r="I93" s="192">
        <v>6</v>
      </c>
      <c r="J93" s="192">
        <v>6</v>
      </c>
      <c r="K93" s="193">
        <v>7</v>
      </c>
      <c r="L93" s="100">
        <v>0</v>
      </c>
      <c r="M93" s="111">
        <v>6</v>
      </c>
      <c r="N93" s="101" t="s">
        <v>26</v>
      </c>
      <c r="O93" s="102" t="s">
        <v>26</v>
      </c>
      <c r="P93" s="28" t="str">
        <f t="shared" si="38"/>
        <v>NO APLICA</v>
      </c>
      <c r="Q93" s="29">
        <f t="shared" si="39"/>
        <v>1</v>
      </c>
      <c r="R93" s="29" t="str">
        <f t="shared" si="40"/>
        <v>NO APLICA</v>
      </c>
      <c r="S93" s="30" t="str">
        <f t="shared" si="41"/>
        <v>NO APLICA</v>
      </c>
      <c r="T93" s="2">
        <f t="shared" si="43"/>
        <v>0</v>
      </c>
      <c r="U93" s="3">
        <f t="shared" si="44"/>
        <v>0.31578947368421051</v>
      </c>
      <c r="V93" s="3" t="str">
        <f t="shared" si="45"/>
        <v>NO APLICA</v>
      </c>
      <c r="W93" s="4" t="str">
        <f t="shared" si="46"/>
        <v>NO APLICA</v>
      </c>
      <c r="X93" s="184"/>
      <c r="Y93" s="75" t="s">
        <v>325</v>
      </c>
      <c r="Z93" s="185"/>
      <c r="AA93" s="77"/>
    </row>
    <row r="94" spans="2:27" ht="144" x14ac:dyDescent="0.25">
      <c r="B94" s="103" t="s">
        <v>259</v>
      </c>
      <c r="C94" s="14" t="s">
        <v>260</v>
      </c>
      <c r="D94" s="14" t="s">
        <v>261</v>
      </c>
      <c r="E94" s="34" t="s">
        <v>53</v>
      </c>
      <c r="F94" s="197" t="s">
        <v>262</v>
      </c>
      <c r="G94" s="89">
        <f t="shared" si="42"/>
        <v>45</v>
      </c>
      <c r="H94" s="188">
        <v>15</v>
      </c>
      <c r="I94" s="189">
        <v>23</v>
      </c>
      <c r="J94" s="189">
        <v>7</v>
      </c>
      <c r="K94" s="190">
        <v>0</v>
      </c>
      <c r="L94" s="97">
        <v>24</v>
      </c>
      <c r="M94" s="110">
        <v>14</v>
      </c>
      <c r="N94" s="98" t="s">
        <v>26</v>
      </c>
      <c r="O94" s="99" t="s">
        <v>26</v>
      </c>
      <c r="P94" s="2">
        <f t="shared" si="38"/>
        <v>1.6</v>
      </c>
      <c r="Q94" s="3">
        <f t="shared" si="39"/>
        <v>0.60869565217391308</v>
      </c>
      <c r="R94" s="3" t="str">
        <f t="shared" si="40"/>
        <v>NO APLICA</v>
      </c>
      <c r="S94" s="4" t="str">
        <f t="shared" si="41"/>
        <v>NO APLICA</v>
      </c>
      <c r="T94" s="2">
        <f t="shared" si="43"/>
        <v>0.53333333333333333</v>
      </c>
      <c r="U94" s="3">
        <f t="shared" si="44"/>
        <v>0.84444444444444444</v>
      </c>
      <c r="V94" s="3" t="str">
        <f t="shared" si="45"/>
        <v>NO APLICA</v>
      </c>
      <c r="W94" s="4" t="str">
        <f t="shared" si="46"/>
        <v>NO APLICA</v>
      </c>
      <c r="X94" s="184"/>
      <c r="Y94" s="75" t="s">
        <v>326</v>
      </c>
      <c r="Z94" s="185"/>
      <c r="AA94" s="77"/>
    </row>
    <row r="95" spans="2:27" ht="129" x14ac:dyDescent="0.25">
      <c r="B95" s="105" t="s">
        <v>48</v>
      </c>
      <c r="C95" s="122" t="s">
        <v>263</v>
      </c>
      <c r="D95" s="122" t="s">
        <v>264</v>
      </c>
      <c r="E95" s="39" t="s">
        <v>53</v>
      </c>
      <c r="F95" s="46" t="s">
        <v>265</v>
      </c>
      <c r="G95" s="91">
        <f t="shared" si="42"/>
        <v>40</v>
      </c>
      <c r="H95" s="191">
        <v>0</v>
      </c>
      <c r="I95" s="192">
        <v>11</v>
      </c>
      <c r="J95" s="192">
        <v>27</v>
      </c>
      <c r="K95" s="193">
        <v>2</v>
      </c>
      <c r="L95" s="100">
        <v>0</v>
      </c>
      <c r="M95" s="111">
        <v>11</v>
      </c>
      <c r="N95" s="101" t="s">
        <v>26</v>
      </c>
      <c r="O95" s="102" t="s">
        <v>26</v>
      </c>
      <c r="P95" s="28" t="str">
        <f t="shared" si="38"/>
        <v>NO APLICA</v>
      </c>
      <c r="Q95" s="29">
        <f t="shared" si="39"/>
        <v>1</v>
      </c>
      <c r="R95" s="29" t="str">
        <f t="shared" si="40"/>
        <v>NO APLICA</v>
      </c>
      <c r="S95" s="30" t="str">
        <f t="shared" si="41"/>
        <v>NO APLICA</v>
      </c>
      <c r="T95" s="2">
        <f t="shared" si="43"/>
        <v>0</v>
      </c>
      <c r="U95" s="3">
        <f t="shared" si="44"/>
        <v>0.27500000000000002</v>
      </c>
      <c r="V95" s="3" t="str">
        <f t="shared" si="45"/>
        <v>NO APLICA</v>
      </c>
      <c r="W95" s="4" t="str">
        <f t="shared" si="46"/>
        <v>NO APLICA</v>
      </c>
      <c r="X95" s="184"/>
      <c r="Y95" s="75" t="s">
        <v>389</v>
      </c>
      <c r="Z95" s="185"/>
      <c r="AA95" s="77"/>
    </row>
    <row r="96" spans="2:27" ht="129.75" x14ac:dyDescent="0.25">
      <c r="B96" s="105" t="s">
        <v>48</v>
      </c>
      <c r="C96" s="122" t="s">
        <v>277</v>
      </c>
      <c r="D96" s="122" t="s">
        <v>266</v>
      </c>
      <c r="E96" s="39" t="s">
        <v>53</v>
      </c>
      <c r="F96" s="46" t="s">
        <v>267</v>
      </c>
      <c r="G96" s="91">
        <f t="shared" si="42"/>
        <v>5</v>
      </c>
      <c r="H96" s="191">
        <v>0</v>
      </c>
      <c r="I96" s="192">
        <v>5</v>
      </c>
      <c r="J96" s="192">
        <v>0</v>
      </c>
      <c r="K96" s="193">
        <v>0</v>
      </c>
      <c r="L96" s="100">
        <v>0</v>
      </c>
      <c r="M96" s="111">
        <v>4</v>
      </c>
      <c r="N96" s="101" t="s">
        <v>26</v>
      </c>
      <c r="O96" s="102" t="s">
        <v>26</v>
      </c>
      <c r="P96" s="28" t="str">
        <f t="shared" si="38"/>
        <v>NO APLICA</v>
      </c>
      <c r="Q96" s="29">
        <f t="shared" si="39"/>
        <v>0.8</v>
      </c>
      <c r="R96" s="29" t="str">
        <f t="shared" si="40"/>
        <v>NO APLICA</v>
      </c>
      <c r="S96" s="30" t="str">
        <f t="shared" si="41"/>
        <v>NO APLICA</v>
      </c>
      <c r="T96" s="2">
        <f t="shared" si="43"/>
        <v>0</v>
      </c>
      <c r="U96" s="3">
        <f t="shared" si="44"/>
        <v>0.8</v>
      </c>
      <c r="V96" s="3" t="str">
        <f t="shared" si="45"/>
        <v>NO APLICA</v>
      </c>
      <c r="W96" s="4" t="str">
        <f t="shared" si="46"/>
        <v>NO APLICA</v>
      </c>
      <c r="X96" s="184"/>
      <c r="Y96" s="75" t="s">
        <v>327</v>
      </c>
      <c r="Z96" s="185"/>
      <c r="AA96" s="77"/>
    </row>
    <row r="97" spans="2:27" ht="144" x14ac:dyDescent="0.25">
      <c r="B97" s="105" t="s">
        <v>48</v>
      </c>
      <c r="C97" s="122" t="s">
        <v>276</v>
      </c>
      <c r="D97" s="122" t="s">
        <v>268</v>
      </c>
      <c r="E97" s="39" t="s">
        <v>53</v>
      </c>
      <c r="F97" s="46" t="s">
        <v>274</v>
      </c>
      <c r="G97" s="91">
        <f t="shared" si="42"/>
        <v>45</v>
      </c>
      <c r="H97" s="191">
        <v>15</v>
      </c>
      <c r="I97" s="192">
        <v>23</v>
      </c>
      <c r="J97" s="192">
        <v>7</v>
      </c>
      <c r="K97" s="193">
        <v>0</v>
      </c>
      <c r="L97" s="100">
        <v>22</v>
      </c>
      <c r="M97" s="111">
        <v>16</v>
      </c>
      <c r="N97" s="101" t="s">
        <v>26</v>
      </c>
      <c r="O97" s="102" t="s">
        <v>26</v>
      </c>
      <c r="P97" s="28">
        <f t="shared" si="38"/>
        <v>1.4666666666666666</v>
      </c>
      <c r="Q97" s="29">
        <f t="shared" si="39"/>
        <v>0.69565217391304346</v>
      </c>
      <c r="R97" s="29" t="str">
        <f t="shared" si="40"/>
        <v>NO APLICA</v>
      </c>
      <c r="S97" s="30" t="str">
        <f t="shared" si="41"/>
        <v>NO APLICA</v>
      </c>
      <c r="T97" s="2">
        <f t="shared" si="43"/>
        <v>0.48888888888888887</v>
      </c>
      <c r="U97" s="3">
        <f t="shared" si="44"/>
        <v>0.84444444444444444</v>
      </c>
      <c r="V97" s="3" t="str">
        <f t="shared" si="45"/>
        <v>NO APLICA</v>
      </c>
      <c r="W97" s="4" t="str">
        <f t="shared" si="46"/>
        <v>NO APLICA</v>
      </c>
      <c r="X97" s="184"/>
      <c r="Y97" s="75" t="s">
        <v>328</v>
      </c>
      <c r="Z97" s="185"/>
      <c r="AA97" s="77"/>
    </row>
    <row r="98" spans="2:27" ht="129.75" x14ac:dyDescent="0.25">
      <c r="B98" s="103" t="s">
        <v>269</v>
      </c>
      <c r="C98" s="14" t="s">
        <v>271</v>
      </c>
      <c r="D98" s="14" t="s">
        <v>270</v>
      </c>
      <c r="E98" s="34" t="s">
        <v>53</v>
      </c>
      <c r="F98" s="197" t="s">
        <v>272</v>
      </c>
      <c r="G98" s="89">
        <f t="shared" si="42"/>
        <v>35</v>
      </c>
      <c r="H98" s="188">
        <v>0</v>
      </c>
      <c r="I98" s="189">
        <v>14</v>
      </c>
      <c r="J98" s="189">
        <v>17</v>
      </c>
      <c r="K98" s="190">
        <v>4</v>
      </c>
      <c r="L98" s="97">
        <v>3</v>
      </c>
      <c r="M98" s="110">
        <v>10</v>
      </c>
      <c r="N98" s="98" t="s">
        <v>26</v>
      </c>
      <c r="O98" s="99" t="s">
        <v>26</v>
      </c>
      <c r="P98" s="2" t="str">
        <f t="shared" si="38"/>
        <v>NO APLICA</v>
      </c>
      <c r="Q98" s="3">
        <f t="shared" si="39"/>
        <v>0.7142857142857143</v>
      </c>
      <c r="R98" s="3" t="str">
        <f t="shared" si="40"/>
        <v>NO APLICA</v>
      </c>
      <c r="S98" s="4" t="str">
        <f t="shared" si="41"/>
        <v>NO APLICA</v>
      </c>
      <c r="T98" s="2">
        <f t="shared" si="43"/>
        <v>8.5714285714285715E-2</v>
      </c>
      <c r="U98" s="3">
        <f t="shared" si="44"/>
        <v>0.37142857142857144</v>
      </c>
      <c r="V98" s="3" t="str">
        <f t="shared" si="45"/>
        <v>NO APLICA</v>
      </c>
      <c r="W98" s="4" t="str">
        <f t="shared" si="46"/>
        <v>NO APLICA</v>
      </c>
      <c r="X98" s="184"/>
      <c r="Y98" s="75" t="s">
        <v>392</v>
      </c>
      <c r="Z98" s="185"/>
      <c r="AA98" s="77"/>
    </row>
    <row r="99" spans="2:27" ht="134.25" customHeight="1" x14ac:dyDescent="0.25">
      <c r="B99" s="105" t="s">
        <v>48</v>
      </c>
      <c r="C99" s="122" t="s">
        <v>275</v>
      </c>
      <c r="D99" s="122" t="s">
        <v>279</v>
      </c>
      <c r="E99" s="39" t="s">
        <v>53</v>
      </c>
      <c r="F99" s="46" t="s">
        <v>273</v>
      </c>
      <c r="G99" s="91">
        <f t="shared" si="42"/>
        <v>35</v>
      </c>
      <c r="H99" s="191">
        <v>0</v>
      </c>
      <c r="I99" s="192">
        <v>17</v>
      </c>
      <c r="J99" s="192">
        <v>17</v>
      </c>
      <c r="K99" s="193">
        <v>1</v>
      </c>
      <c r="L99" s="100">
        <v>3</v>
      </c>
      <c r="M99" s="111">
        <v>14</v>
      </c>
      <c r="N99" s="101" t="s">
        <v>26</v>
      </c>
      <c r="O99" s="102" t="s">
        <v>26</v>
      </c>
      <c r="P99" s="28" t="str">
        <f t="shared" si="38"/>
        <v>NO APLICA</v>
      </c>
      <c r="Q99" s="29">
        <f t="shared" si="39"/>
        <v>0.82352941176470584</v>
      </c>
      <c r="R99" s="29" t="str">
        <f t="shared" si="40"/>
        <v>NO APLICA</v>
      </c>
      <c r="S99" s="30" t="str">
        <f t="shared" si="41"/>
        <v>NO APLICA</v>
      </c>
      <c r="T99" s="2">
        <f t="shared" si="43"/>
        <v>8.5714285714285715E-2</v>
      </c>
      <c r="U99" s="3">
        <f t="shared" si="44"/>
        <v>0.48571428571428571</v>
      </c>
      <c r="V99" s="3" t="str">
        <f t="shared" si="45"/>
        <v>NO APLICA</v>
      </c>
      <c r="W99" s="4" t="str">
        <f t="shared" si="46"/>
        <v>NO APLICA</v>
      </c>
      <c r="X99" s="184"/>
      <c r="Y99" s="75" t="s">
        <v>329</v>
      </c>
      <c r="Z99" s="185"/>
      <c r="AA99" s="77"/>
    </row>
    <row r="100" spans="2:27" ht="129.75" x14ac:dyDescent="0.25">
      <c r="B100" s="103" t="s">
        <v>278</v>
      </c>
      <c r="C100" s="14" t="s">
        <v>280</v>
      </c>
      <c r="D100" s="14" t="s">
        <v>281</v>
      </c>
      <c r="E100" s="34" t="s">
        <v>53</v>
      </c>
      <c r="F100" s="197" t="s">
        <v>282</v>
      </c>
      <c r="G100" s="89">
        <f t="shared" si="42"/>
        <v>45</v>
      </c>
      <c r="H100" s="188">
        <v>0</v>
      </c>
      <c r="I100" s="189">
        <v>16</v>
      </c>
      <c r="J100" s="189">
        <v>21</v>
      </c>
      <c r="K100" s="190">
        <v>8</v>
      </c>
      <c r="L100" s="97">
        <v>4</v>
      </c>
      <c r="M100" s="110">
        <v>11</v>
      </c>
      <c r="N100" s="98" t="s">
        <v>26</v>
      </c>
      <c r="O100" s="99" t="s">
        <v>26</v>
      </c>
      <c r="P100" s="2" t="str">
        <f t="shared" ref="P100:P101" si="47">IFERROR(L100/H100,"NO APLICA")</f>
        <v>NO APLICA</v>
      </c>
      <c r="Q100" s="3">
        <f t="shared" ref="Q100:Q101" si="48">IFERROR(M100/I100,"NO APLICA")</f>
        <v>0.6875</v>
      </c>
      <c r="R100" s="3" t="str">
        <f t="shared" ref="R100:R101" si="49">IFERROR(N100/J100,"NO APLICA")</f>
        <v>NO APLICA</v>
      </c>
      <c r="S100" s="4" t="str">
        <f t="shared" ref="S100:S101" si="50">IFERROR(O100/K100,"NO APLICA")</f>
        <v>NO APLICA</v>
      </c>
      <c r="T100" s="2">
        <f t="shared" si="43"/>
        <v>8.8888888888888892E-2</v>
      </c>
      <c r="U100" s="3">
        <f t="shared" si="44"/>
        <v>0.33333333333333331</v>
      </c>
      <c r="V100" s="3" t="str">
        <f t="shared" si="45"/>
        <v>NO APLICA</v>
      </c>
      <c r="W100" s="4" t="str">
        <f t="shared" si="46"/>
        <v>NO APLICA</v>
      </c>
      <c r="X100" s="184"/>
      <c r="Y100" s="75" t="s">
        <v>393</v>
      </c>
      <c r="Z100" s="185"/>
      <c r="AA100" s="77"/>
    </row>
    <row r="101" spans="2:27" ht="118.5" x14ac:dyDescent="0.25">
      <c r="B101" s="105" t="s">
        <v>48</v>
      </c>
      <c r="C101" s="122" t="s">
        <v>283</v>
      </c>
      <c r="D101" s="122" t="s">
        <v>284</v>
      </c>
      <c r="E101" s="39" t="s">
        <v>53</v>
      </c>
      <c r="F101" s="46" t="s">
        <v>285</v>
      </c>
      <c r="G101" s="91">
        <f t="shared" si="42"/>
        <v>113</v>
      </c>
      <c r="H101" s="191">
        <v>0</v>
      </c>
      <c r="I101" s="192">
        <v>13</v>
      </c>
      <c r="J101" s="192">
        <v>45</v>
      </c>
      <c r="K101" s="193">
        <v>55</v>
      </c>
      <c r="L101" s="100">
        <v>8</v>
      </c>
      <c r="M101" s="111">
        <v>5</v>
      </c>
      <c r="N101" s="101" t="s">
        <v>26</v>
      </c>
      <c r="O101" s="102" t="s">
        <v>26</v>
      </c>
      <c r="P101" s="28" t="str">
        <f t="shared" si="47"/>
        <v>NO APLICA</v>
      </c>
      <c r="Q101" s="29">
        <f t="shared" si="48"/>
        <v>0.38461538461538464</v>
      </c>
      <c r="R101" s="29" t="str">
        <f t="shared" si="49"/>
        <v>NO APLICA</v>
      </c>
      <c r="S101" s="30" t="str">
        <f t="shared" si="50"/>
        <v>NO APLICA</v>
      </c>
      <c r="T101" s="2">
        <f t="shared" si="43"/>
        <v>7.0796460176991149E-2</v>
      </c>
      <c r="U101" s="3">
        <f t="shared" si="44"/>
        <v>0.11504424778761062</v>
      </c>
      <c r="V101" s="3" t="str">
        <f t="shared" si="45"/>
        <v>NO APLICA</v>
      </c>
      <c r="W101" s="4" t="str">
        <f t="shared" si="46"/>
        <v>NO APLICA</v>
      </c>
      <c r="X101" s="184"/>
      <c r="Y101" s="75" t="s">
        <v>330</v>
      </c>
      <c r="Z101" s="185"/>
      <c r="AA101" s="77"/>
    </row>
    <row r="102" spans="2:27" ht="129.75" x14ac:dyDescent="0.25">
      <c r="B102" s="103" t="s">
        <v>286</v>
      </c>
      <c r="C102" s="14" t="s">
        <v>287</v>
      </c>
      <c r="D102" s="14" t="s">
        <v>288</v>
      </c>
      <c r="E102" s="34" t="s">
        <v>53</v>
      </c>
      <c r="F102" s="197" t="s">
        <v>289</v>
      </c>
      <c r="G102" s="89">
        <f t="shared" si="42"/>
        <v>45</v>
      </c>
      <c r="H102" s="188">
        <v>0</v>
      </c>
      <c r="I102" s="189">
        <v>16</v>
      </c>
      <c r="J102" s="189">
        <v>21</v>
      </c>
      <c r="K102" s="190">
        <v>8</v>
      </c>
      <c r="L102" s="97">
        <v>4</v>
      </c>
      <c r="M102" s="110">
        <v>11</v>
      </c>
      <c r="N102" s="98" t="s">
        <v>26</v>
      </c>
      <c r="O102" s="99" t="s">
        <v>26</v>
      </c>
      <c r="P102" s="2" t="str">
        <f t="shared" ref="P102:P103" si="51">IFERROR(L102/H102,"NO APLICA")</f>
        <v>NO APLICA</v>
      </c>
      <c r="Q102" s="3">
        <f t="shared" ref="Q102:Q103" si="52">IFERROR(M102/I102,"NO APLICA")</f>
        <v>0.6875</v>
      </c>
      <c r="R102" s="3" t="str">
        <f t="shared" ref="R102:R103" si="53">IFERROR(N102/J102,"NO APLICA")</f>
        <v>NO APLICA</v>
      </c>
      <c r="S102" s="4" t="str">
        <f t="shared" ref="S102:S103" si="54">IFERROR(O102/K102,"NO APLICA")</f>
        <v>NO APLICA</v>
      </c>
      <c r="T102" s="2">
        <f t="shared" si="43"/>
        <v>8.8888888888888892E-2</v>
      </c>
      <c r="U102" s="3">
        <f t="shared" si="44"/>
        <v>0.33333333333333331</v>
      </c>
      <c r="V102" s="3" t="str">
        <f t="shared" si="45"/>
        <v>NO APLICA</v>
      </c>
      <c r="W102" s="4" t="str">
        <f t="shared" si="46"/>
        <v>NO APLICA</v>
      </c>
      <c r="X102" s="184"/>
      <c r="Y102" s="75" t="s">
        <v>393</v>
      </c>
      <c r="Z102" s="185"/>
      <c r="AA102" s="77"/>
    </row>
    <row r="103" spans="2:27" ht="118.5" thickBot="1" x14ac:dyDescent="0.3">
      <c r="B103" s="127" t="s">
        <v>48</v>
      </c>
      <c r="C103" s="128" t="s">
        <v>290</v>
      </c>
      <c r="D103" s="128" t="s">
        <v>291</v>
      </c>
      <c r="E103" s="129" t="s">
        <v>53</v>
      </c>
      <c r="F103" s="198" t="s">
        <v>292</v>
      </c>
      <c r="G103" s="130">
        <f t="shared" si="42"/>
        <v>113</v>
      </c>
      <c r="H103" s="194">
        <v>0</v>
      </c>
      <c r="I103" s="195">
        <v>8</v>
      </c>
      <c r="J103" s="195">
        <v>43</v>
      </c>
      <c r="K103" s="196">
        <v>62</v>
      </c>
      <c r="L103" s="131">
        <v>0</v>
      </c>
      <c r="M103" s="112">
        <v>8</v>
      </c>
      <c r="N103" s="132" t="s">
        <v>26</v>
      </c>
      <c r="O103" s="133" t="s">
        <v>26</v>
      </c>
      <c r="P103" s="134" t="str">
        <f t="shared" si="51"/>
        <v>NO APLICA</v>
      </c>
      <c r="Q103" s="135">
        <f t="shared" si="52"/>
        <v>1</v>
      </c>
      <c r="R103" s="135" t="str">
        <f t="shared" si="53"/>
        <v>NO APLICA</v>
      </c>
      <c r="S103" s="136" t="str">
        <f t="shared" si="54"/>
        <v>NO APLICA</v>
      </c>
      <c r="T103" s="134">
        <f t="shared" si="43"/>
        <v>0</v>
      </c>
      <c r="U103" s="135">
        <f t="shared" si="44"/>
        <v>7.0796460176991149E-2</v>
      </c>
      <c r="V103" s="135" t="str">
        <f t="shared" si="45"/>
        <v>NO APLICA</v>
      </c>
      <c r="W103" s="136" t="str">
        <f t="shared" si="46"/>
        <v>NO APLICA</v>
      </c>
      <c r="X103" s="186"/>
      <c r="Y103" s="79" t="s">
        <v>331</v>
      </c>
      <c r="Z103" s="187"/>
      <c r="AA103" s="81"/>
    </row>
    <row r="104" spans="2:27" x14ac:dyDescent="0.25">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row>
    <row r="105" spans="2:27" ht="15.75" thickBot="1" x14ac:dyDescent="0.3"/>
    <row r="106" spans="2:27" ht="24" customHeight="1" thickBot="1" x14ac:dyDescent="0.3">
      <c r="G106" s="223" t="s">
        <v>27</v>
      </c>
      <c r="H106" s="224"/>
      <c r="I106" s="224"/>
      <c r="J106" s="224"/>
      <c r="K106" s="224"/>
      <c r="L106" s="224"/>
      <c r="M106" s="224"/>
      <c r="N106" s="224"/>
      <c r="O106" s="224"/>
      <c r="P106" s="224"/>
      <c r="Q106" s="224"/>
      <c r="R106" s="224"/>
      <c r="S106" s="224"/>
      <c r="T106" s="224"/>
      <c r="U106" s="224"/>
      <c r="V106" s="224"/>
      <c r="W106" s="225"/>
      <c r="X106" s="217" t="s">
        <v>28</v>
      </c>
      <c r="Y106" s="218"/>
      <c r="Z106" s="218"/>
      <c r="AA106" s="219"/>
    </row>
    <row r="107" spans="2:27" ht="31.5" customHeight="1" thickBot="1" x14ac:dyDescent="0.3">
      <c r="G107" s="226" t="s">
        <v>29</v>
      </c>
      <c r="H107" s="228" t="s">
        <v>30</v>
      </c>
      <c r="I107" s="229"/>
      <c r="J107" s="229"/>
      <c r="K107" s="230"/>
      <c r="L107" s="228" t="s">
        <v>31</v>
      </c>
      <c r="M107" s="229"/>
      <c r="N107" s="229"/>
      <c r="O107" s="230"/>
      <c r="P107" s="231" t="s">
        <v>32</v>
      </c>
      <c r="Q107" s="232"/>
      <c r="R107" s="232"/>
      <c r="S107" s="233"/>
      <c r="T107" s="231" t="s">
        <v>33</v>
      </c>
      <c r="U107" s="232"/>
      <c r="V107" s="232"/>
      <c r="W107" s="233"/>
      <c r="X107" s="220"/>
      <c r="Y107" s="221"/>
      <c r="Z107" s="221"/>
      <c r="AA107" s="222"/>
    </row>
    <row r="108" spans="2:27" ht="29.25" thickBot="1" x14ac:dyDescent="0.3">
      <c r="G108" s="227"/>
      <c r="H108" s="49" t="s">
        <v>34</v>
      </c>
      <c r="I108" s="16" t="s">
        <v>35</v>
      </c>
      <c r="J108" s="50" t="s">
        <v>36</v>
      </c>
      <c r="K108" s="16" t="s">
        <v>37</v>
      </c>
      <c r="L108" s="49" t="s">
        <v>34</v>
      </c>
      <c r="M108" s="16" t="s">
        <v>35</v>
      </c>
      <c r="N108" s="50" t="s">
        <v>36</v>
      </c>
      <c r="O108" s="16" t="s">
        <v>37</v>
      </c>
      <c r="P108" s="51" t="s">
        <v>15</v>
      </c>
      <c r="Q108" s="52" t="s">
        <v>16</v>
      </c>
      <c r="R108" s="53" t="s">
        <v>17</v>
      </c>
      <c r="S108" s="54" t="s">
        <v>18</v>
      </c>
      <c r="T108" s="51" t="s">
        <v>15</v>
      </c>
      <c r="U108" s="52" t="s">
        <v>16</v>
      </c>
      <c r="V108" s="53" t="s">
        <v>17</v>
      </c>
      <c r="W108" s="54" t="s">
        <v>18</v>
      </c>
      <c r="X108" s="55" t="s">
        <v>15</v>
      </c>
      <c r="Y108" s="56" t="s">
        <v>16</v>
      </c>
      <c r="Z108" s="57" t="s">
        <v>17</v>
      </c>
      <c r="AA108" s="58" t="s">
        <v>18</v>
      </c>
    </row>
    <row r="109" spans="2:27" ht="63" customHeight="1" x14ac:dyDescent="0.25">
      <c r="F109" s="149" t="s">
        <v>299</v>
      </c>
      <c r="G109" s="151">
        <v>35453271</v>
      </c>
      <c r="H109" s="161">
        <v>10855284</v>
      </c>
      <c r="I109" s="153">
        <v>6660659</v>
      </c>
      <c r="J109" s="152">
        <v>9652527</v>
      </c>
      <c r="K109" s="162">
        <v>8284801</v>
      </c>
      <c r="L109" s="161">
        <v>9087353.6300000008</v>
      </c>
      <c r="M109" s="59" t="s">
        <v>38</v>
      </c>
      <c r="N109" s="115" t="s">
        <v>38</v>
      </c>
      <c r="O109" s="168" t="s">
        <v>38</v>
      </c>
      <c r="P109" s="171">
        <f>IFERROR(L109/H109,"NO APLICA")</f>
        <v>0.83713642406776279</v>
      </c>
      <c r="Q109" s="64" t="str">
        <f>IFERROR(M109/I109,"NO APLICA")</f>
        <v>NO APLICA</v>
      </c>
      <c r="R109" s="64" t="str">
        <f>IFERROR(N109/J109,"NO APLICA")</f>
        <v>NO APLICA</v>
      </c>
      <c r="S109" s="65" t="str">
        <f>IFERROR(O109/K109,"NO APLICA")</f>
        <v>NO APLICA</v>
      </c>
      <c r="T109" s="118" t="str">
        <f t="shared" ref="T109:T122" si="55">IFERROR(L109/F109,"NO APLICA")</f>
        <v>NO APLICA</v>
      </c>
      <c r="U109" s="64" t="str">
        <f t="shared" ref="U109:U122" si="56">IFERROR((L109+M109)/F109,"NO APLICA")</f>
        <v>NO APLICA</v>
      </c>
      <c r="V109" s="64" t="str">
        <f t="shared" ref="V109:V122" si="57">IFERROR((L109+M109+N109)/F109,"NO APLICA")</f>
        <v>NO APLICA</v>
      </c>
      <c r="W109" s="65" t="str">
        <f t="shared" ref="W109:W122" si="58">IFERROR((L109+M109+N109+O109)/F109,"NO APLICA")</f>
        <v>NO APLICA</v>
      </c>
      <c r="X109" s="70"/>
      <c r="Y109" s="71"/>
      <c r="Z109" s="72"/>
      <c r="AA109" s="73"/>
    </row>
    <row r="110" spans="2:27" ht="45" customHeight="1" x14ac:dyDescent="0.25">
      <c r="F110" s="150" t="s">
        <v>300</v>
      </c>
      <c r="G110" s="154">
        <v>60283265</v>
      </c>
      <c r="H110" s="163">
        <v>14262507</v>
      </c>
      <c r="I110" s="156">
        <v>13471697</v>
      </c>
      <c r="J110" s="155">
        <v>14370322</v>
      </c>
      <c r="K110" s="164">
        <v>18178739</v>
      </c>
      <c r="L110" s="163">
        <v>56267012.869999997</v>
      </c>
      <c r="M110" s="60" t="s">
        <v>38</v>
      </c>
      <c r="N110" s="116" t="s">
        <v>38</v>
      </c>
      <c r="O110" s="169" t="s">
        <v>38</v>
      </c>
      <c r="P110" s="172">
        <f t="shared" ref="P110:P122" si="59">IFERROR(L110/H110,"NO APLICA")</f>
        <v>3.945099754902837</v>
      </c>
      <c r="Q110" s="66" t="str">
        <f t="shared" ref="Q110:Q122" si="60">IFERROR(M110/I110,"NO APLICA")</f>
        <v>NO APLICA</v>
      </c>
      <c r="R110" s="66" t="str">
        <f t="shared" ref="R110:R122" si="61">IFERROR(N110/J110,"NO APLICA")</f>
        <v>NO APLICA</v>
      </c>
      <c r="S110" s="67" t="str">
        <f t="shared" ref="S110:S122" si="62">IFERROR(O110/K110,"NO APLICA")</f>
        <v>NO APLICA</v>
      </c>
      <c r="T110" s="113" t="str">
        <f t="shared" si="55"/>
        <v>NO APLICA</v>
      </c>
      <c r="U110" s="66" t="str">
        <f t="shared" si="56"/>
        <v>NO APLICA</v>
      </c>
      <c r="V110" s="66" t="str">
        <f t="shared" si="57"/>
        <v>NO APLICA</v>
      </c>
      <c r="W110" s="67" t="str">
        <f t="shared" si="58"/>
        <v>NO APLICA</v>
      </c>
      <c r="X110" s="74"/>
      <c r="Y110" s="75"/>
      <c r="Z110" s="76"/>
      <c r="AA110" s="77"/>
    </row>
    <row r="111" spans="2:27" ht="45" customHeight="1" x14ac:dyDescent="0.25">
      <c r="F111" s="150" t="s">
        <v>301</v>
      </c>
      <c r="G111" s="154">
        <v>357875390</v>
      </c>
      <c r="H111" s="165">
        <v>89153973</v>
      </c>
      <c r="I111" s="156">
        <v>89177241</v>
      </c>
      <c r="J111" s="157">
        <v>89211480</v>
      </c>
      <c r="K111" s="164">
        <v>90332696</v>
      </c>
      <c r="L111" s="165">
        <v>84144465.930000007</v>
      </c>
      <c r="M111" s="60" t="s">
        <v>38</v>
      </c>
      <c r="N111" s="61" t="s">
        <v>38</v>
      </c>
      <c r="O111" s="169" t="s">
        <v>38</v>
      </c>
      <c r="P111" s="172">
        <f t="shared" si="59"/>
        <v>0.94381061324098259</v>
      </c>
      <c r="Q111" s="66" t="str">
        <f t="shared" si="60"/>
        <v>NO APLICA</v>
      </c>
      <c r="R111" s="66" t="str">
        <f t="shared" si="61"/>
        <v>NO APLICA</v>
      </c>
      <c r="S111" s="67" t="str">
        <f t="shared" si="62"/>
        <v>NO APLICA</v>
      </c>
      <c r="T111" s="113" t="str">
        <f t="shared" si="55"/>
        <v>NO APLICA</v>
      </c>
      <c r="U111" s="66" t="str">
        <f t="shared" si="56"/>
        <v>NO APLICA</v>
      </c>
      <c r="V111" s="66" t="str">
        <f t="shared" si="57"/>
        <v>NO APLICA</v>
      </c>
      <c r="W111" s="67" t="str">
        <f t="shared" si="58"/>
        <v>NO APLICA</v>
      </c>
      <c r="X111" s="74"/>
      <c r="Y111" s="75"/>
      <c r="Z111" s="76"/>
      <c r="AA111" s="77"/>
    </row>
    <row r="112" spans="2:27" ht="45" customHeight="1" x14ac:dyDescent="0.25">
      <c r="E112" s="117"/>
      <c r="F112" s="150" t="s">
        <v>302</v>
      </c>
      <c r="G112" s="154">
        <v>79220952</v>
      </c>
      <c r="H112" s="165">
        <v>19514593</v>
      </c>
      <c r="I112" s="156">
        <v>19550653</v>
      </c>
      <c r="J112" s="157">
        <v>19617022</v>
      </c>
      <c r="K112" s="164">
        <v>20538684</v>
      </c>
      <c r="L112" s="165">
        <v>18652055.600000001</v>
      </c>
      <c r="M112" s="60" t="s">
        <v>38</v>
      </c>
      <c r="N112" s="61" t="s">
        <v>38</v>
      </c>
      <c r="O112" s="169" t="s">
        <v>38</v>
      </c>
      <c r="P112" s="172">
        <f t="shared" si="59"/>
        <v>0.95580038999532302</v>
      </c>
      <c r="Q112" s="66" t="str">
        <f t="shared" si="60"/>
        <v>NO APLICA</v>
      </c>
      <c r="R112" s="66" t="str">
        <f t="shared" si="61"/>
        <v>NO APLICA</v>
      </c>
      <c r="S112" s="67" t="str">
        <f t="shared" si="62"/>
        <v>NO APLICA</v>
      </c>
      <c r="T112" s="113" t="str">
        <f t="shared" si="55"/>
        <v>NO APLICA</v>
      </c>
      <c r="U112" s="66" t="str">
        <f t="shared" si="56"/>
        <v>NO APLICA</v>
      </c>
      <c r="V112" s="66" t="str">
        <f t="shared" si="57"/>
        <v>NO APLICA</v>
      </c>
      <c r="W112" s="67" t="str">
        <f t="shared" si="58"/>
        <v>NO APLICA</v>
      </c>
      <c r="X112" s="74"/>
      <c r="Y112" s="75"/>
      <c r="Z112" s="76"/>
      <c r="AA112" s="77"/>
    </row>
    <row r="113" spans="5:27" ht="45" customHeight="1" x14ac:dyDescent="0.25">
      <c r="E113" s="117"/>
      <c r="F113" s="150" t="s">
        <v>303</v>
      </c>
      <c r="G113" s="154">
        <v>148001742</v>
      </c>
      <c r="H113" s="165">
        <v>36326072</v>
      </c>
      <c r="I113" s="156">
        <v>36178756</v>
      </c>
      <c r="J113" s="157">
        <v>36561024</v>
      </c>
      <c r="K113" s="164">
        <v>38935890</v>
      </c>
      <c r="L113" s="165">
        <v>54273650.359999999</v>
      </c>
      <c r="M113" s="60" t="s">
        <v>38</v>
      </c>
      <c r="N113" s="61" t="s">
        <v>38</v>
      </c>
      <c r="O113" s="169" t="s">
        <v>38</v>
      </c>
      <c r="P113" s="172">
        <f t="shared" si="59"/>
        <v>1.4940687878392136</v>
      </c>
      <c r="Q113" s="66" t="str">
        <f t="shared" si="60"/>
        <v>NO APLICA</v>
      </c>
      <c r="R113" s="66" t="str">
        <f t="shared" si="61"/>
        <v>NO APLICA</v>
      </c>
      <c r="S113" s="67" t="str">
        <f t="shared" si="62"/>
        <v>NO APLICA</v>
      </c>
      <c r="T113" s="113" t="str">
        <f t="shared" si="55"/>
        <v>NO APLICA</v>
      </c>
      <c r="U113" s="66" t="str">
        <f t="shared" si="56"/>
        <v>NO APLICA</v>
      </c>
      <c r="V113" s="66" t="str">
        <f t="shared" si="57"/>
        <v>NO APLICA</v>
      </c>
      <c r="W113" s="67" t="str">
        <f t="shared" si="58"/>
        <v>NO APLICA</v>
      </c>
      <c r="X113" s="74"/>
      <c r="Y113" s="75"/>
      <c r="Z113" s="76"/>
      <c r="AA113" s="77"/>
    </row>
    <row r="114" spans="5:27" ht="45" customHeight="1" x14ac:dyDescent="0.25">
      <c r="E114" s="117"/>
      <c r="F114" s="150" t="s">
        <v>304</v>
      </c>
      <c r="G114" s="154">
        <v>113509280</v>
      </c>
      <c r="H114" s="165">
        <v>26720959</v>
      </c>
      <c r="I114" s="156">
        <v>26314144</v>
      </c>
      <c r="J114" s="157">
        <v>27126623</v>
      </c>
      <c r="K114" s="164">
        <v>33347554</v>
      </c>
      <c r="L114" s="165">
        <v>42758355.740000002</v>
      </c>
      <c r="M114" s="60" t="s">
        <v>38</v>
      </c>
      <c r="N114" s="61" t="s">
        <v>38</v>
      </c>
      <c r="O114" s="169" t="s">
        <v>38</v>
      </c>
      <c r="P114" s="172">
        <f t="shared" si="59"/>
        <v>1.6001804328953912</v>
      </c>
      <c r="Q114" s="66" t="str">
        <f t="shared" si="60"/>
        <v>NO APLICA</v>
      </c>
      <c r="R114" s="66" t="str">
        <f t="shared" si="61"/>
        <v>NO APLICA</v>
      </c>
      <c r="S114" s="67" t="str">
        <f t="shared" si="62"/>
        <v>NO APLICA</v>
      </c>
      <c r="T114" s="113" t="str">
        <f t="shared" si="55"/>
        <v>NO APLICA</v>
      </c>
      <c r="U114" s="66" t="str">
        <f t="shared" si="56"/>
        <v>NO APLICA</v>
      </c>
      <c r="V114" s="66" t="str">
        <f t="shared" si="57"/>
        <v>NO APLICA</v>
      </c>
      <c r="W114" s="67" t="str">
        <f t="shared" si="58"/>
        <v>NO APLICA</v>
      </c>
      <c r="X114" s="74"/>
      <c r="Y114" s="75"/>
      <c r="Z114" s="76"/>
      <c r="AA114" s="77"/>
    </row>
    <row r="115" spans="5:27" ht="54.6" customHeight="1" x14ac:dyDescent="0.25">
      <c r="E115" s="117"/>
      <c r="F115" s="150" t="s">
        <v>305</v>
      </c>
      <c r="G115" s="154">
        <v>79704746</v>
      </c>
      <c r="H115" s="165">
        <v>18285060</v>
      </c>
      <c r="I115" s="156">
        <v>19244313</v>
      </c>
      <c r="J115" s="157">
        <v>19476494</v>
      </c>
      <c r="K115" s="164">
        <v>22698879</v>
      </c>
      <c r="L115" s="165">
        <v>26162872.370000001</v>
      </c>
      <c r="M115" s="60" t="s">
        <v>38</v>
      </c>
      <c r="N115" s="61" t="s">
        <v>38</v>
      </c>
      <c r="O115" s="169" t="s">
        <v>38</v>
      </c>
      <c r="P115" s="172">
        <f t="shared" si="59"/>
        <v>1.4308332797376657</v>
      </c>
      <c r="Q115" s="66" t="str">
        <f t="shared" si="60"/>
        <v>NO APLICA</v>
      </c>
      <c r="R115" s="66" t="str">
        <f t="shared" si="61"/>
        <v>NO APLICA</v>
      </c>
      <c r="S115" s="67" t="str">
        <f t="shared" si="62"/>
        <v>NO APLICA</v>
      </c>
      <c r="T115" s="113" t="str">
        <f t="shared" si="55"/>
        <v>NO APLICA</v>
      </c>
      <c r="U115" s="66" t="str">
        <f t="shared" si="56"/>
        <v>NO APLICA</v>
      </c>
      <c r="V115" s="66" t="str">
        <f t="shared" si="57"/>
        <v>NO APLICA</v>
      </c>
      <c r="W115" s="67" t="str">
        <f t="shared" si="58"/>
        <v>NO APLICA</v>
      </c>
      <c r="X115" s="74"/>
      <c r="Y115" s="75"/>
      <c r="Z115" s="76"/>
      <c r="AA115" s="77"/>
    </row>
    <row r="116" spans="5:27" ht="45" customHeight="1" x14ac:dyDescent="0.25">
      <c r="E116" s="117"/>
      <c r="F116" s="150" t="s">
        <v>306</v>
      </c>
      <c r="G116" s="154">
        <v>13156593</v>
      </c>
      <c r="H116" s="165">
        <v>3172118</v>
      </c>
      <c r="I116" s="156">
        <v>3078715</v>
      </c>
      <c r="J116" s="157">
        <v>3222721</v>
      </c>
      <c r="K116" s="164">
        <v>3683039</v>
      </c>
      <c r="L116" s="165">
        <v>9768626.0199999996</v>
      </c>
      <c r="M116" s="60" t="s">
        <v>38</v>
      </c>
      <c r="N116" s="61" t="s">
        <v>38</v>
      </c>
      <c r="O116" s="169" t="s">
        <v>38</v>
      </c>
      <c r="P116" s="172">
        <f t="shared" si="59"/>
        <v>3.0795279431597438</v>
      </c>
      <c r="Q116" s="66" t="str">
        <f t="shared" si="60"/>
        <v>NO APLICA</v>
      </c>
      <c r="R116" s="66" t="str">
        <f t="shared" si="61"/>
        <v>NO APLICA</v>
      </c>
      <c r="S116" s="67" t="str">
        <f t="shared" si="62"/>
        <v>NO APLICA</v>
      </c>
      <c r="T116" s="113" t="str">
        <f t="shared" si="55"/>
        <v>NO APLICA</v>
      </c>
      <c r="U116" s="66" t="str">
        <f t="shared" si="56"/>
        <v>NO APLICA</v>
      </c>
      <c r="V116" s="66" t="str">
        <f t="shared" si="57"/>
        <v>NO APLICA</v>
      </c>
      <c r="W116" s="67" t="str">
        <f t="shared" si="58"/>
        <v>NO APLICA</v>
      </c>
      <c r="X116" s="74"/>
      <c r="Y116" s="75"/>
      <c r="Z116" s="76"/>
      <c r="AA116" s="77"/>
    </row>
    <row r="117" spans="5:27" ht="45" customHeight="1" x14ac:dyDescent="0.25">
      <c r="E117" s="117"/>
      <c r="F117" s="150" t="s">
        <v>307</v>
      </c>
      <c r="G117" s="154">
        <v>11296110</v>
      </c>
      <c r="H117" s="165">
        <v>2663832</v>
      </c>
      <c r="I117" s="156">
        <v>2623702</v>
      </c>
      <c r="J117" s="157">
        <v>2685257</v>
      </c>
      <c r="K117" s="164">
        <v>3323319</v>
      </c>
      <c r="L117" s="165">
        <v>3494922.26</v>
      </c>
      <c r="M117" s="60" t="s">
        <v>38</v>
      </c>
      <c r="N117" s="61" t="s">
        <v>38</v>
      </c>
      <c r="O117" s="169" t="s">
        <v>38</v>
      </c>
      <c r="P117" s="172">
        <f t="shared" si="59"/>
        <v>1.3119904933944782</v>
      </c>
      <c r="Q117" s="66" t="str">
        <f t="shared" si="60"/>
        <v>NO APLICA</v>
      </c>
      <c r="R117" s="66" t="str">
        <f t="shared" si="61"/>
        <v>NO APLICA</v>
      </c>
      <c r="S117" s="67" t="str">
        <f t="shared" si="62"/>
        <v>NO APLICA</v>
      </c>
      <c r="T117" s="113" t="str">
        <f t="shared" si="55"/>
        <v>NO APLICA</v>
      </c>
      <c r="U117" s="66" t="str">
        <f t="shared" si="56"/>
        <v>NO APLICA</v>
      </c>
      <c r="V117" s="66" t="str">
        <f t="shared" si="57"/>
        <v>NO APLICA</v>
      </c>
      <c r="W117" s="67" t="str">
        <f t="shared" si="58"/>
        <v>NO APLICA</v>
      </c>
      <c r="X117" s="74"/>
      <c r="Y117" s="75"/>
      <c r="Z117" s="76"/>
      <c r="AA117" s="77"/>
    </row>
    <row r="118" spans="5:27" ht="45" customHeight="1" x14ac:dyDescent="0.25">
      <c r="E118" s="117"/>
      <c r="F118" s="150" t="s">
        <v>308</v>
      </c>
      <c r="G118" s="154">
        <v>9475252</v>
      </c>
      <c r="H118" s="165">
        <v>2112195</v>
      </c>
      <c r="I118" s="156">
        <v>2425028</v>
      </c>
      <c r="J118" s="157">
        <v>2368420</v>
      </c>
      <c r="K118" s="164">
        <v>2569609</v>
      </c>
      <c r="L118" s="165">
        <v>2650677.52</v>
      </c>
      <c r="M118" s="60" t="s">
        <v>38</v>
      </c>
      <c r="N118" s="61" t="s">
        <v>38</v>
      </c>
      <c r="O118" s="169" t="s">
        <v>38</v>
      </c>
      <c r="P118" s="172">
        <f t="shared" si="59"/>
        <v>1.2549397759203105</v>
      </c>
      <c r="Q118" s="66" t="str">
        <f t="shared" si="60"/>
        <v>NO APLICA</v>
      </c>
      <c r="R118" s="66" t="str">
        <f t="shared" si="61"/>
        <v>NO APLICA</v>
      </c>
      <c r="S118" s="67" t="str">
        <f t="shared" si="62"/>
        <v>NO APLICA</v>
      </c>
      <c r="T118" s="113" t="str">
        <f t="shared" si="55"/>
        <v>NO APLICA</v>
      </c>
      <c r="U118" s="66" t="str">
        <f t="shared" si="56"/>
        <v>NO APLICA</v>
      </c>
      <c r="V118" s="66" t="str">
        <f t="shared" si="57"/>
        <v>NO APLICA</v>
      </c>
      <c r="W118" s="67" t="str">
        <f t="shared" si="58"/>
        <v>NO APLICA</v>
      </c>
      <c r="X118" s="74"/>
      <c r="Y118" s="75"/>
      <c r="Z118" s="76"/>
      <c r="AA118" s="77"/>
    </row>
    <row r="119" spans="5:27" ht="45" customHeight="1" x14ac:dyDescent="0.25">
      <c r="E119" s="117"/>
      <c r="F119" s="150" t="s">
        <v>309</v>
      </c>
      <c r="G119" s="154">
        <v>6400577</v>
      </c>
      <c r="H119" s="165">
        <v>1504693</v>
      </c>
      <c r="I119" s="156">
        <v>1557101</v>
      </c>
      <c r="J119" s="157">
        <v>1599920</v>
      </c>
      <c r="K119" s="164">
        <v>1738863</v>
      </c>
      <c r="L119" s="165">
        <v>2218954.92</v>
      </c>
      <c r="M119" s="60" t="s">
        <v>38</v>
      </c>
      <c r="N119" s="61" t="s">
        <v>38</v>
      </c>
      <c r="O119" s="169" t="s">
        <v>38</v>
      </c>
      <c r="P119" s="172">
        <f t="shared" si="59"/>
        <v>1.4746894682171048</v>
      </c>
      <c r="Q119" s="66" t="str">
        <f t="shared" si="60"/>
        <v>NO APLICA</v>
      </c>
      <c r="R119" s="66" t="str">
        <f t="shared" si="61"/>
        <v>NO APLICA</v>
      </c>
      <c r="S119" s="67" t="str">
        <f t="shared" si="62"/>
        <v>NO APLICA</v>
      </c>
      <c r="T119" s="113" t="str">
        <f t="shared" si="55"/>
        <v>NO APLICA</v>
      </c>
      <c r="U119" s="66" t="str">
        <f t="shared" si="56"/>
        <v>NO APLICA</v>
      </c>
      <c r="V119" s="66" t="str">
        <f t="shared" si="57"/>
        <v>NO APLICA</v>
      </c>
      <c r="W119" s="67" t="str">
        <f t="shared" si="58"/>
        <v>NO APLICA</v>
      </c>
      <c r="X119" s="74"/>
      <c r="Y119" s="75"/>
      <c r="Z119" s="76"/>
      <c r="AA119" s="77"/>
    </row>
    <row r="120" spans="5:27" ht="45" customHeight="1" x14ac:dyDescent="0.25">
      <c r="E120" s="117"/>
      <c r="F120" s="150" t="s">
        <v>310</v>
      </c>
      <c r="G120" s="154">
        <v>2603036</v>
      </c>
      <c r="H120" s="165">
        <v>621412</v>
      </c>
      <c r="I120" s="156">
        <v>636429</v>
      </c>
      <c r="J120" s="157">
        <v>650516</v>
      </c>
      <c r="K120" s="164">
        <v>694679</v>
      </c>
      <c r="L120" s="165">
        <v>674728.91</v>
      </c>
      <c r="M120" s="60" t="s">
        <v>38</v>
      </c>
      <c r="N120" s="61" t="s">
        <v>38</v>
      </c>
      <c r="O120" s="169" t="s">
        <v>38</v>
      </c>
      <c r="P120" s="173">
        <f t="shared" si="59"/>
        <v>1.0857996144264996</v>
      </c>
      <c r="Q120" s="66" t="str">
        <f t="shared" si="60"/>
        <v>NO APLICA</v>
      </c>
      <c r="R120" s="66" t="str">
        <f t="shared" si="61"/>
        <v>NO APLICA</v>
      </c>
      <c r="S120" s="67" t="str">
        <f t="shared" si="62"/>
        <v>NO APLICA</v>
      </c>
      <c r="T120" s="113" t="str">
        <f t="shared" si="55"/>
        <v>NO APLICA</v>
      </c>
      <c r="U120" s="66" t="str">
        <f t="shared" si="56"/>
        <v>NO APLICA</v>
      </c>
      <c r="V120" s="66" t="str">
        <f t="shared" si="57"/>
        <v>NO APLICA</v>
      </c>
      <c r="W120" s="67" t="str">
        <f t="shared" si="58"/>
        <v>NO APLICA</v>
      </c>
      <c r="X120" s="74"/>
      <c r="Y120" s="75"/>
      <c r="Z120" s="76"/>
      <c r="AA120" s="77"/>
    </row>
    <row r="121" spans="5:27" ht="45" customHeight="1" x14ac:dyDescent="0.25">
      <c r="E121" s="117"/>
      <c r="F121" s="150" t="s">
        <v>311</v>
      </c>
      <c r="G121" s="154">
        <v>16895891</v>
      </c>
      <c r="H121" s="165">
        <v>3939985</v>
      </c>
      <c r="I121" s="156">
        <v>3930061</v>
      </c>
      <c r="J121" s="157">
        <v>3960163</v>
      </c>
      <c r="K121" s="164">
        <v>5065682</v>
      </c>
      <c r="L121" s="165">
        <v>4598066.1100000003</v>
      </c>
      <c r="M121" s="60" t="s">
        <v>38</v>
      </c>
      <c r="N121" s="61" t="s">
        <v>38</v>
      </c>
      <c r="O121" s="169" t="s">
        <v>38</v>
      </c>
      <c r="P121" s="172">
        <f t="shared" si="59"/>
        <v>1.1670262983234709</v>
      </c>
      <c r="Q121" s="66" t="str">
        <f t="shared" si="60"/>
        <v>NO APLICA</v>
      </c>
      <c r="R121" s="66" t="str">
        <f t="shared" si="61"/>
        <v>NO APLICA</v>
      </c>
      <c r="S121" s="67" t="str">
        <f t="shared" si="62"/>
        <v>NO APLICA</v>
      </c>
      <c r="T121" s="113" t="str">
        <f t="shared" si="55"/>
        <v>NO APLICA</v>
      </c>
      <c r="U121" s="66" t="str">
        <f t="shared" si="56"/>
        <v>NO APLICA</v>
      </c>
      <c r="V121" s="66" t="str">
        <f t="shared" si="57"/>
        <v>NO APLICA</v>
      </c>
      <c r="W121" s="67" t="str">
        <f t="shared" si="58"/>
        <v>NO APLICA</v>
      </c>
      <c r="X121" s="74"/>
      <c r="Y121" s="75"/>
      <c r="Z121" s="76"/>
      <c r="AA121" s="77"/>
    </row>
    <row r="122" spans="5:27" ht="45" customHeight="1" thickBot="1" x14ac:dyDescent="0.3">
      <c r="E122" s="117"/>
      <c r="F122" s="150" t="s">
        <v>312</v>
      </c>
      <c r="G122" s="158">
        <v>190126208</v>
      </c>
      <c r="H122" s="166">
        <v>26271251</v>
      </c>
      <c r="I122" s="160">
        <v>46269828</v>
      </c>
      <c r="J122" s="159">
        <v>71125627</v>
      </c>
      <c r="K122" s="167">
        <v>46459502</v>
      </c>
      <c r="L122" s="166">
        <v>1389533.87</v>
      </c>
      <c r="M122" s="62" t="s">
        <v>38</v>
      </c>
      <c r="N122" s="63" t="s">
        <v>38</v>
      </c>
      <c r="O122" s="170" t="s">
        <v>38</v>
      </c>
      <c r="P122" s="174">
        <f t="shared" si="59"/>
        <v>5.2891804429107701E-2</v>
      </c>
      <c r="Q122" s="68" t="str">
        <f t="shared" si="60"/>
        <v>NO APLICA</v>
      </c>
      <c r="R122" s="68" t="str">
        <f t="shared" si="61"/>
        <v>NO APLICA</v>
      </c>
      <c r="S122" s="69" t="str">
        <f t="shared" si="62"/>
        <v>NO APLICA</v>
      </c>
      <c r="T122" s="114" t="str">
        <f t="shared" si="55"/>
        <v>NO APLICA</v>
      </c>
      <c r="U122" s="68" t="str">
        <f t="shared" si="56"/>
        <v>NO APLICA</v>
      </c>
      <c r="V122" s="68" t="str">
        <f t="shared" si="57"/>
        <v>NO APLICA</v>
      </c>
      <c r="W122" s="69" t="str">
        <f t="shared" si="58"/>
        <v>NO APLICA</v>
      </c>
      <c r="X122" s="78"/>
      <c r="Y122" s="79"/>
      <c r="Z122" s="80"/>
      <c r="AA122" s="81"/>
    </row>
    <row r="123" spans="5:27" x14ac:dyDescent="0.25">
      <c r="P123" s="1"/>
      <c r="Q123" s="1"/>
      <c r="R123" s="1"/>
      <c r="S123" s="1"/>
      <c r="T123" s="1"/>
      <c r="U123" s="1"/>
      <c r="V123" s="1"/>
      <c r="W123" s="1"/>
    </row>
    <row r="124" spans="5:27" x14ac:dyDescent="0.25">
      <c r="P124" s="1"/>
      <c r="Q124" s="1"/>
      <c r="R124" s="1"/>
      <c r="S124" s="1"/>
      <c r="T124" s="1"/>
      <c r="U124" s="1"/>
      <c r="V124" s="1"/>
      <c r="W124" s="1"/>
    </row>
    <row r="125" spans="5:27" x14ac:dyDescent="0.25">
      <c r="P125" s="1"/>
      <c r="Q125" s="1"/>
      <c r="R125" s="1"/>
      <c r="S125" s="1"/>
      <c r="T125" s="1"/>
      <c r="U125" s="1"/>
      <c r="V125" s="1"/>
      <c r="W125" s="1"/>
    </row>
    <row r="126" spans="5:27" x14ac:dyDescent="0.25">
      <c r="P126" s="1"/>
      <c r="Q126" s="1"/>
      <c r="R126" s="1"/>
      <c r="S126" s="1"/>
      <c r="T126" s="1"/>
      <c r="U126" s="1"/>
      <c r="V126" s="1"/>
      <c r="W126" s="1"/>
    </row>
    <row r="127" spans="5:27" x14ac:dyDescent="0.25">
      <c r="P127" s="1"/>
      <c r="Q127" s="1"/>
      <c r="R127" s="1"/>
      <c r="S127" s="1"/>
      <c r="T127" s="1"/>
      <c r="U127" s="1"/>
      <c r="V127" s="1"/>
      <c r="W127" s="1"/>
    </row>
    <row r="128" spans="5:27" x14ac:dyDescent="0.25">
      <c r="P128" s="1"/>
      <c r="Q128" s="1"/>
      <c r="R128" s="1"/>
      <c r="S128" s="1"/>
      <c r="T128" s="1"/>
      <c r="U128" s="1"/>
      <c r="V128" s="1"/>
      <c r="W128" s="1"/>
    </row>
    <row r="129" spans="2:27" x14ac:dyDescent="0.25">
      <c r="P129" s="1"/>
      <c r="Q129" s="1"/>
      <c r="R129" s="1"/>
      <c r="S129" s="1"/>
      <c r="T129" s="1"/>
      <c r="U129" s="1"/>
      <c r="V129" s="1"/>
      <c r="W129" s="1"/>
    </row>
    <row r="130" spans="2:27" x14ac:dyDescent="0.25">
      <c r="P130" s="1"/>
      <c r="Q130" s="1"/>
      <c r="R130" s="1"/>
      <c r="S130" s="1"/>
      <c r="T130" s="1"/>
      <c r="U130" s="1"/>
      <c r="V130" s="1"/>
      <c r="W130" s="1"/>
    </row>
    <row r="131" spans="2:27" x14ac:dyDescent="0.25">
      <c r="P131" s="1"/>
      <c r="Q131" s="1"/>
      <c r="R131" s="1"/>
      <c r="S131" s="1"/>
      <c r="T131" s="1"/>
      <c r="U131" s="1"/>
      <c r="V131" s="1"/>
      <c r="W131" s="1"/>
    </row>
    <row r="132" spans="2:27" x14ac:dyDescent="0.25">
      <c r="P132" s="1"/>
      <c r="Q132" s="1"/>
      <c r="R132" s="1"/>
      <c r="S132" s="1"/>
      <c r="T132" s="1"/>
      <c r="U132" s="1"/>
      <c r="V132" s="1"/>
      <c r="W132" s="1"/>
    </row>
    <row r="133" spans="2:27" x14ac:dyDescent="0.25">
      <c r="H133" s="10"/>
    </row>
    <row r="134" spans="2:27" ht="245.45" customHeight="1" x14ac:dyDescent="0.25"/>
    <row r="136" spans="2:27" ht="154.15" customHeight="1" x14ac:dyDescent="0.25">
      <c r="B136" s="108"/>
      <c r="G136" s="8"/>
      <c r="H136" s="8"/>
      <c r="I136" s="8"/>
      <c r="J136" s="8"/>
      <c r="K136" s="8"/>
      <c r="L136" s="8"/>
      <c r="Q136" s="10"/>
      <c r="AA136" s="108"/>
    </row>
    <row r="137" spans="2:27" ht="29.45" customHeight="1" x14ac:dyDescent="0.25">
      <c r="B137" s="199" t="s">
        <v>39</v>
      </c>
      <c r="C137" s="200"/>
      <c r="D137" s="200"/>
      <c r="E137" s="200"/>
      <c r="F137" s="200"/>
      <c r="G137" s="9"/>
      <c r="H137" s="9"/>
      <c r="I137" s="9"/>
      <c r="K137" s="109"/>
      <c r="L137" s="203" t="s">
        <v>40</v>
      </c>
      <c r="M137" s="204"/>
      <c r="N137" s="204"/>
      <c r="O137" s="204"/>
      <c r="P137" s="204"/>
      <c r="Q137" s="204"/>
      <c r="W137" s="199" t="s">
        <v>41</v>
      </c>
      <c r="X137" s="200"/>
      <c r="Y137" s="200"/>
      <c r="Z137" s="200"/>
      <c r="AA137" s="200"/>
    </row>
    <row r="138" spans="2:27" ht="23.45" customHeight="1" x14ac:dyDescent="0.25">
      <c r="B138" s="201" t="s">
        <v>314</v>
      </c>
      <c r="C138" s="202"/>
      <c r="D138" s="202"/>
      <c r="E138" s="202"/>
      <c r="F138" s="202"/>
      <c r="G138" s="9"/>
      <c r="H138" s="9"/>
      <c r="I138" s="9"/>
      <c r="J138" s="107"/>
      <c r="K138" s="107"/>
      <c r="L138" s="205" t="s">
        <v>318</v>
      </c>
      <c r="M138" s="206"/>
      <c r="N138" s="206"/>
      <c r="O138" s="206"/>
      <c r="P138" s="206"/>
      <c r="Q138" s="206"/>
      <c r="W138" s="201" t="s">
        <v>317</v>
      </c>
      <c r="X138" s="202"/>
      <c r="Y138" s="202"/>
      <c r="Z138" s="202"/>
      <c r="AA138" s="202"/>
    </row>
    <row r="139" spans="2:27" ht="61.9" customHeight="1" x14ac:dyDescent="0.25">
      <c r="B139" s="266" t="s">
        <v>315</v>
      </c>
      <c r="C139" s="267"/>
      <c r="D139" s="267"/>
      <c r="E139" s="267"/>
      <c r="F139" s="267"/>
      <c r="G139" s="9"/>
      <c r="H139" s="9"/>
      <c r="I139" s="9"/>
      <c r="J139" s="107"/>
      <c r="K139" s="107"/>
      <c r="L139" s="205" t="s">
        <v>319</v>
      </c>
      <c r="M139" s="206"/>
      <c r="N139" s="206"/>
      <c r="O139" s="206"/>
      <c r="P139" s="206"/>
      <c r="Q139" s="206"/>
      <c r="W139" s="201" t="s">
        <v>316</v>
      </c>
      <c r="X139" s="202"/>
      <c r="Y139" s="202"/>
      <c r="Z139" s="202"/>
      <c r="AA139" s="202"/>
    </row>
  </sheetData>
  <mergeCells count="43">
    <mergeCell ref="B54:B55"/>
    <mergeCell ref="C54:C55"/>
    <mergeCell ref="B139:F139"/>
    <mergeCell ref="B138:F138"/>
    <mergeCell ref="B137:F137"/>
    <mergeCell ref="B44:B46"/>
    <mergeCell ref="C44:C46"/>
    <mergeCell ref="B48:B49"/>
    <mergeCell ref="C48:C49"/>
    <mergeCell ref="B51:B52"/>
    <mergeCell ref="C51:C52"/>
    <mergeCell ref="E4:T4"/>
    <mergeCell ref="E5:T5"/>
    <mergeCell ref="D13:F13"/>
    <mergeCell ref="G12:W12"/>
    <mergeCell ref="G13:K13"/>
    <mergeCell ref="L13:O13"/>
    <mergeCell ref="P13:S13"/>
    <mergeCell ref="T13:W13"/>
    <mergeCell ref="E8:T9"/>
    <mergeCell ref="E6:T7"/>
    <mergeCell ref="X12:AA13"/>
    <mergeCell ref="B13:B14"/>
    <mergeCell ref="C13:C14"/>
    <mergeCell ref="X106:AA107"/>
    <mergeCell ref="G106:W106"/>
    <mergeCell ref="G107:G108"/>
    <mergeCell ref="H107:K107"/>
    <mergeCell ref="L107:O107"/>
    <mergeCell ref="P107:S107"/>
    <mergeCell ref="T107:W107"/>
    <mergeCell ref="B16:B17"/>
    <mergeCell ref="C16:C17"/>
    <mergeCell ref="B22:B23"/>
    <mergeCell ref="C22:C23"/>
    <mergeCell ref="B40:B41"/>
    <mergeCell ref="C40:C41"/>
    <mergeCell ref="W137:AA137"/>
    <mergeCell ref="W139:AA139"/>
    <mergeCell ref="W138:AA138"/>
    <mergeCell ref="L137:Q137"/>
    <mergeCell ref="L138:Q138"/>
    <mergeCell ref="L139:Q139"/>
  </mergeCells>
  <conditionalFormatting sqref="P109:W122">
    <cfRule type="cellIs" dxfId="20" priority="25" operator="equal">
      <formula>"NO APLICA"</formula>
    </cfRule>
    <cfRule type="cellIs" dxfId="19" priority="27" operator="lessThanOrEqual">
      <formula>0.5</formula>
    </cfRule>
    <cfRule type="cellIs" dxfId="18" priority="28" operator="between">
      <formula>0.5</formula>
      <formula>0.7</formula>
    </cfRule>
    <cfRule type="cellIs" dxfId="17" priority="29" operator="between">
      <formula>0.7</formula>
      <formula>1.2</formula>
    </cfRule>
    <cfRule type="cellIs" dxfId="16" priority="30" operator="equal">
      <formula>0.7</formula>
    </cfRule>
    <cfRule type="cellIs" dxfId="15" priority="31" operator="greaterThan">
      <formula>0.7</formula>
    </cfRule>
  </conditionalFormatting>
  <conditionalFormatting sqref="P109:W122">
    <cfRule type="cellIs" dxfId="14" priority="26" operator="greaterThanOrEqual">
      <formula>1.2</formula>
    </cfRule>
  </conditionalFormatting>
  <conditionalFormatting sqref="P16:W103">
    <cfRule type="cellIs" dxfId="13" priority="10" operator="equal">
      <formula>"NO APLICA"</formula>
    </cfRule>
    <cfRule type="cellIs" dxfId="12" priority="11" operator="greaterThanOrEqual">
      <formula>1.2</formula>
    </cfRule>
    <cfRule type="cellIs" dxfId="11" priority="12" operator="lessThan">
      <formula>0.5</formula>
    </cfRule>
    <cfRule type="cellIs" dxfId="10" priority="13" operator="between">
      <formula>0.5</formula>
      <formula>0.7</formula>
    </cfRule>
    <cfRule type="cellIs" dxfId="9" priority="14" operator="between">
      <formula>0.7</formula>
      <formula>1.2</formula>
    </cfRule>
  </conditionalFormatting>
  <conditionalFormatting sqref="P15:S15">
    <cfRule type="cellIs" dxfId="8" priority="6" operator="equal">
      <formula>"ND"</formula>
    </cfRule>
    <cfRule type="cellIs" dxfId="7" priority="7" operator="greaterThan">
      <formula>0.5</formula>
    </cfRule>
    <cfRule type="cellIs" dxfId="6" priority="8" operator="lessThanOrEqual">
      <formula>0</formula>
    </cfRule>
    <cfRule type="cellIs" dxfId="5" priority="9" operator="between">
      <formula>0</formula>
      <formula>0.5</formula>
    </cfRule>
  </conditionalFormatting>
  <conditionalFormatting sqref="T15:W15">
    <cfRule type="cellIs" dxfId="4" priority="1" operator="equal">
      <formula>"NO APLICA"</formula>
    </cfRule>
    <cfRule type="cellIs" dxfId="3" priority="2" operator="greaterThanOrEqual">
      <formula>1.2</formula>
    </cfRule>
    <cfRule type="cellIs" dxfId="2" priority="3" operator="lessThanOrEqual">
      <formula>0.5</formula>
    </cfRule>
    <cfRule type="cellIs" dxfId="1" priority="4" operator="between">
      <formula>0.5</formula>
      <formula>0.7</formula>
    </cfRule>
    <cfRule type="cellIs" dxfId="0" priority="5" operator="between">
      <formula>0.7</formula>
      <formula>1.2</formula>
    </cfRule>
  </conditionalFormatting>
  <printOptions horizontalCentered="1"/>
  <pageMargins left="0.23622047244094491" right="0.23622047244094491" top="0.74803149606299213" bottom="0.74803149606299213" header="0.31496062992125984" footer="0.31496062992125984"/>
  <pageSetup paperSize="5" scale="28" fitToHeight="0" orientation="landscape" r:id="rId1"/>
  <headerFooter>
    <oddFooter>&amp;R&amp;P</oddFooter>
  </headerFooter>
  <rowBreaks count="2" manualBreakCount="2">
    <brk id="92" min="1" max="26" man="1"/>
    <brk id="102" min="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66025-C80F-4D34-A87D-F11A55C05C7C}">
  <dimension ref="A1"/>
  <sheetViews>
    <sheetView workbookViewId="0">
      <selection activeCell="C22" sqref="C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T2</vt:lpstr>
      <vt:lpstr>Hoja1</vt:lpstr>
      <vt:lpstr>'SEGUIMIENTO T2'!Área_de_impresión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dc:creator>
  <cp:keywords/>
  <dc:description/>
  <cp:lastModifiedBy>secretaria</cp:lastModifiedBy>
  <cp:revision/>
  <cp:lastPrinted>2022-07-20T17:17:00Z</cp:lastPrinted>
  <dcterms:created xsi:type="dcterms:W3CDTF">2021-02-22T21:43:21Z</dcterms:created>
  <dcterms:modified xsi:type="dcterms:W3CDTF">2022-07-20T17:19:24Z</dcterms:modified>
  <cp:category/>
  <cp:contentStatus/>
</cp:coreProperties>
</file>