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Downloads\"/>
    </mc:Choice>
  </mc:AlternateContent>
  <xr:revisionPtr revIDLastSave="0" documentId="13_ncr:1_{68A38F0C-0CE9-45EF-8DD8-94EA763A0B39}" xr6:coauthVersionLast="47" xr6:coauthVersionMax="47" xr10:uidLastSave="{00000000-0000-0000-0000-000000000000}"/>
  <bookViews>
    <workbookView xWindow="-120" yWindow="-120" windowWidth="18453" windowHeight="9867" xr2:uid="{00000000-000D-0000-FFFF-FFFF00000000}"/>
  </bookViews>
  <sheets>
    <sheet name="SEGUIMIENTO EJ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W17" i="1"/>
  <c r="V17" i="1"/>
  <c r="U17" i="1"/>
  <c r="T17" i="1"/>
  <c r="S17" i="1"/>
  <c r="R17" i="1"/>
  <c r="Q17" i="1"/>
  <c r="P17" i="1"/>
  <c r="W18" i="1"/>
  <c r="V18" i="1"/>
  <c r="U18" i="1"/>
  <c r="T18" i="1"/>
  <c r="S18" i="1"/>
  <c r="R18" i="1"/>
  <c r="Q18" i="1"/>
  <c r="P18" i="1"/>
  <c r="W23" i="1"/>
  <c r="V23" i="1"/>
  <c r="U23" i="1"/>
  <c r="T23" i="1"/>
  <c r="S23" i="1"/>
  <c r="R23" i="1"/>
  <c r="Q23" i="1"/>
  <c r="P23" i="1"/>
  <c r="W22" i="1"/>
  <c r="V22" i="1"/>
  <c r="U22" i="1"/>
  <c r="T22" i="1"/>
  <c r="S22" i="1"/>
  <c r="R22" i="1"/>
  <c r="Q22" i="1"/>
  <c r="P22" i="1"/>
  <c r="W21" i="1"/>
  <c r="V21" i="1"/>
  <c r="U21" i="1"/>
  <c r="T21" i="1"/>
  <c r="S21" i="1"/>
  <c r="R21" i="1"/>
  <c r="Q21" i="1"/>
  <c r="P21" i="1"/>
  <c r="W20" i="1"/>
  <c r="V20" i="1"/>
  <c r="U20" i="1"/>
  <c r="T20" i="1"/>
  <c r="S20" i="1"/>
  <c r="R20" i="1"/>
  <c r="Q20" i="1"/>
  <c r="P20" i="1"/>
  <c r="P16" i="1"/>
  <c r="Q16" i="1"/>
  <c r="R16" i="1"/>
  <c r="S16" i="1"/>
  <c r="T16" i="1"/>
  <c r="U16" i="1"/>
  <c r="V16" i="1"/>
  <c r="W16" i="1"/>
  <c r="P19" i="1"/>
  <c r="Q19" i="1"/>
  <c r="R19" i="1"/>
  <c r="S19" i="1"/>
  <c r="T19" i="1"/>
  <c r="U19" i="1"/>
  <c r="V19" i="1"/>
  <c r="W19" i="1"/>
  <c r="P15" i="1"/>
  <c r="W15" i="1"/>
  <c r="V15" i="1"/>
  <c r="U15" i="1"/>
  <c r="T15" i="1"/>
  <c r="S15" i="1"/>
  <c r="R15" i="1"/>
  <c r="W14" i="1" l="1"/>
  <c r="V14" i="1"/>
  <c r="U14" i="1"/>
  <c r="T14" i="1"/>
  <c r="W24" i="1" l="1"/>
  <c r="V24" i="1"/>
  <c r="U24" i="1"/>
  <c r="T24" i="1"/>
  <c r="S24" i="1"/>
  <c r="R24" i="1"/>
  <c r="Q24" i="1"/>
  <c r="P24" i="1"/>
  <c r="P29" i="1" l="1"/>
  <c r="Q29" i="1"/>
  <c r="R29" i="1"/>
  <c r="S29" i="1"/>
  <c r="T29" i="1"/>
  <c r="U29" i="1"/>
  <c r="V29" i="1"/>
  <c r="W29" i="1"/>
  <c r="S14" i="1" l="1"/>
  <c r="R14" i="1"/>
  <c r="Q14" i="1"/>
  <c r="P14" i="1"/>
</calcChain>
</file>

<file path=xl/sharedStrings.xml><?xml version="1.0" encoding="utf-8"?>
<sst xmlns="http://schemas.openxmlformats.org/spreadsheetml/2006/main" count="156" uniqueCount="91">
  <si>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</si>
  <si>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</si>
  <si>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</si>
  <si>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</si>
  <si>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</si>
  <si>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</si>
  <si>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</si>
  <si>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</si>
  <si>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</si>
  <si>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</si>
  <si>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</si>
  <si>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 xml:space="preserve">TRIMESTRE 1 </t>
  </si>
  <si>
    <t xml:space="preserve">TRIMESTRE 2 </t>
  </si>
  <si>
    <t xml:space="preserve">TRIMESTRE 3 </t>
  </si>
  <si>
    <t xml:space="preserve">TRIMESTRE 4 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</si>
  <si>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</si>
  <si>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</si>
  <si>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</si>
  <si>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</si>
  <si>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</si>
  <si>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</si>
  <si>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META PLANEADA 2022</t>
  </si>
  <si>
    <t>META ALCANZADA 2022</t>
  </si>
  <si>
    <t>PORCENTAJE DE AVANCE TRIMESTRAL 2022</t>
  </si>
  <si>
    <t>PORCENTAJE DE AVANCE ACUMULADO ANUAL 2022</t>
  </si>
  <si>
    <t>JUSTIFICACION DE AVANCE DE RESULTADOS 2022</t>
  </si>
  <si>
    <t>SEGUIMIENTO DE AVANCE EN CUMPLIMIENTO DE METAS Y OBJETIVOS 2022</t>
  </si>
  <si>
    <t>TRIMESTRE 1 2022</t>
  </si>
  <si>
    <t>TRIMESTRE 2 2022</t>
  </si>
  <si>
    <t>TRIMESTRE 3 2022</t>
  </si>
  <si>
    <t>TRIMESTRE 4 2022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</si>
  <si>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</si>
  <si>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</si>
  <si>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</si>
  <si>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SEGUIMIENTO A LA EJECUCIÓN DEL PRESUPUESTO AUTORIZADO 2022</t>
  </si>
  <si>
    <t>Anual</t>
  </si>
  <si>
    <t>AVANCE EN CUMPLIMIENTO DE METAS TRIMESTRAL Y ANUAL ACUMULADO 2022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</si>
  <si>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Población de 18 años y más encuestada.</t>
    </r>
  </si>
  <si>
    <t>ND</t>
  </si>
  <si>
    <r>
      <rPr>
        <b/>
        <sz val="11"/>
        <color theme="1"/>
        <rFont val="Arial"/>
        <family val="2"/>
      </rPr>
      <t>4.19.1</t>
    </r>
    <r>
      <rPr>
        <sz val="11"/>
        <color theme="1"/>
        <rFont val="Arial"/>
        <family val="2"/>
      </rPr>
      <t>: Contribuir a que el municipio de Benito Juarez, Quintana Roo sea mas seguro, donde la población y visitantes convivan con tranquilidad  mediante el desarrollo de habilidades fisicas, recreativas y deportivas a través de la práctica del futbol.</t>
    </r>
  </si>
  <si>
    <t>Propósito
( PIONEROS )</t>
  </si>
  <si>
    <t>Componente
( Dirección General )</t>
  </si>
  <si>
    <t>Trimestral</t>
  </si>
  <si>
    <t>Componente
(Dirección Administrativa)</t>
  </si>
  <si>
    <t>Componente
( Dirección de  Centros de Formación )</t>
  </si>
  <si>
    <t>CLAVE Y NOMBRE DEL PPA: E-PPA  4.19 PROGRAMA PIONEROS FÚTBOL CANCÚN</t>
  </si>
  <si>
    <r>
      <rPr>
        <b/>
        <sz val="11"/>
        <color theme="0"/>
        <rFont val="Arial"/>
        <family val="2"/>
      </rPr>
      <t xml:space="preserve">4.19.1.1 </t>
    </r>
    <r>
      <rPr>
        <sz val="11"/>
        <color theme="0"/>
        <rFont val="Arial"/>
        <family val="2"/>
      </rPr>
      <t xml:space="preserve">La población de Benito Juárez participa y desarrolla habilidades fisicas, recreativas y deportivas de alto rendimiento mediante la práctica del futbol </t>
    </r>
  </si>
  <si>
    <r>
      <rPr>
        <b/>
        <sz val="11"/>
        <color theme="0"/>
        <rFont val="Arial"/>
        <family val="2"/>
      </rPr>
      <t>PCPAAF:</t>
    </r>
    <r>
      <rPr>
        <sz val="11"/>
        <color theme="0"/>
        <rFont val="Arial"/>
        <family val="2"/>
      </rPr>
      <t xml:space="preserve"> Porcentaje de personas que participan o asisten en actividades futbolísticas.</t>
    </r>
  </si>
  <si>
    <r>
      <rPr>
        <b/>
        <sz val="11"/>
        <rFont val="Arial"/>
        <family val="2"/>
      </rPr>
      <t>4.19.1.1.1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</si>
  <si>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</si>
  <si>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</si>
  <si>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</si>
  <si>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</si>
  <si>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>4.19.1.1.2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</si>
  <si>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</si>
  <si>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>4.19.1.1.2.1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</si>
  <si>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</si>
  <si>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>4.19.1.1.3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</si>
  <si>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</si>
  <si>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>4.19.1.1.3.1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</si>
  <si>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</si>
  <si>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>4.19.1.1.3.2</t>
    </r>
    <r>
      <rPr>
        <sz val="11"/>
        <rFont val="Arial"/>
        <family val="2"/>
      </rPr>
      <t xml:space="preserve"> Realización de eventos recreativos en los centros de formación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</si>
  <si>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</si>
  <si>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</si>
  <si>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</si>
  <si>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</si>
  <si>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</si>
  <si>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</si>
  <si>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</si>
  <si>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</si>
  <si>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</si>
  <si>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</si>
  <si>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</si>
  <si>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r>
      <rPr>
        <b/>
        <sz val="11"/>
        <rFont val="Arial"/>
        <family val="2"/>
      </rPr>
      <t>4.19.1.1.1.1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</si>
  <si>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 xml:space="preserve">4.19.1.1.1.2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</si>
  <si>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4.19.1.1.1.3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</si>
  <si>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 La meta alcanzada en el segundo trimestre 2022 corresponde al mismo valor obtenido en 2021, es decir 80.2%. El avance en cumplimiento de metas trimestral refleja la variación del avance trimestral  reportado respecto a lo programado trimestral, es decir 1.17%. 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El avance en cumplimiento de metas anual refleja la variación del avance anual  reportado respecto a lo programado anual, es decir 1.17%.El Instituto Nacional de Estadística y Geografía, INEGI, implementa y publica los resultados de la Encuesta Nacional de Victimización y Percepción sobre Seguridad Pública Anualmente. Ultimo dato 80.2% periodo marzo-abril 2021. </t>
    </r>
  </si>
  <si>
    <t>.</t>
  </si>
  <si>
    <t>ASOCIACIÓN DE FUTBOL PIONEROS A.C.</t>
  </si>
  <si>
    <r>
      <t xml:space="preserve">Las actividades, eventos y partidos pudieron ser realizados al participar con mayor ímpetu en el fútbol.
</t>
    </r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La meta programada de 4200 se cumplio con el 147.14%  de 6180 asistentes.
</t>
    </r>
    <r>
      <rPr>
        <b/>
        <sz val="11"/>
        <color theme="0"/>
        <rFont val="Arial"/>
        <family val="2"/>
      </rPr>
      <t>Avance trimestral:</t>
    </r>
    <r>
      <rPr>
        <sz val="11"/>
        <color theme="0"/>
        <rFont val="Arial"/>
        <family val="2"/>
      </rPr>
      <t xml:space="preserve"> En el  segundor trimestre del 2022 se obtuvo un avance considerable debido a la promoción de los centros de formación llegando al 147.14%
</t>
    </r>
    <r>
      <rPr>
        <b/>
        <sz val="11"/>
        <color theme="0"/>
        <rFont val="Arial"/>
        <family val="2"/>
      </rPr>
      <t>Avance anual</t>
    </r>
    <r>
      <rPr>
        <sz val="11"/>
        <color theme="0"/>
        <rFont val="Arial"/>
        <family val="2"/>
      </rPr>
      <t>: En éste índice se tiene el 43.87% en la actividad</t>
    </r>
  </si>
  <si>
    <r>
      <t xml:space="preserve">El incremento de actividades dió un repunte muy alto en participación debido a la espera de poder realizar eventos por las restricciones implementadas por el semáforo epidemiológico las cuales disminuyeron dando apertura a la realización de eventos deportivos.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programada de 10 eventos se superó a 12.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fué muy considerable debido a la buena aceptación y reflejo de la promoción se llegó a un porcentaje de 120%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 70% ya que se tuvo mayor captación de nuevos participantes en las actividades.</t>
    </r>
  </si>
  <si>
    <r>
      <t xml:space="preserve">Los partidos de fútbol programados de la Tercera División de Futbol tuviueron buena aceptación.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de 1600 para el segundo trimestre 2022 se vió con buena aceptación con el logro en la meta de  3600 asistentes.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segundo trimestre del 2022 el porcentaje logrado fué del  276.92%  por la buena asistencia a los partidos.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alcance fue del 98.33% en buena participacion de los ciudadanos.</t>
    </r>
  </si>
  <si>
    <r>
      <t xml:space="preserve">Los partidos de fútbol programados del fútbol semiprofesional tuviueron buena aceptación.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600 para el segundo trimestre 2022 se vió con buena aceptación con el logro en la meta de  1500 asistentes.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segundo trimestre del 2022 el porcentaje logrado fué del  250%  por la buena asistencia a los partidos.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el alcance fue del 84.67% en buena participacion de los ciudadanos.</t>
    </r>
  </si>
  <si>
    <r>
      <t xml:space="preserve">Las actividades en eventos organizados no se realizaron ya que se reprogramaron para los siguientes meses.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400 asistentes fue superada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segundor trimestre del 2022 no se obtuvo avance de 900, compenzanso el monot no realizaado del trimestre anterior. 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En éste índice el avance fue del 56.25% con actividades que regulan el avance anual.</t>
    </r>
  </si>
  <si>
    <r>
      <t xml:space="preserve">Se realizan los informes y reportes conforme a la normatividad vigente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el número de reportes administravios oficiales de 3 se cumple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solicitados por otras instancias con resultado del 100%.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el 55.56% en el segundor trimestre con los reportes programados.</t>
    </r>
  </si>
  <si>
    <r>
      <t xml:space="preserve">Se realizan los informes y reportes conforme a la normatividad vigente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>el número de reportes administravios oficiales de 3 se cumple en el trimestre.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solicitados por otras instancias con resultado del 100%..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Se logra el 55.56 % en el segundo trimestre con los reportes programados.</t>
    </r>
  </si>
  <si>
    <r>
      <t xml:space="preserve">Las actividades en eventos de los centros de formación no se realizaron ya que se reprogramaron para los siguientes meses.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de 15 eventos no logra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segundo trimestre del 2022  se obtuvo avance del  33.33%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el porcentaje es del  22.22%  de eventos realicados por los participantes del los centors de formación.</t>
    </r>
  </si>
  <si>
    <r>
      <t xml:space="preserve">Las actividades en eventos de los centros de formación no se realizaron  en su totalidad por afectación presupuestaria.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15 eventos no logra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primer trimestre del 2022  se obtuvo avance del  33.33% por motivos presupuestales.
</t>
    </r>
    <r>
      <rPr>
        <b/>
        <sz val="11"/>
        <color theme="1"/>
        <rFont val="Arial"/>
        <family val="2"/>
      </rPr>
      <t xml:space="preserve">Avance anual: </t>
    </r>
    <r>
      <rPr>
        <sz val="11"/>
        <color theme="1"/>
        <rFont val="Arial"/>
        <family val="2"/>
      </rPr>
      <t>En éste índice el porcentaje de avance es del 22.22%  de eventos realicados por los participantes del los centros de formación.</t>
    </r>
  </si>
  <si>
    <t>JUSTIFICACIÓN DE AVANCE DE EJECUCIÓN DEL PRESUPUESTO 2022</t>
  </si>
  <si>
    <t>Se tuvo un incremento por compenzasr un porcentaje del monto faltante en el trimestre anterior.</t>
  </si>
  <si>
    <r>
      <t xml:space="preserve">El incremento de participantes en los centros de formación fue debido a la promoción implementada en los últimos meses.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de 0 admisiones para el trimestre se incrementó debido a la promoción realizada llegando a 180 participantes más.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segundo trimestre del 2022 se obtuvo un avance que se refleja en el acumulado anual.
</t>
    </r>
    <r>
      <rPr>
        <b/>
        <sz val="11"/>
        <color theme="1"/>
        <rFont val="Arial"/>
        <family val="2"/>
      </rPr>
      <t>Avance anual:</t>
    </r>
    <r>
      <rPr>
        <sz val="11"/>
        <color theme="1"/>
        <rFont val="Arial"/>
        <family val="2"/>
      </rPr>
      <t xml:space="preserve"> En éste índice se tiene un incremento llegando al 100% ya que se tuvo mayor captación de nuevas admisiones en el sector amateur.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</si>
</sst>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4"/>
      <color rgb="FFFFFFFF"/>
      <name val="Arial"/>
      <family val="2"/>
    </font>
    <font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rgb="FFF2F2F2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theme="1"/>
      </bottom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</cellStyleXfs>
  <cellXfs count="172">
    <xf numFmtId="0" fontId="0" fillId="0" borderId="0" xfId="0"/>
    <xf numFmtId="0" fontId="7" fillId="2" borderId="49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10" fontId="0" fillId="4" borderId="77" xfId="0" applyNumberFormat="1" applyFill="1" applyBorder="1" applyAlignment="1">
      <alignment horizontal="center" vertical="center" wrapText="1"/>
    </xf>
    <xf numFmtId="10" fontId="0" fillId="4" borderId="78" xfId="0" applyNumberForma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0" fontId="10" fillId="3" borderId="44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center" vertical="center" wrapText="1"/>
    </xf>
    <xf numFmtId="10" fontId="11" fillId="3" borderId="54" xfId="2" applyNumberFormat="1" applyFont="1" applyFill="1" applyBorder="1" applyAlignment="1">
      <alignment horizontal="center" vertical="center" wrapText="1"/>
    </xf>
    <xf numFmtId="10" fontId="10" fillId="3" borderId="55" xfId="2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0" fontId="11" fillId="3" borderId="57" xfId="2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2" fillId="6" borderId="67" xfId="0" applyFont="1" applyFill="1" applyBorder="1" applyAlignment="1">
      <alignment horizontal="center" vertical="center" wrapText="1"/>
    </xf>
    <xf numFmtId="0" fontId="13" fillId="6" borderId="68" xfId="0" applyFont="1" applyFill="1" applyBorder="1" applyAlignment="1">
      <alignment horizontal="left" vertical="center" wrapText="1"/>
    </xf>
    <xf numFmtId="0" fontId="13" fillId="6" borderId="68" xfId="0" applyFont="1" applyFill="1" applyBorder="1" applyAlignment="1">
      <alignment horizontal="center" vertical="center" wrapText="1"/>
    </xf>
    <xf numFmtId="0" fontId="13" fillId="6" borderId="69" xfId="0" applyFont="1" applyFill="1" applyBorder="1" applyAlignment="1">
      <alignment horizontal="left" vertical="center" wrapText="1"/>
    </xf>
    <xf numFmtId="0" fontId="13" fillId="6" borderId="71" xfId="0" applyFont="1" applyFill="1" applyBorder="1" applyAlignment="1">
      <alignment horizontal="center" vertical="center" wrapText="1"/>
    </xf>
    <xf numFmtId="0" fontId="13" fillId="6" borderId="72" xfId="0" applyFont="1" applyFill="1" applyBorder="1" applyAlignment="1">
      <alignment horizontal="center" vertical="center" wrapText="1"/>
    </xf>
    <xf numFmtId="0" fontId="13" fillId="6" borderId="73" xfId="0" applyFont="1" applyFill="1" applyBorder="1" applyAlignment="1">
      <alignment horizontal="center" vertical="center" wrapText="1"/>
    </xf>
    <xf numFmtId="3" fontId="13" fillId="6" borderId="58" xfId="0" applyNumberFormat="1" applyFont="1" applyFill="1" applyBorder="1" applyAlignment="1">
      <alignment horizontal="center" vertical="center" wrapText="1"/>
    </xf>
    <xf numFmtId="3" fontId="13" fillId="6" borderId="22" xfId="0" applyNumberFormat="1" applyFont="1" applyFill="1" applyBorder="1" applyAlignment="1">
      <alignment horizontal="center" vertical="center" wrapText="1"/>
    </xf>
    <xf numFmtId="3" fontId="13" fillId="6" borderId="23" xfId="0" applyNumberFormat="1" applyFont="1" applyFill="1" applyBorder="1" applyAlignment="1">
      <alignment horizontal="center" vertical="center" wrapText="1"/>
    </xf>
    <xf numFmtId="0" fontId="8" fillId="7" borderId="59" xfId="0" applyFont="1" applyFill="1" applyBorder="1" applyAlignment="1">
      <alignment horizontal="center" vertical="center" wrapText="1"/>
    </xf>
    <xf numFmtId="10" fontId="10" fillId="7" borderId="60" xfId="2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10" fontId="10" fillId="7" borderId="55" xfId="2" applyNumberFormat="1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10" fontId="10" fillId="7" borderId="56" xfId="2" applyNumberFormat="1" applyFont="1" applyFill="1" applyBorder="1" applyAlignment="1">
      <alignment horizontal="center" vertical="center" wrapText="1"/>
    </xf>
    <xf numFmtId="10" fontId="11" fillId="7" borderId="55" xfId="2" applyNumberFormat="1" applyFont="1" applyFill="1" applyBorder="1" applyAlignment="1">
      <alignment horizontal="center" vertical="center" wrapText="1"/>
    </xf>
    <xf numFmtId="10" fontId="11" fillId="7" borderId="56" xfId="2" applyNumberFormat="1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justify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62" xfId="0" applyFont="1" applyFill="1" applyBorder="1" applyAlignment="1">
      <alignment horizontal="left" vertical="center" wrapText="1"/>
    </xf>
    <xf numFmtId="0" fontId="10" fillId="7" borderId="19" xfId="0" applyFont="1" applyFill="1" applyBorder="1" applyAlignment="1">
      <alignment horizontal="justify" vertical="top" wrapText="1"/>
    </xf>
    <xf numFmtId="0" fontId="10" fillId="7" borderId="20" xfId="0" applyFont="1" applyFill="1" applyBorder="1" applyAlignment="1">
      <alignment horizontal="justify" vertical="center" wrapText="1"/>
    </xf>
    <xf numFmtId="0" fontId="13" fillId="6" borderId="21" xfId="0" applyFont="1" applyFill="1" applyBorder="1" applyAlignment="1">
      <alignment horizontal="left" vertical="top" wrapText="1"/>
    </xf>
    <xf numFmtId="0" fontId="13" fillId="6" borderId="22" xfId="0" applyFont="1" applyFill="1" applyBorder="1" applyAlignment="1">
      <alignment horizontal="left" vertical="center" wrapText="1"/>
    </xf>
    <xf numFmtId="0" fontId="13" fillId="6" borderId="23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horizontal="left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3" fontId="10" fillId="3" borderId="22" xfId="0" applyNumberFormat="1" applyFont="1" applyFill="1" applyBorder="1" applyAlignment="1">
      <alignment horizontal="center" vertical="center" wrapText="1"/>
    </xf>
    <xf numFmtId="3" fontId="10" fillId="3" borderId="23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7" borderId="29" xfId="0" applyFont="1" applyFill="1" applyBorder="1" applyAlignment="1">
      <alignment horizontal="center" vertical="center" wrapText="1"/>
    </xf>
    <xf numFmtId="7" fontId="10" fillId="7" borderId="33" xfId="1" applyNumberFormat="1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0" fillId="7" borderId="53" xfId="0" applyFont="1" applyFill="1" applyBorder="1" applyAlignment="1">
      <alignment horizontal="justify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left" vertical="top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7" fillId="3" borderId="79" xfId="0" applyFont="1" applyFill="1" applyBorder="1" applyAlignment="1">
      <alignment horizontal="center" vertical="center" wrapText="1"/>
    </xf>
    <xf numFmtId="0" fontId="11" fillId="3" borderId="80" xfId="0" applyFont="1" applyFill="1" applyBorder="1" applyAlignment="1">
      <alignment horizontal="left" vertical="center" wrapText="1"/>
    </xf>
    <xf numFmtId="0" fontId="11" fillId="3" borderId="80" xfId="0" applyFont="1" applyFill="1" applyBorder="1" applyAlignment="1">
      <alignment horizontal="center" vertical="center" wrapText="1"/>
    </xf>
    <xf numFmtId="0" fontId="11" fillId="3" borderId="81" xfId="0" applyFont="1" applyFill="1" applyBorder="1" applyAlignment="1">
      <alignment horizontal="left" vertical="center" wrapText="1"/>
    </xf>
    <xf numFmtId="0" fontId="11" fillId="3" borderId="79" xfId="0" applyFont="1" applyFill="1" applyBorder="1" applyAlignment="1">
      <alignment horizontal="center" vertical="center" wrapText="1"/>
    </xf>
    <xf numFmtId="0" fontId="11" fillId="3" borderId="83" xfId="0" applyFont="1" applyFill="1" applyBorder="1" applyAlignment="1">
      <alignment horizontal="center" vertical="center" wrapText="1"/>
    </xf>
    <xf numFmtId="3" fontId="10" fillId="3" borderId="80" xfId="0" applyNumberFormat="1" applyFont="1" applyFill="1" applyBorder="1" applyAlignment="1">
      <alignment horizontal="center" vertical="center" wrapText="1"/>
    </xf>
    <xf numFmtId="3" fontId="10" fillId="3" borderId="83" xfId="0" applyNumberFormat="1" applyFont="1" applyFill="1" applyBorder="1" applyAlignment="1">
      <alignment horizontal="center" vertical="center" wrapText="1"/>
    </xf>
    <xf numFmtId="0" fontId="10" fillId="3" borderId="79" xfId="0" applyFont="1" applyFill="1" applyBorder="1" applyAlignment="1">
      <alignment horizontal="left" vertical="top" wrapText="1"/>
    </xf>
    <xf numFmtId="0" fontId="10" fillId="3" borderId="83" xfId="0" applyFont="1" applyFill="1" applyBorder="1" applyAlignment="1">
      <alignment horizontal="left" vertical="center" wrapText="1"/>
    </xf>
    <xf numFmtId="0" fontId="10" fillId="3" borderId="84" xfId="0" applyFont="1" applyFill="1" applyBorder="1" applyAlignment="1">
      <alignment horizontal="left" vertical="center" wrapText="1"/>
    </xf>
    <xf numFmtId="0" fontId="9" fillId="3" borderId="85" xfId="0" applyFont="1" applyFill="1" applyBorder="1" applyAlignment="1">
      <alignment horizontal="center" vertical="center" wrapText="1"/>
    </xf>
    <xf numFmtId="10" fontId="0" fillId="9" borderId="79" xfId="0" applyNumberFormat="1" applyFill="1" applyBorder="1" applyAlignment="1">
      <alignment horizontal="center" vertical="center" wrapText="1"/>
    </xf>
    <xf numFmtId="10" fontId="0" fillId="9" borderId="80" xfId="0" applyNumberFormat="1" applyFill="1" applyBorder="1" applyAlignment="1">
      <alignment horizontal="center" vertical="center" wrapText="1"/>
    </xf>
    <xf numFmtId="10" fontId="0" fillId="9" borderId="83" xfId="0" applyNumberFormat="1" applyFill="1" applyBorder="1" applyAlignment="1">
      <alignment horizontal="center" vertical="center" wrapText="1"/>
    </xf>
    <xf numFmtId="10" fontId="0" fillId="8" borderId="46" xfId="0" applyNumberFormat="1" applyFill="1" applyBorder="1" applyAlignment="1">
      <alignment horizontal="center" vertical="center" wrapText="1"/>
    </xf>
    <xf numFmtId="10" fontId="0" fillId="8" borderId="47" xfId="0" applyNumberFormat="1" applyFill="1" applyBorder="1" applyAlignment="1">
      <alignment horizontal="center" vertical="center" wrapText="1"/>
    </xf>
    <xf numFmtId="10" fontId="0" fillId="8" borderId="48" xfId="0" applyNumberFormat="1" applyFill="1" applyBorder="1" applyAlignment="1">
      <alignment horizontal="center" vertical="center" wrapText="1"/>
    </xf>
    <xf numFmtId="10" fontId="0" fillId="8" borderId="74" xfId="0" applyNumberFormat="1" applyFill="1" applyBorder="1" applyAlignment="1">
      <alignment horizontal="center" vertical="center" wrapText="1"/>
    </xf>
    <xf numFmtId="10" fontId="0" fillId="8" borderId="75" xfId="0" applyNumberFormat="1" applyFill="1" applyBorder="1" applyAlignment="1">
      <alignment horizontal="center" vertical="center" wrapText="1"/>
    </xf>
    <xf numFmtId="10" fontId="0" fillId="8" borderId="56" xfId="0" applyNumberForma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80" xfId="0" applyFont="1" applyFill="1" applyBorder="1" applyAlignment="1">
      <alignment horizontal="left" vertical="top" wrapText="1"/>
    </xf>
    <xf numFmtId="10" fontId="0" fillId="4" borderId="2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10" fontId="0" fillId="4" borderId="23" xfId="0" applyNumberForma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justify" vertical="top" wrapText="1"/>
    </xf>
    <xf numFmtId="0" fontId="13" fillId="6" borderId="70" xfId="0" applyFont="1" applyFill="1" applyBorder="1" applyAlignment="1">
      <alignment horizontal="center" vertical="center" wrapText="1"/>
    </xf>
    <xf numFmtId="0" fontId="11" fillId="7" borderId="63" xfId="0" applyFont="1" applyFill="1" applyBorder="1" applyAlignment="1">
      <alignment horizontal="center" vertical="center" wrapText="1"/>
    </xf>
    <xf numFmtId="0" fontId="11" fillId="7" borderId="64" xfId="0" applyFont="1" applyFill="1" applyBorder="1" applyAlignment="1">
      <alignment horizontal="center" vertical="center" wrapText="1"/>
    </xf>
    <xf numFmtId="0" fontId="11" fillId="7" borderId="65" xfId="0" applyFont="1" applyFill="1" applyBorder="1" applyAlignment="1">
      <alignment horizontal="center" vertical="center" wrapText="1"/>
    </xf>
    <xf numFmtId="0" fontId="11" fillId="7" borderId="66" xfId="0" applyFont="1" applyFill="1" applyBorder="1" applyAlignment="1">
      <alignment horizontal="center" vertical="center" wrapText="1"/>
    </xf>
    <xf numFmtId="3" fontId="10" fillId="7" borderId="22" xfId="0" applyNumberFormat="1" applyFont="1" applyFill="1" applyBorder="1" applyAlignment="1">
      <alignment horizontal="center" vertical="center" wrapText="1"/>
    </xf>
    <xf numFmtId="3" fontId="10" fillId="7" borderId="23" xfId="0" applyNumberFormat="1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1" fillId="3" borderId="82" xfId="0" applyFont="1" applyFill="1" applyBorder="1" applyAlignment="1">
      <alignment horizontal="center" vertical="center" wrapText="1"/>
    </xf>
    <xf numFmtId="164" fontId="11" fillId="3" borderId="27" xfId="0" applyNumberFormat="1" applyFont="1" applyFill="1" applyBorder="1" applyAlignment="1">
      <alignment horizontal="center" vertical="center"/>
    </xf>
    <xf numFmtId="7" fontId="11" fillId="3" borderId="32" xfId="1" applyNumberFormat="1" applyFont="1" applyFill="1" applyBorder="1" applyAlignment="1">
      <alignment horizontal="center" vertical="center" wrapText="1"/>
    </xf>
    <xf numFmtId="7" fontId="11" fillId="3" borderId="34" xfId="1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0" fontId="2" fillId="7" borderId="21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justify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5" fillId="5" borderId="4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42" xfId="0" applyFont="1" applyFill="1" applyBorder="1" applyAlignment="1">
      <alignment horizontal="center" vertical="top" wrapText="1"/>
    </xf>
    <xf numFmtId="0" fontId="5" fillId="5" borderId="43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86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left" vertical="center" wrapText="1"/>
    </xf>
    <xf numFmtId="0" fontId="13" fillId="6" borderId="21" xfId="0" applyFont="1" applyFill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39"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00B05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numFmt numFmtId="14" formatCode="0.00%"/>
      <fill>
        <patternFill>
          <bgColor rgb="FFFFFF00"/>
        </patternFill>
      </fill>
    </dxf>
    <dxf>
      <font>
        <color theme="1"/>
      </font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468165</xdr:colOff>
      <xdr:row>36</xdr:row>
      <xdr:rowOff>61583</xdr:rowOff>
    </xdr:from>
    <xdr:ext cx="6378289" cy="217515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059E8A6-E29F-704A-AB88-EB9B3FF85464}"/>
            </a:ext>
          </a:extLst>
        </xdr:cNvPr>
        <xdr:cNvSpPr txBox="1"/>
      </xdr:nvSpPr>
      <xdr:spPr>
        <a:xfrm>
          <a:off x="4680333" y="42416083"/>
          <a:ext cx="6378289" cy="2175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_____________________________________</a:t>
          </a:r>
        </a:p>
        <a:p>
          <a:pPr algn="ctr"/>
          <a:r>
            <a:rPr lang="es-MX" sz="2000" b="1"/>
            <a:t>Elaboró</a:t>
          </a:r>
        </a:p>
        <a:p>
          <a:pPr algn="ctr"/>
          <a:r>
            <a:rPr lang="es-MX" sz="2000" b="1"/>
            <a:t>Lic. Gloria Isabel Vela Iñigo</a:t>
          </a:r>
        </a:p>
        <a:p>
          <a:pPr algn="ctr"/>
          <a:r>
            <a:rPr lang="es-MX" sz="2000" b="1"/>
            <a:t>Directora General</a:t>
          </a:r>
        </a:p>
      </xdr:txBody>
    </xdr:sp>
    <xdr:clientData/>
  </xdr:oneCellAnchor>
  <xdr:oneCellAnchor>
    <xdr:from>
      <xdr:col>10</xdr:col>
      <xdr:colOff>563034</xdr:colOff>
      <xdr:row>37</xdr:row>
      <xdr:rowOff>136622</xdr:rowOff>
    </xdr:from>
    <xdr:ext cx="4830635" cy="184265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193972F-D03C-C54C-A6ED-DA5B1378CF22}"/>
            </a:ext>
          </a:extLst>
        </xdr:cNvPr>
        <xdr:cNvSpPr txBox="1"/>
      </xdr:nvSpPr>
      <xdr:spPr>
        <a:xfrm>
          <a:off x="14765867" y="40861290"/>
          <a:ext cx="4830635" cy="18426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_______________________________</a:t>
          </a:r>
        </a:p>
        <a:p>
          <a:pPr algn="ctr"/>
          <a:r>
            <a:rPr lang="es-MX" sz="2000" b="1"/>
            <a:t>Revisó</a:t>
          </a:r>
        </a:p>
        <a:p>
          <a:pPr algn="ctr"/>
          <a:r>
            <a:rPr lang="es-MX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M.C. Enrique Eduardo Encalada Sánchez</a:t>
          </a:r>
          <a:endParaRPr lang="es-MX" sz="2000" b="1">
            <a:effectLst/>
          </a:endParaRPr>
        </a:p>
        <a:p>
          <a:pPr algn="ctr"/>
          <a:r>
            <a:rPr lang="es-MX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Planeación de la DGPM</a:t>
          </a:r>
          <a:endParaRPr lang="es-MX" sz="2000" b="1">
            <a:effectLst/>
          </a:endParaRPr>
        </a:p>
        <a:p>
          <a:pPr algn="ctr"/>
          <a:endParaRPr lang="es-MX" sz="2000" b="1"/>
        </a:p>
      </xdr:txBody>
    </xdr:sp>
    <xdr:clientData/>
  </xdr:oneCellAnchor>
  <xdr:oneCellAnchor>
    <xdr:from>
      <xdr:col>20</xdr:col>
      <xdr:colOff>241299</xdr:colOff>
      <xdr:row>37</xdr:row>
      <xdr:rowOff>83431</xdr:rowOff>
    </xdr:from>
    <xdr:ext cx="6582689" cy="153110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4EAA36B-1BF5-4548-8418-197246DD96C3}"/>
            </a:ext>
          </a:extLst>
        </xdr:cNvPr>
        <xdr:cNvSpPr txBox="1"/>
      </xdr:nvSpPr>
      <xdr:spPr>
        <a:xfrm>
          <a:off x="26318632" y="42628431"/>
          <a:ext cx="6582689" cy="15311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/>
            <a:t>______________________________</a:t>
          </a:r>
        </a:p>
        <a:p>
          <a:pPr algn="ctr"/>
          <a:r>
            <a:rPr lang="es-MX" sz="2000" b="1"/>
            <a:t>Autorizó</a:t>
          </a:r>
        </a:p>
        <a:p>
          <a:pPr algn="ctr"/>
          <a:r>
            <a:rPr lang="es-MX" sz="2000" b="1">
              <a:effectLst/>
            </a:rPr>
            <a:t>Lic.</a:t>
          </a:r>
          <a:r>
            <a:rPr lang="es-MX" sz="2000" b="1" baseline="0">
              <a:effectLst/>
            </a:rPr>
            <a:t> David Martínez González</a:t>
          </a:r>
        </a:p>
        <a:p>
          <a:pPr algn="ctr"/>
          <a:r>
            <a:rPr lang="es-MX" sz="2000" b="1" baseline="0">
              <a:effectLst/>
            </a:rPr>
            <a:t>Vicepresidente</a:t>
          </a:r>
          <a:endParaRPr lang="es-MX" sz="2000" b="1">
            <a:effectLst/>
          </a:endParaRPr>
        </a:p>
      </xdr:txBody>
    </xdr:sp>
    <xdr:clientData/>
  </xdr:oneCellAnchor>
  <xdr:twoCellAnchor editAs="oneCell">
    <xdr:from>
      <xdr:col>1</xdr:col>
      <xdr:colOff>12700</xdr:colOff>
      <xdr:row>1</xdr:row>
      <xdr:rowOff>83552</xdr:rowOff>
    </xdr:from>
    <xdr:to>
      <xdr:col>2</xdr:col>
      <xdr:colOff>592810</xdr:colOff>
      <xdr:row>5</xdr:row>
      <xdr:rowOff>132669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274052"/>
          <a:ext cx="2032673" cy="1559510"/>
        </a:xfrm>
        <a:prstGeom prst="rect">
          <a:avLst/>
        </a:prstGeom>
      </xdr:spPr>
    </xdr:pic>
    <xdr:clientData/>
  </xdr:twoCellAnchor>
  <xdr:twoCellAnchor editAs="oneCell">
    <xdr:from>
      <xdr:col>2</xdr:col>
      <xdr:colOff>911559</xdr:colOff>
      <xdr:row>0</xdr:row>
      <xdr:rowOff>166686</xdr:rowOff>
    </xdr:from>
    <xdr:to>
      <xdr:col>3</xdr:col>
      <xdr:colOff>881059</xdr:colOff>
      <xdr:row>6</xdr:row>
      <xdr:rowOff>73786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9872" y="166686"/>
          <a:ext cx="1898315" cy="1812100"/>
        </a:xfrm>
        <a:prstGeom prst="rect">
          <a:avLst/>
        </a:prstGeom>
      </xdr:spPr>
    </xdr:pic>
    <xdr:clientData/>
  </xdr:twoCellAnchor>
  <xdr:twoCellAnchor editAs="oneCell">
    <xdr:from>
      <xdr:col>23</xdr:col>
      <xdr:colOff>1000124</xdr:colOff>
      <xdr:row>0</xdr:row>
      <xdr:rowOff>111123</xdr:rowOff>
    </xdr:from>
    <xdr:to>
      <xdr:col>26</xdr:col>
      <xdr:colOff>6742</xdr:colOff>
      <xdr:row>7</xdr:row>
      <xdr:rowOff>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7BD2C6-EBD3-4128-9D97-0E7AFFE24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765249" y="111123"/>
          <a:ext cx="4295107" cy="198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29"/>
  <sheetViews>
    <sheetView tabSelected="1" topLeftCell="A29" zoomScale="40" zoomScaleNormal="40" zoomScaleSheetLayoutView="25" workbookViewId="0">
      <selection activeCell="Q51" sqref="Q51"/>
    </sheetView>
  </sheetViews>
  <sheetFormatPr baseColWidth="10" defaultColWidth="11.44140625" defaultRowHeight="15.35" x14ac:dyDescent="0.3"/>
  <cols>
    <col min="1" max="1" width="1.33203125" customWidth="1"/>
    <col min="2" max="2" width="21.77734375" customWidth="1"/>
    <col min="3" max="3" width="29" customWidth="1"/>
    <col min="4" max="4" width="21.77734375" customWidth="1"/>
    <col min="5" max="5" width="23.44140625" customWidth="1"/>
    <col min="6" max="6" width="22" customWidth="1"/>
    <col min="7" max="7" width="19.44140625" customWidth="1"/>
    <col min="8" max="8" width="16.21875" customWidth="1"/>
    <col min="9" max="9" width="15.21875" customWidth="1"/>
    <col min="10" max="10" width="16.77734375" customWidth="1"/>
    <col min="11" max="11" width="17.44140625" customWidth="1"/>
    <col min="12" max="12" width="17.21875" customWidth="1"/>
    <col min="13" max="13" width="15.5546875" customWidth="1"/>
    <col min="14" max="14" width="14.77734375" customWidth="1"/>
    <col min="15" max="15" width="15.5546875" customWidth="1"/>
    <col min="16" max="16" width="15" customWidth="1"/>
    <col min="17" max="17" width="14.77734375" customWidth="1"/>
    <col min="18" max="18" width="15.21875" hidden="1" customWidth="1"/>
    <col min="19" max="19" width="14.5546875" hidden="1" customWidth="1"/>
    <col min="20" max="20" width="14.77734375" hidden="1" customWidth="1"/>
    <col min="21" max="21" width="15.21875" customWidth="1"/>
    <col min="22" max="22" width="14.5546875" customWidth="1"/>
    <col min="23" max="23" width="13.77734375" customWidth="1"/>
    <col min="24" max="24" width="15.109375" customWidth="1"/>
    <col min="25" max="25" width="47.88671875" customWidth="1"/>
    <col min="26" max="26" width="14.88671875" customWidth="1"/>
    <col min="27" max="27" width="15.44140625" customWidth="1"/>
    <col min="28" max="28" width="3.88671875" customWidth="1"/>
    <col min="29" max="29" width="3.6640625" customWidth="1"/>
  </cols>
  <sheetData>
    <row r="1" spans="2:27" ht="16" thickBot="1" x14ac:dyDescent="0.35"/>
    <row r="2" spans="2:27" ht="30" customHeight="1" x14ac:dyDescent="0.3">
      <c r="E2" s="144" t="s">
        <v>26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6"/>
    </row>
    <row r="3" spans="2:27" ht="30" customHeight="1" x14ac:dyDescent="0.3">
      <c r="E3" s="147" t="s">
        <v>20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9"/>
    </row>
    <row r="4" spans="2:27" ht="30" customHeight="1" x14ac:dyDescent="0.3">
      <c r="E4" s="147" t="s">
        <v>45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9"/>
    </row>
    <row r="5" spans="2:27" ht="30" customHeight="1" x14ac:dyDescent="0.3">
      <c r="D5" t="s">
        <v>77</v>
      </c>
      <c r="E5" s="147" t="s">
        <v>78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9"/>
    </row>
    <row r="6" spans="2:27" ht="15.85" customHeight="1" thickBot="1" x14ac:dyDescent="0.35">
      <c r="E6" s="116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8"/>
    </row>
    <row r="10" spans="2:27" ht="16" thickBot="1" x14ac:dyDescent="0.35"/>
    <row r="11" spans="2:27" ht="56.7" customHeight="1" thickBot="1" x14ac:dyDescent="0.35">
      <c r="B11" s="72"/>
      <c r="C11" s="73"/>
      <c r="D11" s="73"/>
      <c r="E11" s="73"/>
      <c r="F11" s="73"/>
      <c r="G11" s="150" t="s">
        <v>36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2" t="s">
        <v>25</v>
      </c>
      <c r="Y11" s="153"/>
      <c r="Z11" s="153"/>
      <c r="AA11" s="154"/>
    </row>
    <row r="12" spans="2:27" ht="82" customHeight="1" thickBot="1" x14ac:dyDescent="0.35">
      <c r="B12" s="123" t="s">
        <v>0</v>
      </c>
      <c r="C12" s="125" t="s">
        <v>1</v>
      </c>
      <c r="D12" s="158" t="s">
        <v>2</v>
      </c>
      <c r="E12" s="159"/>
      <c r="F12" s="160"/>
      <c r="G12" s="161" t="s">
        <v>21</v>
      </c>
      <c r="H12" s="162"/>
      <c r="I12" s="162"/>
      <c r="J12" s="162"/>
      <c r="K12" s="163"/>
      <c r="L12" s="164" t="s">
        <v>22</v>
      </c>
      <c r="M12" s="165"/>
      <c r="N12" s="165"/>
      <c r="O12" s="166"/>
      <c r="P12" s="167" t="s">
        <v>23</v>
      </c>
      <c r="Q12" s="168"/>
      <c r="R12" s="168"/>
      <c r="S12" s="169"/>
      <c r="T12" s="167" t="s">
        <v>24</v>
      </c>
      <c r="U12" s="168"/>
      <c r="V12" s="168"/>
      <c r="W12" s="168"/>
      <c r="X12" s="155"/>
      <c r="Y12" s="156"/>
      <c r="Z12" s="156"/>
      <c r="AA12" s="157"/>
    </row>
    <row r="13" spans="2:27" ht="175.35" customHeight="1" thickBot="1" x14ac:dyDescent="0.35">
      <c r="B13" s="124"/>
      <c r="C13" s="126"/>
      <c r="D13" s="12" t="s">
        <v>3</v>
      </c>
      <c r="E13" s="12" t="s">
        <v>4</v>
      </c>
      <c r="F13" s="13" t="s">
        <v>5</v>
      </c>
      <c r="G13" s="32" t="s">
        <v>6</v>
      </c>
      <c r="H13" s="16" t="s">
        <v>7</v>
      </c>
      <c r="I13" s="34" t="s">
        <v>8</v>
      </c>
      <c r="J13" s="6" t="s">
        <v>9</v>
      </c>
      <c r="K13" s="36" t="s">
        <v>10</v>
      </c>
      <c r="L13" s="19" t="s">
        <v>7</v>
      </c>
      <c r="M13" s="34" t="s">
        <v>8</v>
      </c>
      <c r="N13" s="6" t="s">
        <v>9</v>
      </c>
      <c r="O13" s="36" t="s">
        <v>10</v>
      </c>
      <c r="P13" s="5" t="s">
        <v>7</v>
      </c>
      <c r="Q13" s="6" t="s">
        <v>8</v>
      </c>
      <c r="R13" s="7" t="s">
        <v>9</v>
      </c>
      <c r="S13" s="8" t="s">
        <v>10</v>
      </c>
      <c r="T13" s="1" t="s">
        <v>7</v>
      </c>
      <c r="U13" s="2" t="s">
        <v>8</v>
      </c>
      <c r="V13" s="3" t="s">
        <v>9</v>
      </c>
      <c r="W13" s="4" t="s">
        <v>10</v>
      </c>
      <c r="X13" s="19" t="s">
        <v>11</v>
      </c>
      <c r="Y13" s="34" t="s">
        <v>12</v>
      </c>
      <c r="Z13" s="6" t="s">
        <v>13</v>
      </c>
      <c r="AA13" s="36" t="s">
        <v>14</v>
      </c>
    </row>
    <row r="14" spans="2:27" ht="261.35000000000002" customHeight="1" x14ac:dyDescent="0.3">
      <c r="B14" s="85" t="s">
        <v>32</v>
      </c>
      <c r="C14" s="84" t="s">
        <v>39</v>
      </c>
      <c r="D14" s="84" t="s">
        <v>31</v>
      </c>
      <c r="E14" s="14" t="s">
        <v>35</v>
      </c>
      <c r="F14" s="15" t="s">
        <v>37</v>
      </c>
      <c r="G14" s="33">
        <v>0.79269999999999996</v>
      </c>
      <c r="H14" s="17">
        <v>0.79269999999999996</v>
      </c>
      <c r="I14" s="35">
        <v>0.79269999999999996</v>
      </c>
      <c r="J14" s="18">
        <v>0.79269999999999996</v>
      </c>
      <c r="K14" s="37">
        <v>0.79269999999999996</v>
      </c>
      <c r="L14" s="20">
        <v>0.80200000000000005</v>
      </c>
      <c r="M14" s="38">
        <v>0.80200000000000005</v>
      </c>
      <c r="N14" s="20" t="s">
        <v>38</v>
      </c>
      <c r="O14" s="39" t="s">
        <v>38</v>
      </c>
      <c r="P14" s="89">
        <f t="shared" ref="P14:S14" si="0">IFERROR((L14-H14)/H14,"ND")</f>
        <v>1.1732055001892377E-2</v>
      </c>
      <c r="Q14" s="90">
        <f t="shared" si="0"/>
        <v>1.1732055001892377E-2</v>
      </c>
      <c r="R14" s="90" t="str">
        <f t="shared" si="0"/>
        <v>ND</v>
      </c>
      <c r="S14" s="91" t="str">
        <f t="shared" si="0"/>
        <v>ND</v>
      </c>
      <c r="T14" s="92">
        <f>IFERROR((L14-$G$14)/$G$14,"ND")</f>
        <v>1.1732055001892377E-2</v>
      </c>
      <c r="U14" s="93">
        <f>IFERROR((M14-$G$14)/$G$14,"ND")</f>
        <v>1.1732055001892377E-2</v>
      </c>
      <c r="V14" s="93" t="str">
        <f>IFERROR((N14-$G$14)/$G$14,"ND")</f>
        <v>ND</v>
      </c>
      <c r="W14" s="94" t="str">
        <f>IFERROR((O14-$G$14)/$G$14,"ND")</f>
        <v>ND</v>
      </c>
      <c r="X14" s="103"/>
      <c r="Y14" s="44" t="s">
        <v>76</v>
      </c>
      <c r="Z14" s="21"/>
      <c r="AA14" s="45"/>
    </row>
    <row r="15" spans="2:27" ht="248.7" customHeight="1" x14ac:dyDescent="0.3">
      <c r="B15" s="22" t="s">
        <v>40</v>
      </c>
      <c r="C15" s="23" t="s">
        <v>46</v>
      </c>
      <c r="D15" s="23" t="s">
        <v>47</v>
      </c>
      <c r="E15" s="24" t="s">
        <v>42</v>
      </c>
      <c r="F15" s="25" t="s">
        <v>63</v>
      </c>
      <c r="G15" s="104">
        <v>21700</v>
      </c>
      <c r="H15" s="26">
        <v>5050</v>
      </c>
      <c r="I15" s="27">
        <v>4200</v>
      </c>
      <c r="J15" s="27">
        <v>6050</v>
      </c>
      <c r="K15" s="28">
        <v>6400</v>
      </c>
      <c r="L15" s="29">
        <v>3340</v>
      </c>
      <c r="M15" s="30">
        <v>6180</v>
      </c>
      <c r="N15" s="30" t="s">
        <v>38</v>
      </c>
      <c r="O15" s="31" t="s">
        <v>38</v>
      </c>
      <c r="P15" s="100">
        <f t="shared" ref="P15:Q15" si="1">IFERROR(L15/H15,"NO APLICA")</f>
        <v>0.66138613861386142</v>
      </c>
      <c r="Q15" s="100">
        <f t="shared" si="1"/>
        <v>1.4714285714285715</v>
      </c>
      <c r="R15" s="101" t="str">
        <f t="shared" ref="R15:S15" si="2">IFERROR(N15/J15,"NO APLICA")</f>
        <v>NO APLICA</v>
      </c>
      <c r="S15" s="102" t="str">
        <f t="shared" si="2"/>
        <v>NO APLICA</v>
      </c>
      <c r="T15" s="100">
        <f>IFERROR(L15/G15,"NO APLICA")</f>
        <v>0.15391705069124423</v>
      </c>
      <c r="U15" s="101">
        <f>IFERROR((L15+M15)/G15,"NO APLICA")</f>
        <v>0.43870967741935485</v>
      </c>
      <c r="V15" s="101" t="str">
        <f>IFERROR((L15+M15+N15)/G15,"NO APLICA")</f>
        <v>NO APLICA</v>
      </c>
      <c r="W15" s="102" t="str">
        <f>IFERROR((L15+M15+N15+O15)/G15,"NO APLICA")</f>
        <v>NO APLICA</v>
      </c>
      <c r="X15" s="46"/>
      <c r="Y15" s="171" t="s">
        <v>79</v>
      </c>
      <c r="Z15" s="47"/>
      <c r="AA15" s="48"/>
    </row>
    <row r="16" spans="2:27" ht="257.35000000000002" customHeight="1" x14ac:dyDescent="0.3">
      <c r="B16" s="40" t="s">
        <v>41</v>
      </c>
      <c r="C16" s="41" t="s">
        <v>48</v>
      </c>
      <c r="D16" s="41" t="s">
        <v>49</v>
      </c>
      <c r="E16" s="42" t="s">
        <v>42</v>
      </c>
      <c r="F16" s="43" t="s">
        <v>64</v>
      </c>
      <c r="G16" s="105">
        <v>60</v>
      </c>
      <c r="H16" s="106">
        <v>15</v>
      </c>
      <c r="I16" s="107">
        <v>10</v>
      </c>
      <c r="J16" s="107">
        <v>15</v>
      </c>
      <c r="K16" s="108">
        <v>20</v>
      </c>
      <c r="L16" s="106">
        <v>30</v>
      </c>
      <c r="M16" s="109">
        <v>12</v>
      </c>
      <c r="N16" s="109" t="s">
        <v>38</v>
      </c>
      <c r="O16" s="110" t="s">
        <v>38</v>
      </c>
      <c r="P16" s="100">
        <f t="shared" ref="P16:P19" si="3">IFERROR(L16/H16,"NO APLICA")</f>
        <v>2</v>
      </c>
      <c r="Q16" s="101">
        <f t="shared" ref="Q16:Q19" si="4">IFERROR(M16/I16,"NO APLICA")</f>
        <v>1.2</v>
      </c>
      <c r="R16" s="101" t="str">
        <f t="shared" ref="R16:R19" si="5">IFERROR(N16/J16,"NO APLICA")</f>
        <v>NO APLICA</v>
      </c>
      <c r="S16" s="102" t="str">
        <f t="shared" ref="S16:S19" si="6">IFERROR(O16/K16,"NO APLICA")</f>
        <v>NO APLICA</v>
      </c>
      <c r="T16" s="100">
        <f t="shared" ref="T16:T19" si="7">IFERROR(L16/G16,"NO APLICA")</f>
        <v>0.5</v>
      </c>
      <c r="U16" s="101">
        <f t="shared" ref="U16:U19" si="8">IFERROR((L16+M16)/G16,"NO APLICA")</f>
        <v>0.7</v>
      </c>
      <c r="V16" s="101" t="str">
        <f t="shared" ref="V16:V19" si="9">IFERROR((L16+M16+N16)/G16,"NO APLICA")</f>
        <v>NO APLICA</v>
      </c>
      <c r="W16" s="102" t="str">
        <f t="shared" ref="W16:W19" si="10">IFERROR((L16+M16+N16+O16)/G16,"NO APLICA")</f>
        <v>NO APLICA</v>
      </c>
      <c r="X16" s="49"/>
      <c r="Y16" s="119" t="s">
        <v>80</v>
      </c>
      <c r="Z16" s="97"/>
      <c r="AA16" s="50"/>
    </row>
    <row r="17" spans="2:27" ht="204.7" customHeight="1" x14ac:dyDescent="0.3">
      <c r="B17" s="51" t="s">
        <v>33</v>
      </c>
      <c r="C17" s="52" t="s">
        <v>73</v>
      </c>
      <c r="D17" s="52" t="s">
        <v>50</v>
      </c>
      <c r="E17" s="53" t="s">
        <v>42</v>
      </c>
      <c r="F17" s="54" t="s">
        <v>65</v>
      </c>
      <c r="G17" s="111">
        <v>6000</v>
      </c>
      <c r="H17" s="55">
        <v>1600</v>
      </c>
      <c r="I17" s="53">
        <v>1300</v>
      </c>
      <c r="J17" s="53">
        <v>1400</v>
      </c>
      <c r="K17" s="56">
        <v>1700</v>
      </c>
      <c r="L17" s="55">
        <v>2300</v>
      </c>
      <c r="M17" s="57">
        <v>3600</v>
      </c>
      <c r="N17" s="57" t="s">
        <v>38</v>
      </c>
      <c r="O17" s="58" t="s">
        <v>38</v>
      </c>
      <c r="P17" s="100">
        <f t="shared" ref="P17" si="11">IFERROR(L17/H17,"NO APLICA")</f>
        <v>1.4375</v>
      </c>
      <c r="Q17" s="101">
        <f t="shared" ref="Q17" si="12">IFERROR(M17/I17,"NO APLICA")</f>
        <v>2.7692307692307692</v>
      </c>
      <c r="R17" s="101" t="str">
        <f t="shared" ref="R17" si="13">IFERROR(N17/J17,"NO APLICA")</f>
        <v>NO APLICA</v>
      </c>
      <c r="S17" s="102" t="str">
        <f t="shared" ref="S17" si="14">IFERROR(O17/K17,"NO APLICA")</f>
        <v>NO APLICA</v>
      </c>
      <c r="T17" s="100">
        <f t="shared" ref="T17" si="15">IFERROR(L17/G17,"NO APLICA")</f>
        <v>0.38333333333333336</v>
      </c>
      <c r="U17" s="101">
        <f t="shared" ref="U17" si="16">IFERROR((L17+M17)/G17,"NO APLICA")</f>
        <v>0.98333333333333328</v>
      </c>
      <c r="V17" s="101" t="str">
        <f t="shared" ref="V17" si="17">IFERROR((L17+M17+N17)/G17,"NO APLICA")</f>
        <v>NO APLICA</v>
      </c>
      <c r="W17" s="102" t="str">
        <f t="shared" ref="W17" si="18">IFERROR((L17+M17+N17+O17)/G17,"NO APLICA")</f>
        <v>NO APLICA</v>
      </c>
      <c r="X17" s="59"/>
      <c r="Y17" s="120" t="s">
        <v>81</v>
      </c>
      <c r="Z17" s="98"/>
      <c r="AA17" s="60"/>
    </row>
    <row r="18" spans="2:27" ht="214" customHeight="1" x14ac:dyDescent="0.3">
      <c r="B18" s="51" t="s">
        <v>33</v>
      </c>
      <c r="C18" s="52" t="s">
        <v>74</v>
      </c>
      <c r="D18" s="52" t="s">
        <v>51</v>
      </c>
      <c r="E18" s="53" t="s">
        <v>42</v>
      </c>
      <c r="F18" s="54" t="s">
        <v>66</v>
      </c>
      <c r="G18" s="111">
        <v>3000</v>
      </c>
      <c r="H18" s="55">
        <v>850</v>
      </c>
      <c r="I18" s="53">
        <v>600</v>
      </c>
      <c r="J18" s="53">
        <v>600</v>
      </c>
      <c r="K18" s="56">
        <v>950</v>
      </c>
      <c r="L18" s="55">
        <v>1040</v>
      </c>
      <c r="M18" s="57">
        <v>1500</v>
      </c>
      <c r="N18" s="57" t="s">
        <v>38</v>
      </c>
      <c r="O18" s="58" t="s">
        <v>38</v>
      </c>
      <c r="P18" s="100">
        <f t="shared" ref="P18" si="19">IFERROR(L18/H18,"NO APLICA")</f>
        <v>1.223529411764706</v>
      </c>
      <c r="Q18" s="101">
        <f t="shared" ref="Q18" si="20">IFERROR(M18/I18,"NO APLICA")</f>
        <v>2.5</v>
      </c>
      <c r="R18" s="101" t="str">
        <f t="shared" ref="R18" si="21">IFERROR(N18/J18,"NO APLICA")</f>
        <v>NO APLICA</v>
      </c>
      <c r="S18" s="102" t="str">
        <f t="shared" ref="S18" si="22">IFERROR(O18/K18,"NO APLICA")</f>
        <v>NO APLICA</v>
      </c>
      <c r="T18" s="100">
        <f t="shared" ref="T18" si="23">IFERROR(L18/G18,"NO APLICA")</f>
        <v>0.34666666666666668</v>
      </c>
      <c r="U18" s="101">
        <f t="shared" ref="U18" si="24">IFERROR((L18+M18)/G18,"NO APLICA")</f>
        <v>0.84666666666666668</v>
      </c>
      <c r="V18" s="101" t="str">
        <f t="shared" ref="V18" si="25">IFERROR((L18+M18+N18)/G18,"NO APLICA")</f>
        <v>NO APLICA</v>
      </c>
      <c r="W18" s="102" t="str">
        <f t="shared" ref="W18" si="26">IFERROR((L18+M18+N18+O18)/G18,"NO APLICA")</f>
        <v>NO APLICA</v>
      </c>
      <c r="X18" s="59"/>
      <c r="Y18" s="120" t="s">
        <v>82</v>
      </c>
      <c r="Z18" s="98"/>
      <c r="AA18" s="60"/>
    </row>
    <row r="19" spans="2:27" ht="196" customHeight="1" x14ac:dyDescent="0.3">
      <c r="B19" s="51" t="s">
        <v>33</v>
      </c>
      <c r="C19" s="52" t="s">
        <v>75</v>
      </c>
      <c r="D19" s="52" t="s">
        <v>52</v>
      </c>
      <c r="E19" s="53" t="s">
        <v>42</v>
      </c>
      <c r="F19" s="54" t="s">
        <v>67</v>
      </c>
      <c r="G19" s="111">
        <v>1600</v>
      </c>
      <c r="H19" s="55">
        <v>400</v>
      </c>
      <c r="I19" s="53">
        <v>400</v>
      </c>
      <c r="J19" s="53">
        <v>400</v>
      </c>
      <c r="K19" s="56">
        <v>400</v>
      </c>
      <c r="L19" s="55">
        <v>0</v>
      </c>
      <c r="M19" s="57">
        <v>900</v>
      </c>
      <c r="N19" s="57" t="s">
        <v>38</v>
      </c>
      <c r="O19" s="58" t="s">
        <v>38</v>
      </c>
      <c r="P19" s="100">
        <f t="shared" si="3"/>
        <v>0</v>
      </c>
      <c r="Q19" s="101">
        <f t="shared" si="4"/>
        <v>2.25</v>
      </c>
      <c r="R19" s="101" t="str">
        <f t="shared" si="5"/>
        <v>NO APLICA</v>
      </c>
      <c r="S19" s="102" t="str">
        <f t="shared" si="6"/>
        <v>NO APLICA</v>
      </c>
      <c r="T19" s="100">
        <f t="shared" si="7"/>
        <v>0</v>
      </c>
      <c r="U19" s="101">
        <f t="shared" si="8"/>
        <v>0.5625</v>
      </c>
      <c r="V19" s="101" t="str">
        <f t="shared" si="9"/>
        <v>NO APLICA</v>
      </c>
      <c r="W19" s="102" t="str">
        <f t="shared" si="10"/>
        <v>NO APLICA</v>
      </c>
      <c r="X19" s="59"/>
      <c r="Y19" s="120" t="s">
        <v>83</v>
      </c>
      <c r="Z19" s="98"/>
      <c r="AA19" s="60"/>
    </row>
    <row r="20" spans="2:27" ht="196" customHeight="1" x14ac:dyDescent="0.3">
      <c r="B20" s="40" t="s">
        <v>43</v>
      </c>
      <c r="C20" s="41" t="s">
        <v>53</v>
      </c>
      <c r="D20" s="41" t="s">
        <v>54</v>
      </c>
      <c r="E20" s="42" t="s">
        <v>42</v>
      </c>
      <c r="F20" s="43" t="s">
        <v>68</v>
      </c>
      <c r="G20" s="105">
        <v>9</v>
      </c>
      <c r="H20" s="106">
        <v>2</v>
      </c>
      <c r="I20" s="107">
        <v>3</v>
      </c>
      <c r="J20" s="107">
        <v>2</v>
      </c>
      <c r="K20" s="108">
        <v>2</v>
      </c>
      <c r="L20" s="106">
        <v>2</v>
      </c>
      <c r="M20" s="109">
        <v>3</v>
      </c>
      <c r="N20" s="109" t="s">
        <v>38</v>
      </c>
      <c r="O20" s="110" t="s">
        <v>38</v>
      </c>
      <c r="P20" s="100">
        <f t="shared" ref="P20:P21" si="27">IFERROR(L20/H20,"NO APLICA")</f>
        <v>1</v>
      </c>
      <c r="Q20" s="101">
        <f t="shared" ref="Q20:Q21" si="28">IFERROR(M20/I20,"NO APLICA")</f>
        <v>1</v>
      </c>
      <c r="R20" s="101" t="str">
        <f t="shared" ref="R20:R21" si="29">IFERROR(N20/J20,"NO APLICA")</f>
        <v>NO APLICA</v>
      </c>
      <c r="S20" s="102" t="str">
        <f t="shared" ref="S20:S21" si="30">IFERROR(O20/K20,"NO APLICA")</f>
        <v>NO APLICA</v>
      </c>
      <c r="T20" s="100">
        <f t="shared" ref="T20:T21" si="31">IFERROR(L20/G20,"NO APLICA")</f>
        <v>0.22222222222222221</v>
      </c>
      <c r="U20" s="101">
        <f t="shared" ref="U20:U21" si="32">IFERROR((L20+M20)/G20,"NO APLICA")</f>
        <v>0.55555555555555558</v>
      </c>
      <c r="V20" s="101" t="str">
        <f t="shared" ref="V20:V21" si="33">IFERROR((L20+M20+N20)/G20,"NO APLICA")</f>
        <v>NO APLICA</v>
      </c>
      <c r="W20" s="102" t="str">
        <f t="shared" ref="W20:W21" si="34">IFERROR((L20+M20+N20+O20)/G20,"NO APLICA")</f>
        <v>NO APLICA</v>
      </c>
      <c r="X20" s="49"/>
      <c r="Y20" s="119" t="s">
        <v>84</v>
      </c>
      <c r="Z20" s="97"/>
      <c r="AA20" s="50"/>
    </row>
    <row r="21" spans="2:27" ht="184.7" customHeight="1" x14ac:dyDescent="0.3">
      <c r="B21" s="51" t="s">
        <v>33</v>
      </c>
      <c r="C21" s="52" t="s">
        <v>55</v>
      </c>
      <c r="D21" s="52" t="s">
        <v>56</v>
      </c>
      <c r="E21" s="53" t="s">
        <v>42</v>
      </c>
      <c r="F21" s="54" t="s">
        <v>69</v>
      </c>
      <c r="G21" s="111">
        <v>9</v>
      </c>
      <c r="H21" s="55">
        <v>2</v>
      </c>
      <c r="I21" s="53">
        <v>3</v>
      </c>
      <c r="J21" s="53">
        <v>2</v>
      </c>
      <c r="K21" s="56">
        <v>2</v>
      </c>
      <c r="L21" s="55">
        <v>2</v>
      </c>
      <c r="M21" s="57">
        <v>3</v>
      </c>
      <c r="N21" s="57" t="s">
        <v>38</v>
      </c>
      <c r="O21" s="58" t="s">
        <v>38</v>
      </c>
      <c r="P21" s="100">
        <f t="shared" si="27"/>
        <v>1</v>
      </c>
      <c r="Q21" s="101">
        <f t="shared" si="28"/>
        <v>1</v>
      </c>
      <c r="R21" s="101" t="str">
        <f t="shared" si="29"/>
        <v>NO APLICA</v>
      </c>
      <c r="S21" s="102" t="str">
        <f t="shared" si="30"/>
        <v>NO APLICA</v>
      </c>
      <c r="T21" s="100">
        <f t="shared" si="31"/>
        <v>0.22222222222222221</v>
      </c>
      <c r="U21" s="101">
        <f t="shared" si="32"/>
        <v>0.55555555555555558</v>
      </c>
      <c r="V21" s="101" t="str">
        <f t="shared" si="33"/>
        <v>NO APLICA</v>
      </c>
      <c r="W21" s="102" t="str">
        <f t="shared" si="34"/>
        <v>NO APLICA</v>
      </c>
      <c r="X21" s="59"/>
      <c r="Y21" s="120" t="s">
        <v>85</v>
      </c>
      <c r="Z21" s="98"/>
      <c r="AA21" s="60"/>
    </row>
    <row r="22" spans="2:27" ht="172.85" customHeight="1" x14ac:dyDescent="0.3">
      <c r="B22" s="40" t="s">
        <v>44</v>
      </c>
      <c r="C22" s="41" t="s">
        <v>57</v>
      </c>
      <c r="D22" s="41" t="s">
        <v>58</v>
      </c>
      <c r="E22" s="42" t="s">
        <v>42</v>
      </c>
      <c r="F22" s="43" t="s">
        <v>70</v>
      </c>
      <c r="G22" s="105">
        <v>45</v>
      </c>
      <c r="H22" s="106">
        <v>7</v>
      </c>
      <c r="I22" s="107">
        <v>15</v>
      </c>
      <c r="J22" s="107">
        <v>15</v>
      </c>
      <c r="K22" s="108">
        <v>8</v>
      </c>
      <c r="L22" s="106">
        <v>5</v>
      </c>
      <c r="M22" s="109">
        <v>5</v>
      </c>
      <c r="N22" s="109" t="s">
        <v>38</v>
      </c>
      <c r="O22" s="110" t="s">
        <v>38</v>
      </c>
      <c r="P22" s="100">
        <f t="shared" ref="P22:P23" si="35">IFERROR(L22/H22,"NO APLICA")</f>
        <v>0.7142857142857143</v>
      </c>
      <c r="Q22" s="101">
        <f t="shared" ref="Q22:Q23" si="36">IFERROR(M22/I22,"NO APLICA")</f>
        <v>0.33333333333333331</v>
      </c>
      <c r="R22" s="101" t="str">
        <f t="shared" ref="R22:R23" si="37">IFERROR(N22/J22,"NO APLICA")</f>
        <v>NO APLICA</v>
      </c>
      <c r="S22" s="102" t="str">
        <f t="shared" ref="S22:S23" si="38">IFERROR(O22/K22,"NO APLICA")</f>
        <v>NO APLICA</v>
      </c>
      <c r="T22" s="100">
        <f t="shared" ref="T22:T23" si="39">IFERROR(L22/G22,"NO APLICA")</f>
        <v>0.1111111111111111</v>
      </c>
      <c r="U22" s="101">
        <f t="shared" ref="U22:U23" si="40">IFERROR((L22+M22)/G22,"NO APLICA")</f>
        <v>0.22222222222222221</v>
      </c>
      <c r="V22" s="101" t="str">
        <f t="shared" ref="V22:V23" si="41">IFERROR((L22+M22+N22)/G22,"NO APLICA")</f>
        <v>NO APLICA</v>
      </c>
      <c r="W22" s="102" t="str">
        <f t="shared" ref="W22:W23" si="42">IFERROR((L22+M22+N22+O22)/G22,"NO APLICA")</f>
        <v>NO APLICA</v>
      </c>
      <c r="X22" s="49"/>
      <c r="Y22" s="119" t="s">
        <v>86</v>
      </c>
      <c r="Z22" s="97"/>
      <c r="AA22" s="50"/>
    </row>
    <row r="23" spans="2:27" ht="247.35" customHeight="1" x14ac:dyDescent="0.3">
      <c r="B23" s="51" t="s">
        <v>33</v>
      </c>
      <c r="C23" s="52" t="s">
        <v>59</v>
      </c>
      <c r="D23" s="52" t="s">
        <v>60</v>
      </c>
      <c r="E23" s="53" t="s">
        <v>42</v>
      </c>
      <c r="F23" s="54" t="s">
        <v>71</v>
      </c>
      <c r="G23" s="111">
        <v>1100</v>
      </c>
      <c r="H23" s="55">
        <v>800</v>
      </c>
      <c r="I23" s="53">
        <v>0</v>
      </c>
      <c r="J23" s="53">
        <v>0</v>
      </c>
      <c r="K23" s="56">
        <v>300</v>
      </c>
      <c r="L23" s="55">
        <v>920</v>
      </c>
      <c r="M23" s="57">
        <v>180</v>
      </c>
      <c r="N23" s="57" t="s">
        <v>38</v>
      </c>
      <c r="O23" s="58" t="s">
        <v>38</v>
      </c>
      <c r="P23" s="100">
        <f t="shared" si="35"/>
        <v>1.1499999999999999</v>
      </c>
      <c r="Q23" s="101" t="str">
        <f t="shared" si="36"/>
        <v>NO APLICA</v>
      </c>
      <c r="R23" s="101" t="str">
        <f t="shared" si="37"/>
        <v>NO APLICA</v>
      </c>
      <c r="S23" s="102" t="str">
        <f t="shared" si="38"/>
        <v>NO APLICA</v>
      </c>
      <c r="T23" s="100">
        <f t="shared" si="39"/>
        <v>0.83636363636363631</v>
      </c>
      <c r="U23" s="101">
        <f t="shared" si="40"/>
        <v>1</v>
      </c>
      <c r="V23" s="101" t="str">
        <f t="shared" si="41"/>
        <v>NO APLICA</v>
      </c>
      <c r="W23" s="102" t="str">
        <f t="shared" si="42"/>
        <v>NO APLICA</v>
      </c>
      <c r="X23" s="59"/>
      <c r="Y23" s="122" t="s">
        <v>90</v>
      </c>
      <c r="Z23" s="98"/>
      <c r="AA23" s="60"/>
    </row>
    <row r="24" spans="2:27" ht="183.35" customHeight="1" thickBot="1" x14ac:dyDescent="0.35">
      <c r="B24" s="74" t="s">
        <v>33</v>
      </c>
      <c r="C24" s="75" t="s">
        <v>61</v>
      </c>
      <c r="D24" s="75" t="s">
        <v>62</v>
      </c>
      <c r="E24" s="76" t="s">
        <v>42</v>
      </c>
      <c r="F24" s="77" t="s">
        <v>72</v>
      </c>
      <c r="G24" s="112">
        <v>45</v>
      </c>
      <c r="H24" s="78">
        <v>7</v>
      </c>
      <c r="I24" s="76">
        <v>15</v>
      </c>
      <c r="J24" s="76">
        <v>15</v>
      </c>
      <c r="K24" s="79">
        <v>8</v>
      </c>
      <c r="L24" s="78">
        <v>5</v>
      </c>
      <c r="M24" s="80">
        <v>5</v>
      </c>
      <c r="N24" s="80" t="s">
        <v>38</v>
      </c>
      <c r="O24" s="81" t="s">
        <v>38</v>
      </c>
      <c r="P24" s="86">
        <f t="shared" ref="P24:S24" si="43">IFERROR(L24/H24,"NO APLICA")</f>
        <v>0.7142857142857143</v>
      </c>
      <c r="Q24" s="87">
        <f t="shared" si="43"/>
        <v>0.33333333333333331</v>
      </c>
      <c r="R24" s="87" t="str">
        <f t="shared" si="43"/>
        <v>NO APLICA</v>
      </c>
      <c r="S24" s="88" t="str">
        <f t="shared" si="43"/>
        <v>NO APLICA</v>
      </c>
      <c r="T24" s="86">
        <f>IFERROR(L24/G24,"NO APLICA")</f>
        <v>0.1111111111111111</v>
      </c>
      <c r="U24" s="87">
        <f>IFERROR((L24+M24)/G24,"NO APLICA")</f>
        <v>0.22222222222222221</v>
      </c>
      <c r="V24" s="87" t="str">
        <f>IFERROR((L24+M24+N24)/G24,"NO APLICA")</f>
        <v>NO APLICA</v>
      </c>
      <c r="W24" s="88" t="str">
        <f>IFERROR((L24+M24+N24+O24)/G24,"NO APLICA")</f>
        <v>NO APLICA</v>
      </c>
      <c r="X24" s="82"/>
      <c r="Y24" s="170" t="s">
        <v>87</v>
      </c>
      <c r="Z24" s="99"/>
      <c r="AA24" s="83"/>
    </row>
    <row r="25" spans="2:27" ht="16" thickBot="1" x14ac:dyDescent="0.35"/>
    <row r="26" spans="2:27" ht="50.7" customHeight="1" thickBot="1" x14ac:dyDescent="0.35">
      <c r="G26" s="133" t="s">
        <v>34</v>
      </c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5"/>
      <c r="X26" s="127" t="s">
        <v>88</v>
      </c>
      <c r="Y26" s="128"/>
      <c r="Z26" s="128"/>
      <c r="AA26" s="129"/>
    </row>
    <row r="27" spans="2:27" ht="46.85" customHeight="1" thickBot="1" x14ac:dyDescent="0.35">
      <c r="G27" s="136" t="s">
        <v>15</v>
      </c>
      <c r="H27" s="138" t="s">
        <v>16</v>
      </c>
      <c r="I27" s="139"/>
      <c r="J27" s="139"/>
      <c r="K27" s="140"/>
      <c r="L27" s="138" t="s">
        <v>17</v>
      </c>
      <c r="M27" s="139"/>
      <c r="N27" s="139"/>
      <c r="O27" s="140"/>
      <c r="P27" s="141" t="s">
        <v>18</v>
      </c>
      <c r="Q27" s="142"/>
      <c r="R27" s="142"/>
      <c r="S27" s="143"/>
      <c r="T27" s="141" t="s">
        <v>19</v>
      </c>
      <c r="U27" s="142"/>
      <c r="V27" s="142"/>
      <c r="W27" s="143"/>
      <c r="X27" s="130"/>
      <c r="Y27" s="131"/>
      <c r="Z27" s="131"/>
      <c r="AA27" s="132"/>
    </row>
    <row r="28" spans="2:27" ht="45.35" customHeight="1" thickBot="1" x14ac:dyDescent="0.35">
      <c r="G28" s="137"/>
      <c r="H28" s="66" t="s">
        <v>27</v>
      </c>
      <c r="I28" s="61" t="s">
        <v>28</v>
      </c>
      <c r="J28" s="67" t="s">
        <v>29</v>
      </c>
      <c r="K28" s="61" t="s">
        <v>30</v>
      </c>
      <c r="L28" s="66" t="s">
        <v>27</v>
      </c>
      <c r="M28" s="61" t="s">
        <v>28</v>
      </c>
      <c r="N28" s="67" t="s">
        <v>29</v>
      </c>
      <c r="O28" s="61" t="s">
        <v>30</v>
      </c>
      <c r="P28" s="66" t="s">
        <v>7</v>
      </c>
      <c r="Q28" s="63" t="s">
        <v>8</v>
      </c>
      <c r="R28" s="67" t="s">
        <v>9</v>
      </c>
      <c r="S28" s="64" t="s">
        <v>10</v>
      </c>
      <c r="T28" s="66" t="s">
        <v>7</v>
      </c>
      <c r="U28" s="63" t="s">
        <v>8</v>
      </c>
      <c r="V28" s="67" t="s">
        <v>9</v>
      </c>
      <c r="W28" s="64" t="s">
        <v>10</v>
      </c>
      <c r="X28" s="68" t="s">
        <v>7</v>
      </c>
      <c r="Y28" s="95" t="s">
        <v>8</v>
      </c>
      <c r="Z28" s="70" t="s">
        <v>9</v>
      </c>
      <c r="AA28" s="96" t="s">
        <v>10</v>
      </c>
    </row>
    <row r="29" spans="2:27" ht="35.5" customHeight="1" thickBot="1" x14ac:dyDescent="0.35">
      <c r="G29" s="113">
        <v>10000000</v>
      </c>
      <c r="H29" s="114">
        <v>3000000</v>
      </c>
      <c r="I29" s="62">
        <v>2000000</v>
      </c>
      <c r="J29" s="115">
        <v>2500000</v>
      </c>
      <c r="K29" s="62">
        <v>2500000</v>
      </c>
      <c r="L29" s="115">
        <v>2212167</v>
      </c>
      <c r="M29" s="62">
        <v>2584948</v>
      </c>
      <c r="N29" s="115" t="s">
        <v>38</v>
      </c>
      <c r="O29" s="62" t="s">
        <v>38</v>
      </c>
      <c r="P29" s="9">
        <f t="shared" ref="P29" si="44">IFERROR(L29/H29,"NO APLICA")</f>
        <v>0.73738899999999996</v>
      </c>
      <c r="Q29" s="10">
        <f t="shared" ref="Q29" si="45">IFERROR(M29/I29,"NO APLICA")</f>
        <v>1.2924739999999999</v>
      </c>
      <c r="R29" s="10" t="str">
        <f t="shared" ref="R29" si="46">IFERROR(N29/J29,"NO APLICA")</f>
        <v>NO APLICA</v>
      </c>
      <c r="S29" s="10" t="str">
        <f t="shared" ref="S29" si="47">IFERROR(O29/K29,"NO APLICA")</f>
        <v>NO APLICA</v>
      </c>
      <c r="T29" s="10">
        <f t="shared" ref="T29" si="48">IFERROR(L29/G29,"NO APLICA")</f>
        <v>0.22121669999999999</v>
      </c>
      <c r="U29" s="10">
        <f t="shared" ref="U29" si="49">IFERROR((L29+M29)/G29,"NO APLICA")</f>
        <v>0.47971150000000001</v>
      </c>
      <c r="V29" s="10" t="str">
        <f t="shared" ref="V29" si="50">IFERROR((L29+M29+N29)/G29,"NO APLICA")</f>
        <v>NO APLICA</v>
      </c>
      <c r="W29" s="11" t="str">
        <f t="shared" ref="W29" si="51">IFERROR((L29+M29+N29+O29)/G29,"NO APLICA")</f>
        <v>NO APLICA</v>
      </c>
      <c r="X29" s="69"/>
      <c r="Y29" s="121" t="s">
        <v>89</v>
      </c>
      <c r="Z29" s="71"/>
      <c r="AA29" s="65"/>
    </row>
  </sheetData>
  <mergeCells count="20">
    <mergeCell ref="E2:T2"/>
    <mergeCell ref="E3:T3"/>
    <mergeCell ref="G11:W11"/>
    <mergeCell ref="X11:AA12"/>
    <mergeCell ref="D12:F12"/>
    <mergeCell ref="G12:K12"/>
    <mergeCell ref="L12:O12"/>
    <mergeCell ref="P12:S12"/>
    <mergeCell ref="T12:W12"/>
    <mergeCell ref="E4:T4"/>
    <mergeCell ref="E5:T5"/>
    <mergeCell ref="B12:B13"/>
    <mergeCell ref="C12:C13"/>
    <mergeCell ref="X26:AA27"/>
    <mergeCell ref="G26:W26"/>
    <mergeCell ref="G27:G28"/>
    <mergeCell ref="H27:K27"/>
    <mergeCell ref="L27:O27"/>
    <mergeCell ref="P27:S27"/>
    <mergeCell ref="T27:W27"/>
  </mergeCells>
  <conditionalFormatting sqref="P24:W24">
    <cfRule type="cellIs" dxfId="38" priority="41" operator="equal">
      <formula>"NO APLICA"</formula>
    </cfRule>
    <cfRule type="cellIs" dxfId="37" priority="123" operator="greaterThanOrEqual">
      <formula>1.2</formula>
    </cfRule>
    <cfRule type="cellIs" dxfId="36" priority="124" operator="lessThanOrEqual">
      <formula>0.5</formula>
    </cfRule>
    <cfRule type="cellIs" dxfId="35" priority="135" operator="between">
      <formula>0.5</formula>
      <formula>0.7</formula>
    </cfRule>
  </conditionalFormatting>
  <conditionalFormatting sqref="P29:W29">
    <cfRule type="cellIs" dxfId="34" priority="36" operator="equal">
      <formula>"NO APLICA"</formula>
    </cfRule>
    <cfRule type="cellIs" dxfId="33" priority="37" operator="lessThanOrEqual">
      <formula>0.5</formula>
    </cfRule>
    <cfRule type="cellIs" dxfId="32" priority="38" operator="greaterThanOrEqual">
      <formula>1.2</formula>
    </cfRule>
    <cfRule type="cellIs" dxfId="31" priority="39" operator="between">
      <formula>0.5</formula>
      <formula>0.7</formula>
    </cfRule>
    <cfRule type="cellIs" dxfId="30" priority="40" operator="between">
      <formula>0.7</formula>
      <formula>1.2</formula>
    </cfRule>
  </conditionalFormatting>
  <conditionalFormatting sqref="P24:W24">
    <cfRule type="cellIs" dxfId="29" priority="160" operator="between">
      <formula>0.7</formula>
      <formula>1.2</formula>
    </cfRule>
  </conditionalFormatting>
  <conditionalFormatting sqref="P14:W14">
    <cfRule type="cellIs" dxfId="28" priority="31" operator="equal">
      <formula>"ND"</formula>
    </cfRule>
    <cfRule type="cellIs" dxfId="27" priority="32" operator="lessThanOrEqual">
      <formula>0</formula>
    </cfRule>
    <cfRule type="cellIs" dxfId="26" priority="33" operator="between">
      <formula>0</formula>
      <formula>0.1</formula>
    </cfRule>
    <cfRule type="cellIs" dxfId="25" priority="34" operator="greaterThanOrEqual">
      <formula>0.1</formula>
    </cfRule>
  </conditionalFormatting>
  <conditionalFormatting sqref="P19:W19 P15:W16">
    <cfRule type="cellIs" dxfId="24" priority="26" operator="equal">
      <formula>"NO APLICA"</formula>
    </cfRule>
    <cfRule type="cellIs" dxfId="23" priority="27" operator="lessThanOrEqual">
      <formula>0.5</formula>
    </cfRule>
    <cfRule type="cellIs" dxfId="22" priority="28" operator="greaterThanOrEqual">
      <formula>1.2</formula>
    </cfRule>
    <cfRule type="cellIs" dxfId="21" priority="29" operator="between">
      <formula>0.5</formula>
      <formula>0.7</formula>
    </cfRule>
    <cfRule type="cellIs" dxfId="20" priority="30" operator="between">
      <formula>0.7</formula>
      <formula>1.2</formula>
    </cfRule>
  </conditionalFormatting>
  <conditionalFormatting sqref="P20:W21">
    <cfRule type="cellIs" dxfId="19" priority="21" operator="equal">
      <formula>"NO APLICA"</formula>
    </cfRule>
    <cfRule type="cellIs" dxfId="18" priority="22" operator="lessThanOrEqual">
      <formula>0.5</formula>
    </cfRule>
    <cfRule type="cellIs" dxfId="17" priority="23" operator="greaterThanOrEqual">
      <formula>1.2</formula>
    </cfRule>
    <cfRule type="cellIs" dxfId="16" priority="24" operator="between">
      <formula>0.5</formula>
      <formula>0.7</formula>
    </cfRule>
    <cfRule type="cellIs" dxfId="15" priority="25" operator="between">
      <formula>0.7</formula>
      <formula>1.2</formula>
    </cfRule>
  </conditionalFormatting>
  <conditionalFormatting sqref="P22:W23">
    <cfRule type="cellIs" dxfId="14" priority="16" operator="equal">
      <formula>"NO APLICA"</formula>
    </cfRule>
    <cfRule type="cellIs" dxfId="13" priority="17" operator="lessThanOrEqual">
      <formula>0.5</formula>
    </cfRule>
    <cfRule type="cellIs" dxfId="12" priority="18" operator="greaterThanOrEqual">
      <formula>1.2</formula>
    </cfRule>
    <cfRule type="cellIs" dxfId="11" priority="19" operator="between">
      <formula>0.5</formula>
      <formula>0.7</formula>
    </cfRule>
    <cfRule type="cellIs" dxfId="10" priority="20" operator="between">
      <formula>0.7</formula>
      <formula>1.2</formula>
    </cfRule>
  </conditionalFormatting>
  <conditionalFormatting sqref="P18:W18">
    <cfRule type="cellIs" dxfId="9" priority="11" operator="equal">
      <formula>"NO APLICA"</formula>
    </cfRule>
    <cfRule type="cellIs" dxfId="8" priority="12" operator="lessThanOrEqual">
      <formula>0.5</formula>
    </cfRule>
    <cfRule type="cellIs" dxfId="7" priority="13" operator="greaterThanOrEqual">
      <formula>1.2</formula>
    </cfRule>
    <cfRule type="cellIs" dxfId="6" priority="14" operator="between">
      <formula>0.5</formula>
      <formula>0.7</formula>
    </cfRule>
    <cfRule type="cellIs" dxfId="5" priority="15" operator="between">
      <formula>0.7</formula>
      <formula>1.2</formula>
    </cfRule>
  </conditionalFormatting>
  <conditionalFormatting sqref="P17:W17">
    <cfRule type="cellIs" dxfId="4" priority="6" operator="equal">
      <formula>"NO APLICA"</formula>
    </cfRule>
    <cfRule type="cellIs" dxfId="3" priority="7" operator="lessThanOrEqual">
      <formula>0.5</formula>
    </cfRule>
    <cfRule type="cellIs" dxfId="2" priority="8" operator="greaterThanOrEqual">
      <formula>1.2</formula>
    </cfRule>
    <cfRule type="cellIs" dxfId="1" priority="9" operator="between">
      <formula>0.5</formula>
      <formula>0.7</formula>
    </cfRule>
    <cfRule type="cellIs" dxfId="0" priority="10" operator="between">
      <formula>0.7</formula>
      <formula>1.2</formula>
    </cfRule>
  </conditionalFormatting>
  <printOptions horizontalCentered="1"/>
  <pageMargins left="0.19685039370078741" right="3.937007874015748E-2" top="0.4" bottom="0.35433070866141736" header="0.31496062992125984" footer="0.31496062992125984"/>
  <pageSetup paperSize="281" scale="37" orientation="landscape" r:id="rId1"/>
  <rowBreaks count="1" manualBreakCount="1">
    <brk id="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EJE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Deporte BJ Coord Técnica</cp:lastModifiedBy>
  <cp:revision/>
  <cp:lastPrinted>2022-07-13T18:16:28Z</cp:lastPrinted>
  <dcterms:created xsi:type="dcterms:W3CDTF">2021-03-11T02:28:07Z</dcterms:created>
  <dcterms:modified xsi:type="dcterms:W3CDTF">2022-07-13T18:16:50Z</dcterms:modified>
  <cp:category/>
  <cp:contentStatus/>
</cp:coreProperties>
</file>