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sica Silveyra\Desktop\Reportes trimestrales 2022\2do Trimestre 2022\IMM\"/>
    </mc:Choice>
  </mc:AlternateContent>
  <bookViews>
    <workbookView xWindow="0" yWindow="0" windowWidth="23040" windowHeight="7344"/>
  </bookViews>
  <sheets>
    <sheet name="SEGUIMIENTO EJE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2" i="1" l="1"/>
  <c r="U33" i="1"/>
  <c r="U34" i="1"/>
  <c r="U35" i="1"/>
  <c r="U36" i="1"/>
  <c r="U37" i="1"/>
  <c r="U38" i="1"/>
  <c r="U39" i="1"/>
  <c r="U40" i="1"/>
  <c r="U41" i="1"/>
  <c r="U42" i="1"/>
  <c r="U43" i="1"/>
  <c r="U44" i="1"/>
  <c r="U45" i="1"/>
  <c r="U46" i="1"/>
  <c r="U47" i="1"/>
  <c r="U48" i="1"/>
  <c r="U49" i="1"/>
  <c r="U50" i="1"/>
  <c r="U51" i="1"/>
  <c r="U53" i="1"/>
  <c r="U54" i="1"/>
  <c r="Q54" i="1"/>
  <c r="Q51" i="1"/>
  <c r="U59" i="1" l="1"/>
  <c r="Q59" i="1"/>
  <c r="Q15" i="1"/>
  <c r="P54" i="1"/>
  <c r="Q43" i="1"/>
  <c r="Q16" i="1"/>
  <c r="Q17" i="1"/>
  <c r="Q18" i="1"/>
  <c r="Q19" i="1"/>
  <c r="Q20" i="1"/>
  <c r="Q21" i="1"/>
  <c r="Q22" i="1"/>
  <c r="Q23" i="1"/>
  <c r="Q24" i="1"/>
  <c r="Q25" i="1"/>
  <c r="Q26" i="1"/>
  <c r="Q27" i="1"/>
  <c r="Q28" i="1"/>
  <c r="Q29" i="1"/>
  <c r="Q30" i="1"/>
  <c r="Q31" i="1"/>
  <c r="Q32" i="1"/>
  <c r="Q33" i="1"/>
  <c r="Q34" i="1"/>
  <c r="Q35" i="1"/>
  <c r="Q36" i="1"/>
  <c r="Q37" i="1"/>
  <c r="Q38" i="1"/>
  <c r="Q39" i="1"/>
  <c r="Q40" i="1"/>
  <c r="Q41" i="1"/>
  <c r="Q42" i="1"/>
  <c r="Q44" i="1"/>
  <c r="Q45" i="1"/>
  <c r="Q46" i="1"/>
  <c r="Q47" i="1"/>
  <c r="Q48" i="1"/>
  <c r="Q49" i="1"/>
  <c r="Q50" i="1"/>
  <c r="Q52" i="1"/>
  <c r="Q53" i="1"/>
  <c r="P15" i="1"/>
  <c r="P17" i="1"/>
  <c r="P18"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14" i="1"/>
  <c r="R14" i="1"/>
  <c r="S14" i="1"/>
  <c r="Q14" i="1"/>
  <c r="Q13" i="1" l="1"/>
  <c r="T12" i="1"/>
  <c r="U13" i="1"/>
  <c r="G59" i="1" l="1"/>
  <c r="I59" i="1"/>
  <c r="G14" i="1"/>
  <c r="G23" i="1"/>
  <c r="U14" i="1" l="1"/>
  <c r="T14" i="1"/>
  <c r="Q12" i="1"/>
  <c r="T52" i="1" l="1"/>
  <c r="W15" i="1" l="1"/>
  <c r="W17" i="1"/>
  <c r="W18"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V15" i="1"/>
  <c r="V17" i="1"/>
  <c r="V18"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14" i="1"/>
  <c r="U15" i="1"/>
  <c r="U17" i="1"/>
  <c r="U18" i="1"/>
  <c r="U20" i="1"/>
  <c r="U21" i="1"/>
  <c r="U22" i="1"/>
  <c r="U23" i="1"/>
  <c r="U24" i="1"/>
  <c r="U25" i="1"/>
  <c r="U26" i="1"/>
  <c r="U27" i="1"/>
  <c r="U28" i="1"/>
  <c r="U29" i="1"/>
  <c r="U30" i="1"/>
  <c r="U31" i="1"/>
  <c r="U32" i="1"/>
  <c r="T28" i="1"/>
  <c r="T29" i="1"/>
  <c r="T30" i="1"/>
  <c r="T31" i="1"/>
  <c r="T32" i="1"/>
  <c r="T33" i="1"/>
  <c r="T34" i="1"/>
  <c r="T35" i="1"/>
  <c r="T36" i="1"/>
  <c r="T37" i="1"/>
  <c r="T38" i="1"/>
  <c r="T39" i="1"/>
  <c r="T40" i="1"/>
  <c r="T41" i="1"/>
  <c r="T42" i="1"/>
  <c r="T43" i="1"/>
  <c r="T44" i="1"/>
  <c r="T45" i="1"/>
  <c r="T46" i="1"/>
  <c r="T47" i="1"/>
  <c r="T48" i="1"/>
  <c r="T49" i="1"/>
  <c r="T50" i="1"/>
  <c r="T51" i="1"/>
  <c r="T53" i="1"/>
  <c r="T54" i="1"/>
  <c r="T26" i="1"/>
  <c r="T27" i="1"/>
  <c r="T23" i="1"/>
  <c r="T24" i="1"/>
  <c r="T25" i="1"/>
  <c r="T21" i="1"/>
  <c r="T22" i="1"/>
  <c r="T18" i="1"/>
  <c r="T20" i="1"/>
  <c r="T17" i="1"/>
  <c r="T15" i="1"/>
  <c r="W13" i="1"/>
  <c r="V13" i="1"/>
  <c r="T13" i="1"/>
  <c r="P12" i="1"/>
  <c r="U12" i="1"/>
  <c r="V12" i="1"/>
  <c r="W12" i="1"/>
  <c r="S54" i="1" l="1"/>
  <c r="R54" i="1"/>
  <c r="S15" i="1"/>
  <c r="S13" i="1"/>
  <c r="R13" i="1"/>
  <c r="R53" i="1" l="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2" i="1"/>
  <c r="L16" i="1" l="1"/>
  <c r="P16" i="1" s="1"/>
  <c r="L19" i="1"/>
  <c r="P19" i="1" s="1"/>
  <c r="S16"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W19" i="1" l="1"/>
  <c r="V19" i="1"/>
  <c r="U19" i="1"/>
  <c r="T19" i="1"/>
  <c r="T16" i="1"/>
  <c r="W16" i="1"/>
  <c r="U16" i="1"/>
  <c r="V16" i="1"/>
  <c r="P13" i="1" l="1"/>
  <c r="S12" i="1" l="1"/>
  <c r="W14" i="1" l="1"/>
  <c r="S17" i="1"/>
  <c r="P59" i="1"/>
  <c r="W59" i="1" l="1"/>
  <c r="V59" i="1"/>
  <c r="T59" i="1"/>
  <c r="S59" i="1"/>
  <c r="R59" i="1"/>
</calcChain>
</file>

<file path=xl/sharedStrings.xml><?xml version="1.0" encoding="utf-8"?>
<sst xmlns="http://schemas.openxmlformats.org/spreadsheetml/2006/main" count="416" uniqueCount="221">
  <si>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</si>
  <si>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</si>
  <si>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</si>
  <si>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</si>
  <si>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</si>
  <si>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</si>
  <si>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</si>
  <si>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</si>
  <si>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</si>
  <si>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</si>
  <si>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</si>
  <si>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</si>
  <si>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</si>
  <si>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</si>
  <si>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</si>
  <si>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ANUAL</t>
  </si>
  <si>
    <t>ND</t>
  </si>
  <si>
    <t>Fin
( DGPM )</t>
  </si>
  <si>
    <t>EJE 2: PROSPERIDAD COMPARTIDA</t>
  </si>
  <si>
    <t>SEGUIMIENTO DE AVANCE EN CUMPLIMIENTO DE METAS Y OBJETIVOS 2022</t>
  </si>
  <si>
    <t>AVANCE EN CUMPLIMIENTO DE METAS TRIMESTRAL Y ANUAL ACUMULADO 2022</t>
  </si>
  <si>
    <t>META PLANEADA 2022</t>
  </si>
  <si>
    <t>META ALCANZADA 2022</t>
  </si>
  <si>
    <t>PORCENTAJE DE AVANCE TRIMESTRAL 2022</t>
  </si>
  <si>
    <t>PORCENTAJE DE AVANCE ACUMULADO ANUAL 2022</t>
  </si>
  <si>
    <t>JUSTIFICACION DE AVANCE DE RESULTADOS 2022</t>
  </si>
  <si>
    <t>JUSTIFICACIÓN DE AVANCE DE EJECUCIÓN DEL PRESUPUESTO 2022</t>
  </si>
  <si>
    <t>SEGUIMIENTO A LA EJECUCIÓN DEL PRESUPUESTO AUTORIZADO 2022</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</si>
  <si>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</si>
  <si>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</si>
  <si>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</si>
  <si>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Anual</t>
  </si>
  <si>
    <t>TRIMESTRE 1 2022</t>
  </si>
  <si>
    <t>TRIMESTRE 2 2022</t>
  </si>
  <si>
    <t>TRIMESTRE 3 2022</t>
  </si>
  <si>
    <t>TRIMESTRE 4 2022</t>
  </si>
  <si>
    <r>
      <rPr>
        <b/>
        <sz val="11"/>
        <color theme="1"/>
        <rFont val="Arial"/>
        <family val="2"/>
      </rPr>
      <t xml:space="preserve">UNIDAD DE MEDIDA DEL INDICADOR: </t>
    </r>
    <r>
      <rPr>
        <sz val="11"/>
        <color theme="1"/>
        <rFont val="Arial"/>
        <family val="2"/>
      </rPr>
      <t xml:space="preserve">
Indicador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</si>
  <si>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Coeficiente
</t>
    </r>
    <r>
      <rPr>
        <b/>
        <sz val="11"/>
        <color theme="1"/>
        <rFont val="Arial"/>
        <family val="2"/>
      </rPr>
      <t xml:space="preserve">UNIDAD DE MEDIDA DE LAS VARIABLES: </t>
    </r>
    <r>
      <rPr>
        <sz val="11"/>
        <color theme="1"/>
        <rFont val="Arial"/>
        <family val="2"/>
      </rPr>
      <t xml:space="preserve">
Puntuación entre 0 y 1</t>
    </r>
  </si>
  <si>
    <t>Actividad</t>
  </si>
  <si>
    <t>Propósito
(DIRECCIÓN GENERAL IMM)</t>
  </si>
  <si>
    <t>2.10.1.1. Las mujeres del Municipio de Benito Juárez reciben atención y  acceden a su derecho de una vida libre de violencia  al institucionalizar y transversalizarse la perspectiva de género en la administración pública.</t>
  </si>
  <si>
    <t>PMAIMM: Porcentaje de Mujeres Atendidas por el Instituto Municipal de la Mujer.</t>
  </si>
  <si>
    <t>Trimestral</t>
  </si>
  <si>
    <t>UNIDAD DE MEDIDA DEL INDICADOR: Porcentaje
UNIDAD DE MEDIDA DE LAS VARIABLES: Mujeres</t>
  </si>
  <si>
    <t>Componente
(Dirección General)</t>
  </si>
  <si>
    <t xml:space="preserve">2.10.1.1.1.   Representación, Coordinación y Dirección del Instituto Municipal de la Mujer.
</t>
  </si>
  <si>
    <r>
      <t xml:space="preserve">PRPRIAIMM: </t>
    </r>
    <r>
      <rPr>
        <sz val="11"/>
        <color theme="1"/>
        <rFont val="Arial"/>
        <family val="2"/>
      </rPr>
      <t xml:space="preserve"> Porcentaje de Reuniones para Planeación y/o Rendición de Informes de actividades del Instituto Municipal de la Mujer.</t>
    </r>
  </si>
  <si>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</si>
  <si>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</si>
  <si>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r>
      <rPr>
        <b/>
        <sz val="11"/>
        <color theme="1"/>
        <rFont val="Arial"/>
        <family val="2"/>
      </rPr>
      <t xml:space="preserve">PROCJD: </t>
    </r>
    <r>
      <rPr>
        <sz val="11"/>
        <color theme="1"/>
        <rFont val="Arial"/>
        <family val="2"/>
      </rPr>
      <t>Porcentaje de Reuniones Ordinarias con Consejos y Junta Directiva.</t>
    </r>
  </si>
  <si>
    <t>2.10.1.1.1.2 Realizar reuniones  con  Coordinadores.</t>
  </si>
  <si>
    <r>
      <rPr>
        <b/>
        <sz val="11"/>
        <color theme="1"/>
        <rFont val="Arial"/>
        <family val="2"/>
      </rPr>
      <t xml:space="preserve">PRC: </t>
    </r>
    <r>
      <rPr>
        <sz val="11"/>
        <color theme="1"/>
        <rFont val="Arial"/>
        <family val="2"/>
      </rPr>
      <t xml:space="preserve">Porcentaje de Reuniones con  Coordinadores. </t>
    </r>
  </si>
  <si>
    <t xml:space="preserve">Actividad </t>
  </si>
  <si>
    <t>2.15.1.1.1.3. Presentación de Informes de actividades.</t>
  </si>
  <si>
    <r>
      <rPr>
        <b/>
        <sz val="11"/>
        <color theme="1"/>
        <rFont val="Arial"/>
        <family val="2"/>
      </rPr>
      <t xml:space="preserve">PIAR: </t>
    </r>
    <r>
      <rPr>
        <sz val="11"/>
        <color theme="1"/>
        <rFont val="Arial"/>
        <family val="2"/>
      </rPr>
      <t>Porcentaje de  Informes de actividades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</si>
  <si>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</si>
  <si>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</si>
  <si>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</si>
  <si>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</si>
  <si>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r>
      <t xml:space="preserve">PGPRCAEF: </t>
    </r>
    <r>
      <rPr>
        <sz val="11"/>
        <color theme="1"/>
        <rFont val="Arial"/>
        <family val="2"/>
      </rPr>
      <t>Porcentaje de gestiones del presupuesto y  rendición de cuentas ante los entes fiscalizadores</t>
    </r>
  </si>
  <si>
    <t>2.10.1.1.2.1. Administración del sistema informático que permite el seguimiento del cumplimiento de metas y ejercicio del presupuesto con base en las Matrices de Indicadores para Resultados y el Presupuesto basado en resultados  con perspectiva de género</t>
  </si>
  <si>
    <r>
      <rPr>
        <b/>
        <sz val="11"/>
        <color theme="1"/>
        <rFont val="Arial"/>
        <family val="2"/>
      </rPr>
      <t>PIACMEPBMPPG:</t>
    </r>
    <r>
      <rPr>
        <sz val="11"/>
        <color theme="1"/>
        <rFont val="Arial"/>
        <family val="2"/>
      </rPr>
      <t xml:space="preserve"> Porcentaje de informes administrativos  de cumplimiento de metas y ejercicio del presupuesto con base en la MIR y el PBR  con perspectiva de género.</t>
    </r>
  </si>
  <si>
    <t>2.10.1.1.2.2.  Realización de mantenimiento de los equipos de cómputo, líneas telefónicas y la red informática de voz y datos.</t>
  </si>
  <si>
    <r>
      <rPr>
        <b/>
        <sz val="11"/>
        <color theme="1"/>
        <rFont val="Arial"/>
        <family val="2"/>
      </rPr>
      <t xml:space="preserve">PMECLTRIVDR: </t>
    </r>
    <r>
      <rPr>
        <sz val="11"/>
        <color theme="1"/>
        <rFont val="Arial"/>
        <family val="2"/>
      </rPr>
      <t>Porcentaje de mantenimientos de los equipos de cómputo, líneas telefónicas y la red informática de voz y datos realizado.</t>
    </r>
  </si>
  <si>
    <t>2.10.1.1.2.3. Implementación de un programa de sustitución de mobiliario, equipo de oficina y parque vehicular obsoleto.</t>
  </si>
  <si>
    <r>
      <rPr>
        <b/>
        <sz val="11"/>
        <color theme="1"/>
        <rFont val="Arial"/>
        <family val="2"/>
      </rPr>
      <t xml:space="preserve">PMEOPVOS: </t>
    </r>
    <r>
      <rPr>
        <sz val="11"/>
        <color theme="1"/>
        <rFont val="Arial"/>
        <family val="2"/>
      </rPr>
      <t>Porcentaje de  mobiliario, equipo de oficina y parque vehicular obsoleto sustituido.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</si>
  <si>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</si>
  <si>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</si>
  <si>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</si>
  <si>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</si>
  <si>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</si>
  <si>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</si>
  <si>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r>
      <t xml:space="preserve">PCACATSTPG: </t>
    </r>
    <r>
      <rPr>
        <sz val="11"/>
        <color theme="1"/>
        <rFont val="Arial"/>
        <family val="2"/>
      </rPr>
      <t>Porcentaje de capacitaciones, acompañamientos y canalizaciones atendidas en temas de sensibilizacion y transverzalización de perspectiva de género.</t>
    </r>
  </si>
  <si>
    <t xml:space="preserve">2.10.1.1.3.1. Servicios de seguimiento y acompañamiento a víctimas indirectas de feminicidios. </t>
  </si>
  <si>
    <t>PSSAVF: Porcentaje de Servicios de Seguimiento y Acompañamiento a Víctimas indirectas de Feminicidios.</t>
  </si>
  <si>
    <t>2.10.1.1.3.2. Procurar y evaluar la aplicación de la NOM 046-SSA2-2005 en los casos violencia familiar, sexual y contra las mujeres, a través de difusión y capacitación.</t>
  </si>
  <si>
    <r>
      <rPr>
        <b/>
        <sz val="11"/>
        <color theme="1"/>
        <rFont val="Arial"/>
        <family val="2"/>
      </rPr>
      <t>PCDEIIN:</t>
    </r>
    <r>
      <rPr>
        <sz val="11"/>
        <color theme="1"/>
        <rFont val="Arial"/>
        <family val="2"/>
      </rPr>
      <t xml:space="preserve"> Porcentaje de Capacitaciones a Dependencias y Entidades con la información de la implementación de la  NOM 046-SSA2-2005.</t>
    </r>
  </si>
  <si>
    <r>
      <t xml:space="preserve">2.10.1.1.3.3. </t>
    </r>
    <r>
      <rPr>
        <sz val="11"/>
        <color theme="1"/>
        <rFont val="Arial"/>
        <family val="2"/>
      </rPr>
      <t>Promoción de la erradicación de las diferentes violencias a través de campañas virtuales.</t>
    </r>
  </si>
  <si>
    <r>
      <rPr>
        <b/>
        <sz val="11"/>
        <color theme="1"/>
        <rFont val="Arial"/>
        <family val="2"/>
      </rPr>
      <t>PPPPSDTCPAVGRS:</t>
    </r>
    <r>
      <rPr>
        <sz val="11"/>
        <color theme="1"/>
        <rFont val="Arial"/>
        <family val="2"/>
      </rPr>
      <t xml:space="preserve"> Porcentaje de publicaciones promocionales a la población  sobre diferentes tematicas que coadyuven en la prevención y atención de la violencia de género en redes sociales.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</si>
  <si>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</si>
  <si>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r>
      <rPr>
        <b/>
        <sz val="11"/>
        <rFont val="Arial"/>
        <family val="2"/>
      </rPr>
      <t>PCSPEPPSYSMVG:</t>
    </r>
    <r>
      <rPr>
        <sz val="11"/>
        <rFont val="Arial"/>
        <family val="2"/>
      </rPr>
      <t xml:space="preserve"> Porcentaje de capacitaciones  a servidores públicos sobre estrategias de prevención primaria, secundaria y terciaria , así como sensibilización en materia de violencia de género.</t>
    </r>
  </si>
  <si>
    <t xml:space="preserve">2.10.1.1.3.5. Realización de  eventos  academicos dirigidos a estudiantes  en temas de: Feminismo, Perspectiva de Género, Violencia de Género y Cultura de Paz. </t>
  </si>
  <si>
    <r>
      <rPr>
        <b/>
        <sz val="11"/>
        <rFont val="Arial"/>
        <family val="2"/>
      </rPr>
      <t>PEADAETFPGVGCP</t>
    </r>
    <r>
      <rPr>
        <sz val="11"/>
        <rFont val="Arial"/>
        <family val="2"/>
      </rPr>
      <t xml:space="preserve">: Porcentaje de  eventos  academicos dirigidos a estudiantes  en temas de: Feminismo, Perspectiva de Género, Violencia de Género y Cultura de Paz. </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</si>
  <si>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</si>
  <si>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r>
      <rPr>
        <b/>
        <sz val="11"/>
        <rFont val="Arial"/>
        <family val="2"/>
      </rPr>
      <t>PCTSOIMVGEDSR:</t>
    </r>
    <r>
      <rPr>
        <sz val="11"/>
        <rFont val="Arial"/>
        <family val="2"/>
      </rPr>
      <t xml:space="preserve"> Porcentaje de capacitaciones en temas de sensibilización, orientación intersectorial en materia de violencia de género, empoderamiento y derechos sexuales y reproductivos</t>
    </r>
  </si>
  <si>
    <r>
      <t>2.10.1.1.3.7.</t>
    </r>
    <r>
      <rPr>
        <sz val="11"/>
        <color theme="1"/>
        <rFont val="Arial"/>
        <family val="2"/>
      </rPr>
      <t xml:space="preserve"> Servicios de atención en la Casa de Asistencia Temporal para Mujeres “Christine de Pizán”  (CAT)</t>
    </r>
  </si>
  <si>
    <r>
      <rPr>
        <b/>
        <sz val="11"/>
        <color theme="1"/>
        <rFont val="Arial"/>
        <family val="2"/>
      </rPr>
      <t>PACAT</t>
    </r>
    <r>
      <rPr>
        <sz val="11"/>
        <color theme="1"/>
        <rFont val="Arial"/>
        <family val="2"/>
      </rPr>
      <t>: Porcentaje de atenciones en la Casa de Asistencia Temporal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</si>
  <si>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</si>
  <si>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</si>
  <si>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</si>
  <si>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</si>
  <si>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</si>
  <si>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</si>
  <si>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</si>
  <si>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</si>
  <si>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</si>
  <si>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</si>
  <si>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r>
      <t xml:space="preserve">PSISPM: </t>
    </r>
    <r>
      <rPr>
        <sz val="11"/>
        <color theme="1"/>
        <rFont val="Arial"/>
        <family val="2"/>
      </rPr>
      <t>Porcentaje deServicios Integrales de Salud  para la mujer.</t>
    </r>
  </si>
  <si>
    <t>2.10.1.1.4.1. Brindar atención médica de primer nivel, orientación y consultas a mujeres,  brindándolos con trato digno, calidad y calidez en la atención.</t>
  </si>
  <si>
    <r>
      <rPr>
        <b/>
        <sz val="11"/>
        <color theme="1"/>
        <rFont val="Arial"/>
        <family val="2"/>
      </rPr>
      <t>PASM:</t>
    </r>
    <r>
      <rPr>
        <sz val="11"/>
        <color theme="1"/>
        <rFont val="Arial"/>
        <family val="2"/>
      </rPr>
      <t xml:space="preserve"> Porcentaje de Atenciones en Servicios Médicos </t>
    </r>
  </si>
  <si>
    <t>2.10.1.1.4.2. Brindar atención médica de primer nivel, orientación y consultas a Mujeres Adolescentes y Niñas,  brindándolos con trato digno, calidad y calidez en la atención.</t>
  </si>
  <si>
    <r>
      <rPr>
        <b/>
        <sz val="11"/>
        <color theme="1"/>
        <rFont val="Arial"/>
        <family val="2"/>
      </rPr>
      <t>PAMANSM:</t>
    </r>
    <r>
      <rPr>
        <sz val="11"/>
        <color theme="1"/>
        <rFont val="Arial"/>
        <family val="2"/>
      </rPr>
      <t xml:space="preserve"> Porcentaje de Atenciones a Mujeres Adolescentes y niñas  en Servicios Médicos </t>
    </r>
  </si>
  <si>
    <t>2.10.1.1.4.3. Brindar servicios de intervención en crisis, orientación, terapia psicológica individual, grupal y seguimiento a mujeres, brindándolos con trato digno, calidad y calidez en la atención</t>
  </si>
  <si>
    <r>
      <rPr>
        <b/>
        <sz val="11"/>
        <color theme="1"/>
        <rFont val="Arial"/>
        <family val="2"/>
      </rPr>
      <t>PAMSICOTP:</t>
    </r>
    <r>
      <rPr>
        <sz val="11"/>
        <color theme="1"/>
        <rFont val="Arial"/>
        <family val="2"/>
      </rPr>
      <t xml:space="preserve"> Porcentaje de Atenciones a  mujeres en servicios de intervención en crisis, orientación, terapia psicológica </t>
    </r>
  </si>
  <si>
    <t>2.10.1.1.4.4. Brindar servicios de intervención en crisis, orientación, terapia psicológica individual, grupal y seguimiento a mujeres, con trato diferenciado para adolescentes y niñez brindándolos con trato digno, calidad y calidez en la atención</t>
  </si>
  <si>
    <r>
      <rPr>
        <b/>
        <sz val="11"/>
        <color theme="1"/>
        <rFont val="Arial"/>
        <family val="2"/>
      </rPr>
      <t>PAMANASIOTP:</t>
    </r>
    <r>
      <rPr>
        <sz val="11"/>
        <color theme="1"/>
        <rFont val="Arial"/>
        <family val="2"/>
      </rPr>
      <t xml:space="preserve"> Porcentaje de Atenciones a mujeres adolescentes y niñas atendidas en servicios de intervención en crisis, orientación, terapia psicológica</t>
    </r>
  </si>
  <si>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</si>
  <si>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r>
      <rPr>
        <b/>
        <sz val="11"/>
        <color theme="1"/>
        <rFont val="Arial"/>
        <family val="2"/>
      </rPr>
      <t>PCMANPFAE:</t>
    </r>
    <r>
      <rPr>
        <sz val="11"/>
        <color theme="1"/>
        <rFont val="Arial"/>
        <family val="2"/>
      </rPr>
      <t xml:space="preserve"> Porcentaje de Capacitaciones a Mujeres, Mujeres Adolescentes y Niñas  para fomentar la autonomía y empoderamiento.</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</si>
  <si>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</si>
  <si>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r>
      <rPr>
        <b/>
        <sz val="11"/>
        <color theme="1"/>
        <rFont val="Arial"/>
        <family val="2"/>
      </rPr>
      <t>PCMDGOSC:</t>
    </r>
    <r>
      <rPr>
        <sz val="11"/>
        <color theme="1"/>
        <rFont val="Arial"/>
        <family val="2"/>
      </rPr>
      <t xml:space="preserve"> Porcentaje de canalizaciones de mujeres a dependencias gubernamentales y/u organizaciones de la sociedad civil.</t>
    </r>
  </si>
  <si>
    <t>2.10.1.1.4.7. Crear convenios y acuerdos de coordinación interinstitucional (e interdisciplinaria) para apoyar el trabajo de las demás áreas (salud, legal, psicológica y social).</t>
  </si>
  <si>
    <r>
      <rPr>
        <b/>
        <sz val="11"/>
        <color theme="1"/>
        <rFont val="Arial"/>
        <family val="2"/>
      </rPr>
      <t>PCACOPATASLPS:</t>
    </r>
    <r>
      <rPr>
        <sz val="11"/>
        <color theme="1"/>
        <rFont val="Arial"/>
        <family val="2"/>
      </rPr>
      <t xml:space="preserve"> Porcentaje de convenios y acuerdos de coordinación interinstitucional para apoyar el trabajo de las áreas de salud, legal, psicológica y social.</t>
    </r>
  </si>
  <si>
    <t xml:space="preserve">2.10.1.1.4.8 Realización de  Brigadas de Salud Comunitaria y Desarrollo Integral de las Mujeres. </t>
  </si>
  <si>
    <r>
      <rPr>
        <b/>
        <sz val="11"/>
        <color theme="1"/>
        <rFont val="Arial"/>
        <family val="2"/>
      </rPr>
      <t>PBSCDI:</t>
    </r>
    <r>
      <rPr>
        <sz val="11"/>
        <color theme="1"/>
        <rFont val="Arial"/>
        <family val="2"/>
      </rPr>
      <t xml:space="preserve"> Porcentaje de Brigadas de Salud Comunitaria y Desarrollo Integral</t>
    </r>
  </si>
  <si>
    <t xml:space="preserve">2.10.1.1.4.9. Emisión del Programa de Radio como espacio colectivo auditivo feminista y comunitario dirigido a las mujeres. </t>
  </si>
  <si>
    <r>
      <rPr>
        <b/>
        <sz val="11"/>
        <color theme="1"/>
        <rFont val="Arial"/>
        <family val="2"/>
      </rPr>
      <t>PPE:</t>
    </r>
    <r>
      <rPr>
        <sz val="11"/>
        <color theme="1"/>
        <rFont val="Arial"/>
        <family val="2"/>
      </rPr>
      <t xml:space="preserve"> Porcentaje de programas emitidos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</si>
  <si>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</si>
  <si>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</si>
  <si>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</si>
  <si>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</si>
  <si>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</si>
  <si>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</si>
  <si>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</si>
  <si>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</si>
  <si>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2.10.1.1.5.1. Brindar atención jurídica, asesoramiento, orientación y seguimiento a mujeres,  brindándolos con trato digno, calidad y calidez en la atención.</t>
  </si>
  <si>
    <t>2.10.1.1.5.2. Brindar atención jurídica, asesoramiento, orientación y seguimiento a mujeres, con trato diferenciado para adolescentes y niñez brindándolos con trato digno, calidad y calidez en la atención.</t>
  </si>
  <si>
    <t>Componente
(Unidad de Capacitación y Actividades Productivas)</t>
  </si>
  <si>
    <t xml:space="preserve">2.16.1.1.6. Talleres de capacitación, cursos y actividades que fortalecen e impulsan el empoderamiento económico, social, formación para el trabajo y la profesionalización de las mujeres. </t>
  </si>
  <si>
    <t>2.16.1.1.6.1. Realizar talleres de empoderamiento económico y habilidades para la vida de las mujeres y adolescencias del Municipio de Benito Juárez.</t>
  </si>
  <si>
    <t>2.16.1.1.6.2. Impartición de talleres de Capacitacion en Planes y Estrategias de Negocios y Educación Financiera.</t>
  </si>
  <si>
    <t xml:space="preserve">2.16.1.1.6.3 Impartición de Talleres en temas de Empleos no tradicionales. </t>
  </si>
  <si>
    <t xml:space="preserve">2.16.1.1.6.4 Canalización a instituciones, con la finalidad de otorgar becas que favorezcan la profesionalización academica y laboral a favor de las mujeres. </t>
  </si>
  <si>
    <t xml:space="preserve">2.16.1.1.6.5. Realización del bazar "Mujeres que Crean" </t>
  </si>
  <si>
    <r>
      <t xml:space="preserve">2.16.1.1.6.6. Distribucion de Tarjetas BIMM  
</t>
    </r>
    <r>
      <rPr>
        <b/>
        <sz val="11"/>
        <color theme="1"/>
        <rFont val="Arial"/>
        <family val="2"/>
      </rPr>
      <t>BIMM:</t>
    </r>
    <r>
      <rPr>
        <sz val="11"/>
        <color theme="1"/>
        <rFont val="Arial"/>
        <family val="2"/>
      </rPr>
      <t xml:space="preserve">  Beneficios Instituto Municipal de la Mujer</t>
    </r>
  </si>
  <si>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</si>
  <si>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</si>
  <si>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</si>
  <si>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</si>
  <si>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</si>
  <si>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r>
      <t>UNIDAD DE MEDIDA DEL INDICADOR: Porcentaje</t>
    </r>
    <r>
      <rPr>
        <b/>
        <sz val="11"/>
        <color theme="1"/>
        <rFont val="Arial"/>
        <family val="2"/>
      </rPr>
      <t xml:space="preserve">
UNIDAD DE MEDIDA DE LAS VARIABLES: </t>
    </r>
    <r>
      <rPr>
        <sz val="11"/>
        <color theme="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</si>
  <si>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</si>
  <si>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</si>
  <si>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</si>
  <si>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</si>
  <si>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</si>
  <si>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</si>
  <si>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</si>
  <si>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r>
      <t>UNIDAD DE MEDIDA DEL INDICADOR: Porcentaje</t>
    </r>
    <r>
      <rPr>
        <b/>
        <sz val="11"/>
        <color theme="1"/>
        <rFont val="Arial"/>
        <family val="2"/>
      </rPr>
      <t xml:space="preserve">
UNIDAD DE MEDIDA DE LAS VARIABLES: </t>
    </r>
    <r>
      <rPr>
        <sz val="11"/>
        <color theme="1"/>
        <rFont val="Arial"/>
        <family val="2"/>
      </rPr>
      <t>total de Actividades programadas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</si>
  <si>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</si>
  <si>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UNIDAD DE MEDIDA DEL INDICADOR: Porcentaje
UNIDAD DE MEDIDA DE LAS VARIABLES: rehabilitaciones</t>
  </si>
  <si>
    <r>
      <rPr>
        <b/>
        <sz val="11"/>
        <color theme="1"/>
        <rFont val="Arial"/>
        <family val="2"/>
      </rPr>
      <t xml:space="preserve"> 2.10.1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</si>
  <si>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r>
      <t xml:space="preserve">PSMPFAJ: </t>
    </r>
    <r>
      <rPr>
        <sz val="11"/>
        <color theme="1"/>
        <rFont val="Arial"/>
        <family val="2"/>
      </rPr>
      <t>Porcentaje de Servicios a la Mujer Para Facilitar el Acceso a la Justicia</t>
    </r>
  </si>
  <si>
    <r>
      <rPr>
        <b/>
        <sz val="11"/>
        <color theme="1"/>
        <rFont val="Arial"/>
        <family val="2"/>
      </rPr>
      <t>PSMAOJ:</t>
    </r>
    <r>
      <rPr>
        <sz val="11"/>
        <color theme="1"/>
        <rFont val="Arial"/>
        <family val="2"/>
      </rPr>
      <t xml:space="preserve"> Porcentaje de  Servicios a mujeres  de asesoramiento y orientación Jurídica.</t>
    </r>
  </si>
  <si>
    <r>
      <rPr>
        <b/>
        <sz val="11"/>
        <color theme="1"/>
        <rFont val="Arial"/>
        <family val="2"/>
      </rPr>
      <t xml:space="preserve">PSMANAOJ: </t>
    </r>
    <r>
      <rPr>
        <sz val="11"/>
        <color theme="1"/>
        <rFont val="Arial"/>
        <family val="2"/>
      </rPr>
      <t>Porcentaje de  Servicios a mujeres Adolescentes y Niñas en asesoramiento y orientación Jurídica.</t>
    </r>
  </si>
  <si>
    <r>
      <rPr>
        <b/>
        <sz val="11"/>
        <color theme="1"/>
        <rFont val="Arial"/>
        <family val="2"/>
      </rPr>
      <t xml:space="preserve">PTCCA: </t>
    </r>
    <r>
      <rPr>
        <sz val="11"/>
        <color theme="1"/>
        <rFont val="Arial"/>
        <family val="2"/>
      </rPr>
      <t>Porcentaje de Talleres de capacitación, cursos y actividades.</t>
    </r>
  </si>
  <si>
    <r>
      <rPr>
        <b/>
        <sz val="11"/>
        <color theme="1"/>
        <rFont val="Arial"/>
        <family val="2"/>
      </rPr>
      <t xml:space="preserve">PTEEHPVMA: </t>
    </r>
    <r>
      <rPr>
        <sz val="11"/>
        <color theme="1"/>
        <rFont val="Arial"/>
        <family val="2"/>
      </rPr>
      <t>Porcentaje de Talleres  de empoderamiento económico y habilidades para la vida de las mujeres y adolescencias.</t>
    </r>
  </si>
  <si>
    <r>
      <rPr>
        <b/>
        <sz val="11"/>
        <color theme="1"/>
        <rFont val="Arial"/>
        <family val="2"/>
      </rPr>
      <t xml:space="preserve">PTPENEF: </t>
    </r>
    <r>
      <rPr>
        <sz val="11"/>
        <color theme="1"/>
        <rFont val="Arial"/>
        <family val="2"/>
      </rPr>
      <t>Porcentaje de  talleres de Capacitacion en Planes y Estrategias de Negocios y Educación Financiera.</t>
    </r>
  </si>
  <si>
    <r>
      <rPr>
        <b/>
        <sz val="11"/>
        <color theme="1"/>
        <rFont val="Arial"/>
        <family val="2"/>
      </rPr>
      <t xml:space="preserve">PTTENT: </t>
    </r>
    <r>
      <rPr>
        <sz val="11"/>
        <color theme="1"/>
        <rFont val="Arial"/>
        <family val="2"/>
      </rPr>
      <t>Porcentaje de Talleres en temas de empleos no tradicionales.</t>
    </r>
  </si>
  <si>
    <r>
      <rPr>
        <b/>
        <sz val="11"/>
        <color theme="1"/>
        <rFont val="Arial"/>
        <family val="2"/>
      </rPr>
      <t>PCMIBA:</t>
    </r>
    <r>
      <rPr>
        <sz val="11"/>
        <color theme="1"/>
        <rFont val="Arial"/>
        <family val="2"/>
      </rPr>
      <t xml:space="preserve"> Porcentaje de  canalizaciones de mujeres a instituciones con beneficios académicos</t>
    </r>
  </si>
  <si>
    <r>
      <rPr>
        <b/>
        <sz val="11"/>
        <color theme="1"/>
        <rFont val="Arial"/>
        <family val="2"/>
      </rPr>
      <t>PEBMC:</t>
    </r>
    <r>
      <rPr>
        <sz val="11"/>
        <color theme="1"/>
        <rFont val="Arial"/>
        <family val="2"/>
      </rPr>
      <t xml:space="preserve"> Porcentaje de Emisiones del Bazar "Mujeres que Crean"</t>
    </r>
  </si>
  <si>
    <r>
      <rPr>
        <b/>
        <sz val="11"/>
        <color theme="1"/>
        <rFont val="Arial"/>
        <family val="2"/>
      </rPr>
      <t>PTBEM:</t>
    </r>
    <r>
      <rPr>
        <sz val="11"/>
        <color theme="1"/>
        <rFont val="Arial"/>
        <family val="2"/>
      </rPr>
      <t xml:space="preserve"> Porcentaje de Tarjeta BIMM entregadas a mujeres.</t>
    </r>
  </si>
  <si>
    <r>
      <rPr>
        <b/>
        <sz val="11"/>
        <color theme="1"/>
        <rFont val="Arial"/>
        <family val="2"/>
      </rPr>
      <t>PEUBPR:</t>
    </r>
    <r>
      <rPr>
        <sz val="11"/>
        <color theme="1"/>
        <rFont val="Arial"/>
        <family val="2"/>
      </rPr>
      <t xml:space="preserve"> Porcentaje de eventos  “Un Billón de Pie” realizados</t>
    </r>
  </si>
  <si>
    <r>
      <rPr>
        <b/>
        <sz val="11"/>
        <color theme="1"/>
        <rFont val="Arial"/>
        <family val="2"/>
      </rPr>
      <t>PASMROMNIIMM:</t>
    </r>
    <r>
      <rPr>
        <sz val="11"/>
        <color theme="1"/>
        <rFont val="Arial"/>
        <family val="2"/>
      </rPr>
      <t xml:space="preserve"> Porcentaje de avance de los servicios de mantenimiento, rehabilitación u obra y mejoras necesarias a la infraestructura del Instituto Municipal de la Mujer. </t>
    </r>
  </si>
  <si>
    <t>2.10.1.1.7.1 Supervisión del mantenimiento a la infraestructura  del Instituto Municipal de la Mujer, que se ncuentren bajo la custodia o resguardo del mismo.</t>
  </si>
  <si>
    <r>
      <t xml:space="preserve">PManIIMM: </t>
    </r>
    <r>
      <rPr>
        <sz val="11"/>
        <color theme="1"/>
        <rFont val="Arial"/>
        <family val="2"/>
      </rPr>
      <t>Porcentaje de mantenimientos a la infraestructura  del Instituto Municipal de la Mujer, que sencuentren bajo la custodia o resguardo del mismo.</t>
    </r>
  </si>
  <si>
    <t>2.10.1.1.7.1 supervisión de la rehabilitación a la infraestructura  del Instituto Municipal de la Mujer, que sencuentren bajo la custodia o resguardo del mismo.</t>
  </si>
  <si>
    <r>
      <t xml:space="preserve">PRIIMM: </t>
    </r>
    <r>
      <rPr>
        <sz val="11"/>
        <color theme="1"/>
        <rFont val="Arial"/>
        <family val="2"/>
      </rPr>
      <t>Porcentaje de rehabilitaciones a la infraestructura  del Instituto Municipal de la Mujer, que sencuentren bajo la custodia o resguardo del mismo.</t>
    </r>
  </si>
  <si>
    <t>Se enviaron los oficios de solicitud para recibir las ministraciones correspondientes, solo que del monto que se debía entregar $3,000,000.00 solo se entrego el monto de $1,800,000.00</t>
  </si>
  <si>
    <t>CLAVE Y NOMBRE DEL PPA: E-PPA PROGRAMA DE PREVENCIÓN Y ATENCIÓN MULTIDISCIPLINARIA DE LAS VIOLENCIAS CONTRA LAS MUJERES</t>
  </si>
  <si>
    <t>ELABORÓ</t>
  </si>
  <si>
    <t>REVISÓ</t>
  </si>
  <si>
    <t>AUTORIZÓ</t>
  </si>
  <si>
    <t>C. MIGUEL ANGEL CHE POOT
COORDINADOR ADMINISTRATIVO Y DE GESTIÓN DE RECURSOS DEL INSTITUTO MUNICIPAL DE LA MUJER</t>
  </si>
  <si>
    <t>M.C. ENRIQUE EDUARDO ENCALADA SÁNCHEZ
DIRECTOR DE PLANEACIÓN DE LA DGPM</t>
  </si>
  <si>
    <t>LCDA. MIROSLAVA ANDREA REGUERA MARTÍNEZ
DIRECTORA GENERAL DEL INSTITUTO MUNICIPAL DE LA MUJER</t>
  </si>
  <si>
    <t>El Instituto Mexicano para la Competitividad A. C. IMCO actualiza y publica los índices y subíndices de manera bienal. En 2022 se obtuvo un puntaje de 57</t>
  </si>
  <si>
    <t>Según datos de la Secretaría Técnica HacenDaria de la SEFIPLAN  sitúa al Coeficiente Gini para el Municipio de Benito Juárez en 0.397 con la última actualización en Agosto 2021. . El calculo se hace mediante una tasa de variación. El coeficiente de Gini toma valores entre 0 y 1; un valor que tiende a 1 refleja mayor desigualdad en la distribución del ingreso.</t>
  </si>
  <si>
    <t xml:space="preserve">Meta Trimestral: Se tuvo un avance del 100% de reuniones para planeación con 12 de las 12 programadas.
Meta Anual: Se logró un avance anual del 50% de reuniones para planeación del 100% con lo programado que es de 48. </t>
  </si>
  <si>
    <t>Se enviaron los oficios de solicitud para recibir las ministraciones correspondientes, solo que del monto que se debía entregar $3,000,000.00 solo se entrego el monto de $2,450,000.00 y se tuvo un incremento al presupuesto por la cantidad de $1,790,800.00</t>
  </si>
  <si>
    <t xml:space="preserve">Meta Trimestral: Se tuvo un avance del 151.56% de atenciones a mujeres con 2910 atenciones de las 1924 programadas.
Meta Anual: Se logró un avance anual del 61.84% de atenciones del 100% con lo programado que es de 7684. </t>
  </si>
  <si>
    <t xml:space="preserve">Meta Trimestral: Se tuvo un avance del 100% de Reuniones Ordinarias con Consejos y Junta Directiva.con 6 de las 6 programadas.
Meta Anual: Se logró un avance anual del 50% de reuniones para planeación del 100% con lo programado que es de 24. </t>
  </si>
  <si>
    <t xml:space="preserve">Meta Trimestral: Se tuvo un avance del 100% de Reuniones con  Coordinadores con 3 de las 3 programadas.
Meta Anual: Se logró un avance anual del 50% de reuniones para planeación del 100% con lo programado que es de 12. </t>
  </si>
  <si>
    <t xml:space="preserve">Meta Trimestral: Se tuvo un avance del 100% de Informes de actividades Realizados con 3 de las 3 programadas.
Meta Anual: Se logró un avance anual del 50% de reuniones con  Coordinadores del 100% con lo programado que es de 12. </t>
  </si>
  <si>
    <t xml:space="preserve">Meta Trimestral: Se tuvo un avance del 100% de gestiones del presupuesto y  rendición de cuentas ante los entes fiscalizadores Realizados con 5 de las 5 programadas.
Meta Anual: Se logró un avance anual del 50% de  gestiones del presupuesto y  rendición de cuentas del 100% con lo programado que es de 20. </t>
  </si>
  <si>
    <t xml:space="preserve">Meta Trimestral: Se tuvo un avance del 100% de informes administrativos  de cumplimiento de metas y ejercicio del presupuesto con base en la MIR y el PBR  con perspectiva de género Realizados con 3 de las 3 programadas.
Meta Anual: Se logró un avance anual del 50% de informes administrativos del 100% con lo programado que es de 12. </t>
  </si>
  <si>
    <t xml:space="preserve">Meta Trimestral: Se tuvo un avance del 100% de mantenimientos de los equipos de cómputo, líneas telefónicas y la red informática de voz y datos  Realizados con 1 de las 1 programadas.
Meta Anual: Se logró un avance anual del 50% de mantenimientos de los equipos de cómputo del 100% con lo programado que es de 4. </t>
  </si>
  <si>
    <t xml:space="preserve">Meta Trimestral: Se tuvo un avance del 100% de mobiliario, equipo de oficina y parque vehicular obsoleto sustituido Realizados con 1 de las 1 programadas.
Meta Anual: Se logró un avance anual del 50% de obiliario, equipo de oficina y parque vehicular obsoleto sustituido del 100% con lo programado que es de 4. </t>
  </si>
  <si>
    <t xml:space="preserve">Meta Trimestral: Se tuvo un avance del 10.40% de capacitaciones, acompañamientos y canalizaciones atendidas en temas de sensibilizacion y transverzalización de perspectiva de género Realizados con 21 de las 202 programadas. La Coordinación de Perspectiva de Género del IMM se encuentra realizando las gestiones pertinentes para conseguir los objetivos planteados.
Meta Anual: Se logró un avance anual del 17.70% de capacitaciones, acompañamientos y canalizaciones atendidas  del 100% con lo programado que es de 808. </t>
  </si>
  <si>
    <t xml:space="preserve">Meta Trimestral: Se tuvo un avance del 0% de servicios de Seguimiento y Acompañamiento a Víctimas indirectas de Feminicidios  Realizados con 0 de las 2 programadas. La Coordinación de Perspectiva de Género del IMM se encuentra  gestionando con las autoridades correspondientes para poder colaborar en la atención a victimas indirectas de casos de feminicidios.
Meta Anual: Se logró un avance anual del 0% de reuniones para planeación del 100% con lo programado que es de 8. </t>
  </si>
  <si>
    <t xml:space="preserve">Meta Trimestral: Se tuvo un avance del 50% de Capacitaciones a Dependencias y Entidades con la información de la implementación de la  NOM 046-SSA2-2005  Realizados con 3 de las 6 programadas. Durante el periodo,  esto derivado de el incremento de actividades por parte de las diferentes dependencias del H. Ayuntamiento de Benito Juárez, lo que ha llevado a que no cuenten con disponibilidad para realizar los cursos y/o evaluaciones.
Meta Anual: Se logró un avance anual del 12.50% de Capacitaciones a Dependencias y Entidadesdel 100% con lo programado que es de 24. </t>
  </si>
  <si>
    <t xml:space="preserve">Meta Trimestral: Se tuvo un avance del 0% de publicaciones promocionales a la población  sobre diferentes tematicas que coadyuven en la prevención y atención de la violencia de género en redes sociales  Realizados con 0 de las 168 programadas. Esta actividad se ha visto afectada por la veda electoral, al no poder realizar publicaciones.
Meta Anual: Se logró un avance anual del 14.88% de publicaciones promocionales del 100% con lo programado que es de 672. </t>
  </si>
  <si>
    <t xml:space="preserve">Meta Trimestral: Se tuvo un avance del 100% de capacitaciones  a servidores públicos sobre estrategias de prevención primaria, secundaria y terciaria , así como sensibilización en materia de violencia de género Realizados con 6 de las 6 programadas.
Meta Anual: Se logró un avance anual del 25% de capacitaciones  a servidores públicos del 100% con lo programado que es de 24. </t>
  </si>
  <si>
    <t xml:space="preserve">Meta Trimestral: Se tuvo un avance del 100% de eventos  academicos dirigidos a estudiantes  en temas de: Feminismo, Perspectiva de Género, Violencia de Género y Cultura de Paz Realizados con 3 de las 3 programadas.
Meta Anual: Se logró un avance anual del 50% de  eventos  academicos  del 100% con lo programado que es de 12. </t>
  </si>
  <si>
    <t xml:space="preserve">Meta Trimestral: Se tuvo un avance del 37.50% de capacitaciones en temas de sensibilización, orientación intersectorial en materia de violencia de género, empoderamiento y derechos sexuales y reproductivos Realizados con 7 de las 12 programadas.
Meta Anual: Se logró un avance anual del 37.50% de rcapacitaciones en temas de sensibilización del 100% con lo programado que es de 48. </t>
  </si>
  <si>
    <t xml:space="preserve">Meta Trimestral: Se tuvo un avance del 40% de capacitaciones en Servicios de atención en la Casa de Asistencia Temporal para Mujeres “Christine de Pizán”  (CAT)  Realizados con 2 de las 5 programadas. Esta actividad depende de que una mujer se encuentre en riesgo para ser llevada a la casa de asistencia temporal. 
Meta Anual: Se logró un avance anual del 20% de reuniones para planeación del 100% con lo programado que es de 20. </t>
  </si>
  <si>
    <t xml:space="preserve">Meta Trimestral: Se tuvo un avance del 184.88% de servicios Integrales de Salud  para la mujer Realizados con 2298 de las 1243 programadas.
Meta Anual: Se logró un avance anual del 70.09% de servicios Integrales de Salud del 100% con lo programado que es de 4972. </t>
  </si>
  <si>
    <t xml:space="preserve">Meta Trimestral: Se tuvo un avance del 443.40% de Atenciones en Servicios Médicos Realizados con 940 de las 212 programadas.
Meta Anual: Se logró un avance anual del 132.67% deservicios Integrales de Salud del 100% con lo programado que es de 848. </t>
  </si>
  <si>
    <t xml:space="preserve">Meta Trimestral: Se tuvo un avance del 100.94% de Atenciones a Mujeres Adolescentes y niñas  en Servicios Médicos  Realizados con 107 de las 106 programadas.
Meta Anual: Se logró un avance anual del 46.70% de Atenciones a Mujeres Adolescentes y niñas  en Servicios Médicos   del 100% con lo programado que es de 424. </t>
  </si>
  <si>
    <t xml:space="preserve">Meta Trimestral: Se tuvo un avance del 156.95% de Atenciones a  mujeres en servicios de intervención en crisis, orientación, terapia psicológica  Realizados con 824 de las 525 programadas.
Meta Anual: Se logró un avance anual del 64.05% de Atenciones a  mujeres en servicios de intervención en crisis, orientación, terapia psicológica  del 100% con lo programado que es de 2100. </t>
  </si>
  <si>
    <t xml:space="preserve">Meta Trimestral: Se tuvo un avance del 101.43% de Atenciones a mujeres adolescentes y niñas atendidas en servicios de intervención en crisis, orientación, terapia psicológica Realizados con 355 de las 350 programadas.
Meta Anual: Se logró un avance anual del 47.57% de tenciones a mujeres adolescentes y niñas atendidas en servicios de intervención en crisis, orientación, terapia psicológica del 100% con lo programado que es de 1400. </t>
  </si>
  <si>
    <t xml:space="preserve">Meta Trimestral: Se tuvo un avance del 125% de Capacitaciones a Mujeres, Mujeres Adolescentes y Niñas  para fomentar la autonomía y empoderamiento.Realizados con 5 de las 4  programadas. En este trimestre se tiene el día internacional de la mujer y es incrementa la demanda de capacitaciones requeridas.
Meta Anual: Se logró un avance anual del 106.25% de Capacitaciones a Mujeres, Mujeres Adolescentes y Niñas  para fomentar la autonomía y empoderamiento del 100% con lo programado que es de 16. </t>
  </si>
  <si>
    <t xml:space="preserve">Meta Trimestral: Se tuvo un avance del 183.33 % de canalizaciones de mujeres a dependencias gubernamentales y/u organizaciones de la sociedad civil Realizados con 22 de las 12  programadas. De las atenciones médicas en este trimestre, fue necesario canalizar a varias de las pacientes por diferentes temas de salud.
Meta Anual: Se logró un avance anual del 100% de canalizaciones de mujeres del 100% con lo programado que es de 46. </t>
  </si>
  <si>
    <t xml:space="preserve">Meta Trimestral: Se tuvo un avance del  150 % de convenios y acuerdos de coordinación interinstitucional para apoyar el trabajo de las áreas de salud, legal, psicológica y social Realizados con 3 de las 2  programadas. 
Meta Anual: Se logró un avance anual del 50% de convenios y acuerdos de coordinación interinstitucional del 100% con lo programado que es de 8. </t>
  </si>
  <si>
    <t xml:space="preserve">Meta Trimestral: Se tuvo un avance del 150 % de Brigadas de Salud Comunitaria y Desarrollo Integral Realizados con 3 de las 2  programadas. Se tuvo la oportunidad de realizar más brigadas de las planeadas, esto derivado de los trabajos por el día internacional de la mujer.
Meta Anual: Se logró un avance anual del 87.50 % de  Brigadas de Salud Comunitaria del 100% con lo programado que es de 8. </t>
  </si>
  <si>
    <t xml:space="preserve">Meta Trimestral: Se tuvo un avance del 130 % de  programas emitidos Realizados con 39 de las 30  programadas. 
Meta Anual: Se logró un avance anual del  62.50% de programas emitidos del 100% con lo programado que es de 120. </t>
  </si>
  <si>
    <t xml:space="preserve">Meta Trimestral: Se tuvo un avance del 137.65 % de  Servicios a la Mujer Para Facilitar el Acceso a la Justicia Realizados con 340 de las 249  programadas. Derivado de la contratación de más abogados para atender en elos diferentes módulos del IMM se ha visto un incrementeo en el número de atenciones de carácter jurídico.
Meta Anual: Se logró un avance anual del 70.74% de Servicios a la Mujer Para Facilitar el Acceso a la Justicia  del 100% con lo programado que es de 990. </t>
  </si>
  <si>
    <t xml:space="preserve">Meta Trimestral: Se tuvo un avance del 144.68 % de  Servicios a mujeres  de asesoramiento y orientación Jurídica. Realizados con 340 de las 235  programadas. Derivado de la contratación de más abogados para atender en elos diferentes módulos del IMM se ha visto un incrementeo en el número de atenciones de carácter jurídico.
Meta Anual: Se logró un avance anual del 70.74% de rServicios a mujeres  de asesoramiento y orientación Jurídica del 100% con lo programado que es de 940. </t>
  </si>
  <si>
    <t xml:space="preserve">Meta Trimestral: Se tuvo un avance del 0 % de  Servicios a mujeres Adolescentes y Niñas en asesoramiento y orientación Jurídica.. Realizados con 0 de las 14  programadas. Durante este trimestre no se tuvieron solicitudes de asesorías a mujeres adolescentes o niñas, el IMM se encuentra haciendo difusión de este servicio.
Meta Anual: Se logró un avance anual del 0% de Servicios a mujeres Adolescentes y Niñas en asesoramiento y orientación Jurídica. del 100% con lo programado que es de 50. </t>
  </si>
  <si>
    <t xml:space="preserve">Meta Trimestral: Se tuvo un avance del 111.33% de   Talleres de capacitación, cursos y actividades. Realizados con 226 de las 204  programadas. 
Meta Anual: Se logró un avance anual del 51.66% de Talleres de capacitación, cursos y actividades del 100% con lo programado que es de 813. </t>
  </si>
  <si>
    <t xml:space="preserve">Meta Trimestral: Se tuvo un avance del 100 % de   Talleres  de empoderamiento económico y habilidades para la vida de las mujeres y adolescencias Realizados con 3 de las 3  programadas. 
Meta Anual: Se logró un avance anual del 50% deTalleres  de empoderamiento económico y habilidades para la vida de las mujeres y adolescencias del 100% con lo programado que es de 12. </t>
  </si>
  <si>
    <t xml:space="preserve">Meta Trimestral: Se tuvo un avance del 100 % de   talleres de Capacitacion en Planes y Estrategias de Negocios y Educación Financiera Realizados con 3 de las 3  programadas. 
Meta Anual: Se logró un avance anual del 50% de talleres de Capacitacion en Planes y Estrategias de Negocios y Educación Financiera del 100% con lo programado que es de 12. </t>
  </si>
  <si>
    <t xml:space="preserve">Meta Trimestral: Se tuvo un avance del 100 % de   Talleres en temas de empleos no tradicionales Realizados con 1 de las 1  programadas. 
Meta Anual: Se logró un avance anual del 50% de   Talleres en temas de empleos no tradicionales del 100% con lo programado que es de 4. </t>
  </si>
  <si>
    <t xml:space="preserve">Meta Trimestral: Se tuvo un avance del 133.33 % de   canalizaciones de mujeres a instituciones con beneficios académicos Realizados con 4 de las 3  programadas. 
Meta Anual: Se logró un avance anual del 58.33% de canalizaciones de mujeres a instituciones con beneficios académicos del 100% con lo programado que es de 12. </t>
  </si>
  <si>
    <t xml:space="preserve">Meta Trimestral: Se tuvo un avance del 0 % de   Emisiones del Bazar "Mujeres que Crean" Realizados con 0 de las 3  programadas, esto derivado de la veda electoral. 
Meta Anual: Se logró un avance anual del 25% de reuniones para planeación del 100% con lo programado que es de 12. </t>
  </si>
  <si>
    <t xml:space="preserve">Meta Trimestral: Se tuvo un avance del 107.50 % de   Tarjeta BIMM entregadas a mujeres Realizados con 215 de las 200  programadas. 
Meta Anual: Se logró un avance anual del 49.38% de Emisiones del Bazar "Mujeres que Crean"  del 100% con lo programado que es de 800. </t>
  </si>
  <si>
    <t xml:space="preserve">Meta Trimestral: Esta actividad solo se realiza 1 vez al año
Meta Anual: Se logró un avance anual del 100% de reuniones para planeación del 100% con lo programado que es de 1. </t>
  </si>
  <si>
    <t xml:space="preserve">Meta Trimestral: Se tuvo un avance del 100 % de   servicios de mantenimiento, rehabilitación u obra y mejoras necesarias a la infraestructura del Instituto Municipal de la Mujer  Realizados con 8 de las 8  programadas. 
Meta Anual: Se logró un avance anual del 50% de servicios de mantenimiento, rehabilitación u obra y mejoras necesarias a la infraestructura del Instituto Municipal de la Mujer del 100% con lo programado que es de 33. </t>
  </si>
  <si>
    <t xml:space="preserve">Meta Trimestral: Se tuvo un avance del 100 % de   mantenimientos a la infraestructura  del Instituto Municipal de la Mujer, que sencuentren bajo la custodia o resguardo del mismo Realizados con 8 de las 8  programadas.
Meta Anual: Se logró un avance anual del 48.48% demantenimientos a la infraestructura del 100% con lo programado que es de 32. </t>
  </si>
  <si>
    <t xml:space="preserve">Meta Trimestral: Se tuvo un avance del 0 % de   rehabilitaciones a la infraestructura  del Instituto Municipal de la Mujer, que sencuentren bajo la custodia o resguardo del mismo Realizados con 1 de las 1  programadas. Aún se encuentra pendiente la remodelación de uno de los módulos del IMM.
Meta Anual: Se logró un avance anual del 0% de rehabilitaciones a la infraestructura  del Instituto Municipal de la Mujer del 100% con lo programado que es de 1. </t>
  </si>
  <si>
    <t>INSTITUTO MUNICIPAL DE LA MUJER</t>
  </si>
  <si>
    <t>2.16.1.1.6.7. Realización del Evento internacional “Un Billón de 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</si>
</sst>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44" formatCode="_-&quot;$&quot;* #,##0.00_-;\-&quot;$&quot;* #,##0.00_-;_-&quot;$&quot;* &quot;-&quot;??_-;_-@_-"/>
    <numFmt numFmtId="164" formatCode="&quot;$&quot;#,##0.00"/>
    <numFmt numFmtId="165" formatCode="0.000"/>
    <numFmt numFmtId="166" formatCode="0.0000"/>
  </numFmts>
  <fonts count="16">
    <font>
      <sz val="11"/>
      <color theme="1"/>
      <name val="Calibri"/>
      <family val="2"/>
      <scheme val="minor"/>
    </font>
    <font>
      <sz val="14"/>
      <color rgb="FFFFFFFF"/>
      <name val="Arial"/>
      <family val="2"/>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color theme="0"/>
      <name val="Arial"/>
      <family val="2"/>
    </font>
    <font>
      <sz val="11"/>
      <name val="Arial"/>
      <family val="2"/>
    </font>
    <font>
      <sz val="11"/>
      <color theme="1"/>
      <name val="Calibri"/>
      <family val="2"/>
      <scheme val="minor"/>
    </font>
    <font>
      <sz val="14"/>
      <color theme="0"/>
      <name val="Arial"/>
      <family val="2"/>
    </font>
    <font>
      <sz val="9"/>
      <name val="Arial"/>
      <family val="2"/>
    </font>
    <font>
      <b/>
      <sz val="14"/>
      <color theme="0"/>
      <name val="Arial"/>
      <family val="2"/>
    </font>
    <font>
      <b/>
      <sz val="14"/>
      <color rgb="FFFFFFFF"/>
      <name val="Arial"/>
      <family val="2"/>
    </font>
    <font>
      <b/>
      <sz val="24"/>
      <color rgb="FFFFFFFF"/>
      <name val="Arial"/>
      <family val="2"/>
    </font>
    <font>
      <sz val="11"/>
      <color theme="1"/>
      <name val="Arial Nova Cond"/>
      <family val="2"/>
    </font>
  </fonts>
  <fills count="1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FF00"/>
        <bgColor rgb="FFF2F2F2"/>
      </patternFill>
    </fill>
    <fill>
      <patternFill patternType="solid">
        <fgColor rgb="FFFFEFF3"/>
        <bgColor indexed="64"/>
      </patternFill>
    </fill>
    <fill>
      <patternFill patternType="solid">
        <fgColor rgb="FFFF0000"/>
        <bgColor rgb="FFF2F2F2"/>
      </patternFill>
    </fill>
  </fills>
  <borders count="94">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rgb="FF000000"/>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medium">
        <color indexed="64"/>
      </left>
      <right style="dotted">
        <color indexed="64"/>
      </right>
      <top style="dotted">
        <color theme="1"/>
      </top>
      <bottom/>
      <diagonal/>
    </border>
    <border>
      <left style="dotted">
        <color indexed="64"/>
      </left>
      <right style="dotted">
        <color indexed="64"/>
      </right>
      <top style="dotted">
        <color theme="1"/>
      </top>
      <bottom/>
      <diagonal/>
    </border>
    <border>
      <left style="dotted">
        <color indexed="64"/>
      </left>
      <right style="medium">
        <color indexed="64"/>
      </right>
      <top style="dotted">
        <color theme="1"/>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otted">
        <color indexed="64"/>
      </left>
      <right style="dotted">
        <color indexed="64"/>
      </right>
      <top style="dotted">
        <color indexed="64"/>
      </top>
      <bottom style="dotted">
        <color theme="1"/>
      </bottom>
      <diagonal/>
    </border>
    <border>
      <left style="dotted">
        <color indexed="64"/>
      </left>
      <right style="medium">
        <color indexed="64"/>
      </right>
      <top style="dotted">
        <color indexed="64"/>
      </top>
      <bottom style="dotted">
        <color theme="1"/>
      </bottom>
      <diagonal/>
    </border>
    <border>
      <left style="medium">
        <color indexed="64"/>
      </left>
      <right/>
      <top style="dotted">
        <color indexed="64"/>
      </top>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medium">
        <color indexed="64"/>
      </left>
      <right style="dotted">
        <color indexed="64"/>
      </right>
      <top style="dotted">
        <color theme="1"/>
      </top>
      <bottom style="medium">
        <color indexed="64"/>
      </bottom>
      <diagonal/>
    </border>
    <border>
      <left style="dotted">
        <color indexed="64"/>
      </left>
      <right style="dotted">
        <color indexed="64"/>
      </right>
      <top style="dotted">
        <color theme="1"/>
      </top>
      <bottom style="medium">
        <color indexed="64"/>
      </bottom>
      <diagonal/>
    </border>
    <border>
      <left style="dotted">
        <color indexed="64"/>
      </left>
      <right style="medium">
        <color indexed="64"/>
      </right>
      <top style="dotted">
        <color theme="1"/>
      </top>
      <bottom style="medium">
        <color indexed="64"/>
      </bottom>
      <diagonal/>
    </border>
    <border>
      <left/>
      <right/>
      <top style="dotted">
        <color indexed="64"/>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dotted">
        <color indexed="64"/>
      </right>
      <top style="dotted">
        <color indexed="64"/>
      </top>
      <bottom style="dotted">
        <color theme="1"/>
      </bottom>
      <diagonal/>
    </border>
    <border>
      <left style="medium">
        <color indexed="64"/>
      </left>
      <right style="dotted">
        <color indexed="64"/>
      </right>
      <top style="dotted">
        <color theme="1"/>
      </top>
      <bottom style="dotted">
        <color theme="1"/>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207">
    <xf numFmtId="0" fontId="0" fillId="0" borderId="0" xfId="0"/>
    <xf numFmtId="10" fontId="0" fillId="6" borderId="15" xfId="0" applyNumberFormat="1" applyFill="1" applyBorder="1" applyAlignment="1">
      <alignment horizontal="center" vertical="center" wrapText="1"/>
    </xf>
    <xf numFmtId="10" fontId="0" fillId="6" borderId="13" xfId="0" applyNumberFormat="1" applyFill="1" applyBorder="1" applyAlignment="1">
      <alignment horizontal="center" vertical="center" wrapText="1"/>
    </xf>
    <xf numFmtId="10" fontId="0" fillId="6" borderId="16" xfId="0" applyNumberFormat="1" applyFill="1" applyBorder="1" applyAlignment="1">
      <alignment horizontal="center" vertical="center" wrapText="1"/>
    </xf>
    <xf numFmtId="10" fontId="8" fillId="7" borderId="36" xfId="0" applyNumberFormat="1" applyFont="1" applyFill="1" applyBorder="1" applyAlignment="1">
      <alignment horizontal="center" vertical="center" wrapText="1"/>
    </xf>
    <xf numFmtId="10" fontId="8" fillId="7" borderId="28" xfId="0" applyNumberFormat="1" applyFont="1" applyFill="1" applyBorder="1" applyAlignment="1">
      <alignment horizontal="center" vertical="center" wrapText="1"/>
    </xf>
    <xf numFmtId="10" fontId="8" fillId="7" borderId="39"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8" borderId="0" xfId="0" applyFill="1"/>
    <xf numFmtId="0" fontId="5" fillId="5"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11" borderId="15" xfId="0" applyFont="1" applyFill="1" applyBorder="1" applyAlignment="1">
      <alignment horizontal="center" vertical="center" wrapText="1"/>
    </xf>
    <xf numFmtId="3" fontId="4" fillId="11" borderId="43" xfId="0" applyNumberFormat="1" applyFont="1" applyFill="1" applyBorder="1" applyAlignment="1">
      <alignment horizontal="center" vertical="center" wrapText="1"/>
    </xf>
    <xf numFmtId="3" fontId="4" fillId="11" borderId="13" xfId="0" applyNumberFormat="1" applyFont="1" applyFill="1" applyBorder="1" applyAlignment="1">
      <alignment horizontal="center" vertical="center" wrapText="1"/>
    </xf>
    <xf numFmtId="3" fontId="4" fillId="11" borderId="16" xfId="0" applyNumberFormat="1" applyFont="1" applyFill="1" applyBorder="1" applyAlignment="1">
      <alignment horizontal="center" vertical="center" wrapText="1"/>
    </xf>
    <xf numFmtId="0" fontId="5" fillId="11" borderId="42"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8" fillId="11" borderId="19" xfId="0" applyFont="1" applyFill="1" applyBorder="1" applyAlignment="1">
      <alignment horizontal="center" vertical="center" wrapText="1"/>
    </xf>
    <xf numFmtId="7" fontId="8" fillId="11" borderId="22" xfId="2" applyNumberFormat="1" applyFont="1" applyFill="1" applyBorder="1" applyAlignment="1">
      <alignment horizontal="center" vertical="center" wrapText="1"/>
    </xf>
    <xf numFmtId="164" fontId="8" fillId="11" borderId="21" xfId="0" applyNumberFormat="1" applyFont="1" applyFill="1" applyBorder="1" applyAlignment="1">
      <alignment horizontal="center" vertical="center" wrapText="1"/>
    </xf>
    <xf numFmtId="0" fontId="8" fillId="11" borderId="20" xfId="0" applyFont="1" applyFill="1" applyBorder="1" applyAlignment="1">
      <alignment horizontal="center" vertical="center" wrapText="1"/>
    </xf>
    <xf numFmtId="7" fontId="8" fillId="11" borderId="23" xfId="2"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4" fillId="5" borderId="16" xfId="0" applyFont="1" applyFill="1" applyBorder="1" applyAlignment="1">
      <alignment horizontal="left" vertical="center" wrapText="1"/>
    </xf>
    <xf numFmtId="0" fontId="4" fillId="5" borderId="27" xfId="0" applyNumberFormat="1" applyFont="1" applyFill="1" applyBorder="1" applyAlignment="1">
      <alignment horizontal="center" vertical="center" wrapText="1"/>
    </xf>
    <xf numFmtId="7" fontId="4" fillId="5" borderId="28" xfId="2"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8" xfId="0" applyFont="1" applyFill="1" applyBorder="1" applyAlignment="1">
      <alignment horizontal="left" vertical="center" wrapText="1"/>
    </xf>
    <xf numFmtId="0" fontId="8" fillId="11" borderId="32"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4" fillId="11" borderId="15" xfId="0" applyFont="1" applyFill="1" applyBorder="1" applyAlignment="1">
      <alignment horizontal="left" vertical="center" wrapText="1"/>
    </xf>
    <xf numFmtId="0" fontId="4" fillId="11" borderId="13" xfId="0" applyFont="1" applyFill="1" applyBorder="1" applyAlignment="1">
      <alignment horizontal="left" vertical="center" wrapText="1"/>
    </xf>
    <xf numFmtId="0" fontId="4" fillId="11" borderId="13"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43" xfId="0" applyFont="1" applyFill="1" applyBorder="1" applyAlignment="1">
      <alignment horizontal="center" vertical="center" wrapText="1"/>
    </xf>
    <xf numFmtId="0" fontId="4" fillId="5" borderId="61" xfId="0" applyFont="1" applyFill="1" applyBorder="1" applyAlignment="1">
      <alignment horizontal="left" vertical="center" wrapText="1"/>
    </xf>
    <xf numFmtId="0" fontId="4" fillId="5" borderId="61" xfId="0" applyFont="1" applyFill="1" applyBorder="1" applyAlignment="1">
      <alignment horizontal="center" vertical="center" wrapText="1"/>
    </xf>
    <xf numFmtId="0" fontId="4" fillId="5" borderId="62" xfId="0" applyFont="1" applyFill="1" applyBorder="1" applyAlignment="1">
      <alignment horizontal="left" vertical="center" wrapText="1"/>
    </xf>
    <xf numFmtId="0" fontId="4" fillId="11" borderId="65" xfId="0" applyNumberFormat="1" applyFont="1" applyFill="1" applyBorder="1" applyAlignment="1">
      <alignment horizontal="center" vertical="center" wrapText="1"/>
    </xf>
    <xf numFmtId="0" fontId="8" fillId="5" borderId="65" xfId="0" applyNumberFormat="1" applyFont="1" applyFill="1" applyBorder="1" applyAlignment="1">
      <alignment horizontal="center" vertical="center" wrapText="1"/>
    </xf>
    <xf numFmtId="0" fontId="4" fillId="11" borderId="66" xfId="0" applyNumberFormat="1" applyFont="1" applyFill="1" applyBorder="1" applyAlignment="1">
      <alignment horizontal="center" vertical="center" wrapText="1"/>
    </xf>
    <xf numFmtId="0" fontId="4" fillId="5" borderId="65" xfId="0" applyNumberFormat="1" applyFont="1" applyFill="1" applyBorder="1" applyAlignment="1">
      <alignment horizontal="justify" vertical="center" wrapText="1"/>
    </xf>
    <xf numFmtId="0" fontId="2" fillId="11" borderId="65" xfId="0" applyNumberFormat="1" applyFont="1" applyFill="1" applyBorder="1" applyAlignment="1">
      <alignment horizontal="center" vertical="center" wrapText="1"/>
    </xf>
    <xf numFmtId="0" fontId="4" fillId="5" borderId="66" xfId="0" applyNumberFormat="1" applyFont="1" applyFill="1" applyBorder="1" applyAlignment="1">
      <alignment horizontal="justify" vertical="center" wrapText="1"/>
    </xf>
    <xf numFmtId="0" fontId="5" fillId="5" borderId="68" xfId="0" applyFont="1" applyFill="1" applyBorder="1" applyAlignment="1">
      <alignment horizontal="center" vertical="center" wrapText="1"/>
    </xf>
    <xf numFmtId="0" fontId="4" fillId="11" borderId="69" xfId="0"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11" borderId="70"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11" borderId="71" xfId="0" applyFont="1" applyFill="1" applyBorder="1" applyAlignment="1">
      <alignment horizontal="center" vertical="center" wrapText="1"/>
    </xf>
    <xf numFmtId="10" fontId="0" fillId="6" borderId="71" xfId="0" applyNumberFormat="1" applyFill="1" applyBorder="1" applyAlignment="1">
      <alignment horizontal="center" vertical="center" wrapText="1"/>
    </xf>
    <xf numFmtId="0" fontId="4" fillId="11" borderId="70" xfId="0" applyFont="1" applyFill="1" applyBorder="1" applyAlignment="1">
      <alignment horizontal="left" vertical="center" wrapText="1"/>
    </xf>
    <xf numFmtId="0" fontId="4" fillId="5" borderId="7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11" borderId="74" xfId="0" applyNumberFormat="1" applyFont="1" applyFill="1" applyBorder="1" applyAlignment="1">
      <alignment horizontal="center" vertical="center" wrapText="1"/>
    </xf>
    <xf numFmtId="0" fontId="8" fillId="5" borderId="74" xfId="0" applyNumberFormat="1" applyFont="1" applyFill="1" applyBorder="1" applyAlignment="1">
      <alignment horizontal="center" vertical="center" wrapText="1"/>
    </xf>
    <xf numFmtId="0" fontId="4" fillId="11" borderId="75" xfId="0" applyNumberFormat="1" applyFont="1" applyFill="1" applyBorder="1" applyAlignment="1">
      <alignment horizontal="center" vertical="center" wrapText="1"/>
    </xf>
    <xf numFmtId="3" fontId="7" fillId="10" borderId="50" xfId="0" applyNumberFormat="1" applyFont="1" applyFill="1" applyBorder="1" applyAlignment="1">
      <alignment horizontal="center" vertical="center" wrapText="1"/>
    </xf>
    <xf numFmtId="3" fontId="7" fillId="10" borderId="48" xfId="0" applyNumberFormat="1" applyFont="1" applyFill="1" applyBorder="1" applyAlignment="1">
      <alignment horizontal="center" vertical="center" wrapText="1"/>
    </xf>
    <xf numFmtId="3" fontId="7" fillId="10" borderId="49" xfId="0" applyNumberFormat="1" applyFont="1" applyFill="1" applyBorder="1" applyAlignment="1">
      <alignment horizontal="center" vertical="center" wrapText="1"/>
    </xf>
    <xf numFmtId="10" fontId="0" fillId="6" borderId="46" xfId="0" applyNumberFormat="1" applyFill="1" applyBorder="1" applyAlignment="1">
      <alignment horizontal="center" vertical="center" wrapText="1"/>
    </xf>
    <xf numFmtId="0" fontId="7" fillId="10" borderId="47" xfId="0" applyFont="1" applyFill="1" applyBorder="1" applyAlignment="1">
      <alignment horizontal="center" vertical="center" wrapText="1"/>
    </xf>
    <xf numFmtId="10" fontId="0" fillId="6" borderId="47" xfId="0" applyNumberFormat="1" applyFill="1" applyBorder="1" applyAlignment="1">
      <alignment horizontal="center" vertical="center" wrapText="1"/>
    </xf>
    <xf numFmtId="10" fontId="0" fillId="6" borderId="51" xfId="0" applyNumberFormat="1" applyFill="1" applyBorder="1" applyAlignment="1">
      <alignment horizontal="center" vertical="center" wrapText="1"/>
    </xf>
    <xf numFmtId="10" fontId="0" fillId="6" borderId="52" xfId="0" applyNumberFormat="1" applyFill="1" applyBorder="1" applyAlignment="1">
      <alignment horizontal="center" vertical="center" wrapText="1"/>
    </xf>
    <xf numFmtId="10" fontId="0" fillId="6" borderId="53" xfId="0" applyNumberFormat="1" applyFill="1" applyBorder="1" applyAlignment="1">
      <alignment horizontal="center" vertical="center" wrapText="1"/>
    </xf>
    <xf numFmtId="0" fontId="7" fillId="10" borderId="46" xfId="0" applyFont="1" applyFill="1" applyBorder="1" applyAlignment="1">
      <alignment horizontal="center" vertical="center" wrapText="1"/>
    </xf>
    <xf numFmtId="3" fontId="7" fillId="10" borderId="44" xfId="0" applyNumberFormat="1" applyFont="1" applyFill="1" applyBorder="1" applyAlignment="1">
      <alignment horizontal="center" vertical="center" wrapText="1"/>
    </xf>
    <xf numFmtId="1" fontId="4" fillId="11" borderId="63" xfId="1" applyNumberFormat="1" applyFont="1" applyFill="1" applyBorder="1" applyAlignment="1">
      <alignment horizontal="center" vertical="center" wrapText="1"/>
    </xf>
    <xf numFmtId="1" fontId="8" fillId="5" borderId="64" xfId="1" applyNumberFormat="1" applyFont="1" applyFill="1" applyBorder="1" applyAlignment="1">
      <alignment horizontal="center" vertical="center" wrapText="1"/>
    </xf>
    <xf numFmtId="1" fontId="4" fillId="11" borderId="65" xfId="1" applyNumberFormat="1" applyFont="1" applyFill="1" applyBorder="1" applyAlignment="1">
      <alignment horizontal="center" vertical="center" wrapText="1"/>
    </xf>
    <xf numFmtId="1" fontId="4" fillId="5" borderId="65" xfId="1" applyNumberFormat="1" applyFont="1" applyFill="1" applyBorder="1" applyAlignment="1">
      <alignment horizontal="center" vertical="center" wrapText="1"/>
    </xf>
    <xf numFmtId="1" fontId="4" fillId="11" borderId="66" xfId="1" applyNumberFormat="1" applyFont="1" applyFill="1" applyBorder="1" applyAlignment="1">
      <alignment horizontal="center" vertical="center" wrapText="1"/>
    </xf>
    <xf numFmtId="1" fontId="8" fillId="5" borderId="67" xfId="0" applyNumberFormat="1" applyFont="1" applyFill="1" applyBorder="1" applyAlignment="1">
      <alignment horizontal="center" vertical="center" wrapText="1"/>
    </xf>
    <xf numFmtId="165" fontId="8" fillId="5" borderId="76" xfId="0" applyNumberFormat="1" applyFont="1" applyFill="1" applyBorder="1" applyAlignment="1">
      <alignment horizontal="center" vertical="center" wrapText="1"/>
    </xf>
    <xf numFmtId="166" fontId="4" fillId="11" borderId="72" xfId="1" applyNumberFormat="1" applyFont="1" applyFill="1" applyBorder="1" applyAlignment="1">
      <alignment horizontal="center" vertical="center" wrapText="1"/>
    </xf>
    <xf numFmtId="165" fontId="8" fillId="5" borderId="73" xfId="1" applyNumberFormat="1" applyFont="1" applyFill="1" applyBorder="1" applyAlignment="1">
      <alignment horizontal="center" vertical="center" wrapText="1"/>
    </xf>
    <xf numFmtId="165" fontId="4" fillId="11" borderId="74" xfId="1" applyNumberFormat="1" applyFont="1" applyFill="1" applyBorder="1" applyAlignment="1">
      <alignment horizontal="center" vertical="center" wrapText="1"/>
    </xf>
    <xf numFmtId="165" fontId="4" fillId="5" borderId="74" xfId="1" applyNumberFormat="1" applyFont="1" applyFill="1" applyBorder="1" applyAlignment="1">
      <alignment horizontal="center" vertical="center" wrapText="1"/>
    </xf>
    <xf numFmtId="165" fontId="4" fillId="11" borderId="75" xfId="1" applyNumberFormat="1" applyFont="1" applyFill="1" applyBorder="1" applyAlignment="1">
      <alignment horizontal="center" vertical="center" wrapText="1"/>
    </xf>
    <xf numFmtId="0" fontId="8" fillId="11" borderId="67" xfId="0" applyNumberFormat="1" applyFont="1" applyFill="1" applyBorder="1" applyAlignment="1">
      <alignment horizontal="justify" vertical="center" wrapText="1"/>
    </xf>
    <xf numFmtId="10" fontId="0" fillId="6" borderId="81" xfId="0" applyNumberFormat="1" applyFill="1" applyBorder="1" applyAlignment="1">
      <alignment horizontal="center" vertical="center" wrapText="1"/>
    </xf>
    <xf numFmtId="10" fontId="0" fillId="6" borderId="82" xfId="0" applyNumberFormat="1" applyFill="1" applyBorder="1" applyAlignment="1">
      <alignment horizontal="center" vertical="center" wrapText="1"/>
    </xf>
    <xf numFmtId="0" fontId="8" fillId="11" borderId="15" xfId="0" applyNumberFormat="1" applyFont="1" applyFill="1" applyBorder="1" applyAlignment="1">
      <alignment horizontal="justify" vertical="center" wrapText="1"/>
    </xf>
    <xf numFmtId="0" fontId="4" fillId="5" borderId="13" xfId="0" applyNumberFormat="1" applyFont="1" applyFill="1" applyBorder="1" applyAlignment="1">
      <alignment horizontal="justify" vertical="center" wrapText="1"/>
    </xf>
    <xf numFmtId="0" fontId="2" fillId="11" borderId="13" xfId="0" applyNumberFormat="1" applyFont="1" applyFill="1" applyBorder="1" applyAlignment="1">
      <alignment horizontal="center" vertical="center" wrapText="1"/>
    </xf>
    <xf numFmtId="0" fontId="4" fillId="5" borderId="16" xfId="0" applyNumberFormat="1" applyFont="1" applyFill="1" applyBorder="1" applyAlignment="1">
      <alignment horizontal="justify" vertical="center"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10" fontId="0" fillId="12" borderId="83" xfId="0" applyNumberFormat="1" applyFill="1" applyBorder="1" applyAlignment="1">
      <alignment horizontal="center" vertical="center" wrapText="1"/>
    </xf>
    <xf numFmtId="10" fontId="0" fillId="12" borderId="13" xfId="0" applyNumberFormat="1" applyFill="1" applyBorder="1" applyAlignment="1">
      <alignment horizontal="center" vertical="center" wrapText="1"/>
    </xf>
    <xf numFmtId="10" fontId="0" fillId="12" borderId="84" xfId="0" applyNumberFormat="1" applyFill="1" applyBorder="1" applyAlignment="1">
      <alignment horizontal="center" vertical="center" wrapText="1"/>
    </xf>
    <xf numFmtId="0" fontId="6" fillId="10" borderId="15" xfId="0" applyFont="1" applyFill="1" applyBorder="1" applyAlignment="1">
      <alignment horizontal="center" vertical="center" wrapText="1"/>
    </xf>
    <xf numFmtId="0" fontId="6" fillId="10" borderId="13" xfId="0" applyFont="1" applyFill="1" applyBorder="1" applyAlignment="1">
      <alignment horizontal="left" vertical="center" wrapText="1"/>
    </xf>
    <xf numFmtId="0" fontId="6" fillId="10" borderId="13" xfId="0" applyFont="1" applyFill="1" applyBorder="1" applyAlignment="1">
      <alignment horizontal="center" vertical="center" wrapText="1"/>
    </xf>
    <xf numFmtId="0" fontId="4" fillId="11"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11" borderId="46"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11" borderId="47" xfId="0" applyFont="1" applyFill="1" applyBorder="1" applyAlignment="1">
      <alignment horizontal="center" vertical="center" wrapText="1"/>
    </xf>
    <xf numFmtId="0" fontId="4" fillId="11" borderId="46" xfId="0" applyFont="1" applyFill="1" applyBorder="1" applyAlignment="1">
      <alignment horizontal="left" vertical="center" wrapText="1"/>
    </xf>
    <xf numFmtId="0" fontId="4" fillId="5" borderId="47" xfId="0" applyFont="1" applyFill="1" applyBorder="1" applyAlignment="1">
      <alignment horizontal="left" vertical="center" wrapText="1"/>
    </xf>
    <xf numFmtId="0" fontId="4" fillId="13" borderId="13" xfId="0" applyFont="1" applyFill="1" applyBorder="1" applyAlignment="1">
      <alignment horizontal="justify" vertical="center" wrapText="1"/>
    </xf>
    <xf numFmtId="0" fontId="5" fillId="13" borderId="13" xfId="0" applyFont="1" applyFill="1" applyBorder="1" applyAlignment="1">
      <alignment horizontal="justify" vertical="center" wrapText="1"/>
    </xf>
    <xf numFmtId="0" fontId="4" fillId="13" borderId="13" xfId="0" applyFont="1" applyFill="1" applyBorder="1" applyAlignment="1">
      <alignment horizontal="center" vertical="center" wrapText="1"/>
    </xf>
    <xf numFmtId="0" fontId="4" fillId="5" borderId="13" xfId="0" applyFont="1" applyFill="1" applyBorder="1" applyAlignment="1">
      <alignment horizontal="justify" vertical="center" wrapText="1"/>
    </xf>
    <xf numFmtId="0" fontId="5" fillId="13" borderId="1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4" fillId="5" borderId="46" xfId="0" applyFont="1" applyFill="1" applyBorder="1" applyAlignment="1">
      <alignment horizontal="justify" vertical="center" wrapText="1"/>
    </xf>
    <xf numFmtId="0" fontId="8" fillId="5" borderId="46" xfId="0" applyFont="1" applyFill="1" applyBorder="1" applyAlignment="1">
      <alignment horizontal="justify" vertical="center" wrapText="1"/>
    </xf>
    <xf numFmtId="0" fontId="8" fillId="5" borderId="46" xfId="0" applyFont="1" applyFill="1" applyBorder="1" applyAlignment="1">
      <alignment horizontal="left" vertical="center" wrapText="1"/>
    </xf>
    <xf numFmtId="0" fontId="4" fillId="5" borderId="70" xfId="0" applyFont="1" applyFill="1" applyBorder="1" applyAlignment="1">
      <alignment horizontal="justify" vertical="center" wrapText="1"/>
    </xf>
    <xf numFmtId="0" fontId="4" fillId="13" borderId="13" xfId="0" applyFont="1" applyFill="1" applyBorder="1" applyAlignment="1">
      <alignment horizontal="left" vertical="center" wrapText="1"/>
    </xf>
    <xf numFmtId="0" fontId="5" fillId="5" borderId="46" xfId="0" applyFont="1" applyFill="1" applyBorder="1" applyAlignment="1">
      <alignment horizontal="justify" vertical="center" wrapText="1"/>
    </xf>
    <xf numFmtId="0" fontId="5" fillId="5" borderId="70" xfId="0" applyFont="1" applyFill="1" applyBorder="1" applyAlignment="1">
      <alignment horizontal="justify" vertical="center" wrapText="1"/>
    </xf>
    <xf numFmtId="0" fontId="6" fillId="10" borderId="45" xfId="0" applyFont="1" applyFill="1" applyBorder="1" applyAlignment="1">
      <alignment horizontal="left" vertical="center" wrapText="1"/>
    </xf>
    <xf numFmtId="10" fontId="0" fillId="6" borderId="85" xfId="0" applyNumberFormat="1" applyFill="1" applyBorder="1" applyAlignment="1">
      <alignment horizontal="center" vertical="center" wrapText="1"/>
    </xf>
    <xf numFmtId="0" fontId="4" fillId="11" borderId="68" xfId="0" applyFont="1" applyFill="1" applyBorder="1" applyAlignment="1">
      <alignment horizontal="left" vertical="center" wrapText="1"/>
    </xf>
    <xf numFmtId="10" fontId="0" fillId="6" borderId="86" xfId="0" applyNumberForma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88" xfId="0" applyNumberForma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15" fillId="8" borderId="0" xfId="0" applyFont="1" applyFill="1" applyAlignment="1">
      <alignment horizontal="left" vertical="center" wrapText="1"/>
    </xf>
    <xf numFmtId="0" fontId="15" fillId="0" borderId="0" xfId="0" applyFont="1" applyAlignment="1">
      <alignment horizontal="left" vertical="center" wrapText="1"/>
    </xf>
    <xf numFmtId="10" fontId="0" fillId="14" borderId="52" xfId="0" applyNumberFormat="1" applyFill="1" applyBorder="1" applyAlignment="1">
      <alignment horizontal="center" vertical="center" wrapText="1"/>
    </xf>
    <xf numFmtId="10" fontId="0" fillId="12" borderId="52" xfId="0" applyNumberFormat="1" applyFill="1" applyBorder="1" applyAlignment="1">
      <alignment horizontal="center" vertical="center" wrapText="1"/>
    </xf>
    <xf numFmtId="0" fontId="0" fillId="0" borderId="89"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9" borderId="5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59" xfId="0" applyFont="1" applyFill="1" applyBorder="1" applyAlignment="1">
      <alignment horizontal="center" vertical="center" wrapText="1"/>
    </xf>
    <xf numFmtId="0" fontId="1" fillId="9" borderId="60"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6" fillId="10" borderId="12" xfId="0" applyNumberFormat="1" applyFont="1" applyFill="1" applyBorder="1" applyAlignment="1">
      <alignment horizontal="center" vertical="center" wrapText="1"/>
    </xf>
    <xf numFmtId="0" fontId="6" fillId="10" borderId="24" xfId="0" applyNumberFormat="1" applyFont="1" applyFill="1" applyBorder="1" applyAlignment="1">
      <alignment horizontal="center" vertical="center" wrapText="1"/>
    </xf>
    <xf numFmtId="0" fontId="6" fillId="10" borderId="25" xfId="0" applyNumberFormat="1" applyFont="1" applyFill="1" applyBorder="1" applyAlignment="1">
      <alignment horizontal="center" vertical="center" wrapText="1"/>
    </xf>
    <xf numFmtId="0" fontId="6" fillId="10" borderId="18" xfId="0" applyNumberFormat="1" applyFont="1" applyFill="1" applyBorder="1" applyAlignment="1">
      <alignment horizontal="center" vertical="center" wrapText="1"/>
    </xf>
    <xf numFmtId="0" fontId="6" fillId="10" borderId="4" xfId="0" applyNumberFormat="1" applyFont="1" applyFill="1" applyBorder="1" applyAlignment="1">
      <alignment horizontal="center" vertical="center" wrapText="1"/>
    </xf>
    <xf numFmtId="0" fontId="6" fillId="10" borderId="5" xfId="0" applyNumberFormat="1"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6" fillId="10" borderId="26" xfId="0" applyNumberFormat="1" applyFont="1" applyFill="1" applyBorder="1" applyAlignment="1">
      <alignment horizontal="center" vertical="center" wrapText="1"/>
    </xf>
    <xf numFmtId="0" fontId="6" fillId="10" borderId="21" xfId="0" applyNumberFormat="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90"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91" xfId="0" applyFont="1" applyFill="1" applyBorder="1" applyAlignment="1">
      <alignment horizontal="center" vertical="center"/>
    </xf>
    <xf numFmtId="0" fontId="13" fillId="9" borderId="14"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 fillId="9" borderId="57" xfId="0" applyFont="1" applyFill="1" applyBorder="1" applyAlignment="1">
      <alignment horizontal="center" vertical="center" wrapText="1"/>
    </xf>
    <xf numFmtId="0" fontId="1" fillId="9" borderId="58" xfId="0" applyFont="1" applyFill="1" applyBorder="1" applyAlignment="1">
      <alignment horizontal="center" vertical="center" wrapText="1"/>
    </xf>
    <xf numFmtId="0" fontId="14" fillId="9" borderId="80" xfId="0" applyFont="1" applyFill="1" applyBorder="1" applyAlignment="1">
      <alignment horizontal="center" vertical="center" wrapText="1"/>
    </xf>
    <xf numFmtId="0" fontId="14" fillId="9" borderId="0" xfId="0" applyFont="1" applyFill="1" applyBorder="1" applyAlignment="1">
      <alignment horizontal="center" vertical="center" wrapText="1"/>
    </xf>
    <xf numFmtId="10" fontId="0" fillId="12" borderId="92" xfId="0" applyNumberForma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93" xfId="0" applyNumberFormat="1" applyFill="1" applyBorder="1" applyAlignment="1">
      <alignment horizontal="center" vertical="center" wrapText="1"/>
    </xf>
    <xf numFmtId="10" fontId="0" fillId="6" borderId="68" xfId="0" applyNumberFormat="1" applyFill="1" applyBorder="1" applyAlignment="1">
      <alignment horizontal="center" vertical="center" wrapText="1"/>
    </xf>
    <xf numFmtId="0" fontId="0" fillId="0" borderId="0" xfId="0" applyFill="1" applyBorder="1"/>
    <xf numFmtId="0" fontId="11" fillId="11" borderId="36" xfId="0" applyFont="1" applyFill="1" applyBorder="1" applyAlignment="1">
      <alignment horizontal="justify" vertical="center" wrapText="1"/>
    </xf>
    <xf numFmtId="0" fontId="4" fillId="5" borderId="37" xfId="0" applyFont="1" applyFill="1" applyBorder="1" applyAlignment="1">
      <alignment horizontal="justify" vertical="center" wrapText="1"/>
    </xf>
    <xf numFmtId="0" fontId="7" fillId="10" borderId="46" xfId="0" applyFont="1" applyFill="1" applyBorder="1" applyAlignment="1">
      <alignment horizontal="justify" vertical="center" wrapText="1"/>
    </xf>
    <xf numFmtId="0" fontId="4" fillId="5" borderId="78" xfId="0" applyFont="1" applyFill="1" applyBorder="1" applyAlignment="1">
      <alignment horizontal="justify" vertical="center" wrapText="1"/>
    </xf>
    <xf numFmtId="0" fontId="4" fillId="5" borderId="79" xfId="0" applyFont="1" applyFill="1" applyBorder="1" applyAlignment="1">
      <alignment horizontal="justify" vertical="center" wrapText="1"/>
    </xf>
    <xf numFmtId="0" fontId="6" fillId="10" borderId="13" xfId="0" applyFont="1" applyFill="1" applyBorder="1" applyAlignment="1">
      <alignment horizontal="justify" vertical="center" wrapText="1"/>
    </xf>
  </cellXfs>
  <cellStyles count="3">
    <cellStyle name="Moneda" xfId="2" builtinId="4"/>
    <cellStyle name="Normal" xfId="0" builtinId="0"/>
    <cellStyle name="Porcentaje" xfId="1" builtinId="5"/>
  </cellStyles>
  <dxfs count="112">
    <dxf>
      <font>
        <color theme="1"/>
      </font>
      <numFmt numFmtId="14" formatCode="0.00%"/>
      <fill>
        <patternFill>
          <bgColor rgb="FF00B05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FDE9EB"/>
      <color rgb="FF611D1D"/>
      <color rgb="FFBD2452"/>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2344614</xdr:colOff>
      <xdr:row>1</xdr:row>
      <xdr:rowOff>86591</xdr:rowOff>
    </xdr:from>
    <xdr:to>
      <xdr:col>3</xdr:col>
      <xdr:colOff>1968529</xdr:colOff>
      <xdr:row>5</xdr:row>
      <xdr:rowOff>216133</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7432" y="277091"/>
          <a:ext cx="2013824" cy="1989515"/>
        </a:xfrm>
        <a:prstGeom prst="rect">
          <a:avLst/>
        </a:prstGeom>
      </xdr:spPr>
    </xdr:pic>
    <xdr:clientData/>
  </xdr:twoCellAnchor>
  <xdr:twoCellAnchor editAs="oneCell">
    <xdr:from>
      <xdr:col>1</xdr:col>
      <xdr:colOff>317500</xdr:colOff>
      <xdr:row>1</xdr:row>
      <xdr:rowOff>61057</xdr:rowOff>
    </xdr:from>
    <xdr:to>
      <xdr:col>2</xdr:col>
      <xdr:colOff>1887185</xdr:colOff>
      <xdr:row>5</xdr:row>
      <xdr:rowOff>65310</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615" y="256442"/>
          <a:ext cx="2912955" cy="1869332"/>
        </a:xfrm>
        <a:prstGeom prst="rect">
          <a:avLst/>
        </a:prstGeom>
      </xdr:spPr>
    </xdr:pic>
    <xdr:clientData/>
  </xdr:twoCellAnchor>
  <xdr:twoCellAnchor editAs="oneCell">
    <xdr:from>
      <xdr:col>23</xdr:col>
      <xdr:colOff>928255</xdr:colOff>
      <xdr:row>1</xdr:row>
      <xdr:rowOff>124691</xdr:rowOff>
    </xdr:from>
    <xdr:to>
      <xdr:col>24</xdr:col>
      <xdr:colOff>2521527</xdr:colOff>
      <xdr:row>5</xdr:row>
      <xdr:rowOff>189227</xdr:rowOff>
    </xdr:to>
    <xdr:pic>
      <xdr:nvPicPr>
        <xdr:cNvPr id="4"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738291" y="304800"/>
          <a:ext cx="3366654" cy="1948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2:AA70"/>
  <sheetViews>
    <sheetView tabSelected="1" topLeftCell="F1" zoomScale="55" zoomScaleNormal="55" workbookViewId="0">
      <selection activeCell="Q54" sqref="Q54"/>
    </sheetView>
  </sheetViews>
  <sheetFormatPr baseColWidth="10" defaultRowHeight="14.4"/>
  <cols>
    <col min="2" max="2" width="20.109375" customWidth="1"/>
    <col min="3" max="3" width="35.88671875" customWidth="1"/>
    <col min="4" max="4" width="33.88671875" customWidth="1"/>
    <col min="5" max="6" width="31.44140625" customWidth="1"/>
    <col min="7" max="7" width="22" customWidth="1"/>
    <col min="8" max="19" width="16.88671875" customWidth="1"/>
    <col min="20" max="23" width="18.44140625" customWidth="1"/>
    <col min="24" max="24" width="25.88671875" customWidth="1"/>
    <col min="25" max="25" width="54.109375" customWidth="1"/>
    <col min="26" max="27" width="19" customWidth="1"/>
  </cols>
  <sheetData>
    <row r="2" spans="1:27" ht="37.049999999999997" customHeight="1">
      <c r="A2" s="15"/>
      <c r="B2" s="15"/>
      <c r="C2" s="15"/>
      <c r="D2" s="15"/>
      <c r="E2" s="194" t="s">
        <v>19</v>
      </c>
      <c r="F2" s="195"/>
      <c r="G2" s="195"/>
      <c r="H2" s="195"/>
      <c r="I2" s="195"/>
      <c r="J2" s="195"/>
      <c r="K2" s="195"/>
      <c r="L2" s="195"/>
      <c r="M2" s="195"/>
      <c r="N2" s="195"/>
      <c r="O2" s="195"/>
      <c r="P2" s="195"/>
      <c r="Q2" s="195"/>
      <c r="R2" s="195"/>
      <c r="S2" s="195"/>
      <c r="T2" s="195"/>
      <c r="U2" s="195"/>
      <c r="V2" s="195"/>
    </row>
    <row r="3" spans="1:27" ht="37.049999999999997" customHeight="1">
      <c r="A3" s="15"/>
      <c r="B3" s="15"/>
      <c r="C3" s="15"/>
      <c r="D3" s="15"/>
      <c r="E3" s="194" t="s">
        <v>18</v>
      </c>
      <c r="F3" s="195"/>
      <c r="G3" s="195"/>
      <c r="H3" s="195"/>
      <c r="I3" s="195"/>
      <c r="J3" s="195"/>
      <c r="K3" s="195"/>
      <c r="L3" s="195"/>
      <c r="M3" s="195"/>
      <c r="N3" s="195"/>
      <c r="O3" s="195"/>
      <c r="P3" s="195"/>
      <c r="Q3" s="195"/>
      <c r="R3" s="195"/>
      <c r="S3" s="195"/>
      <c r="T3" s="195"/>
      <c r="U3" s="195"/>
      <c r="V3" s="195"/>
    </row>
    <row r="4" spans="1:27" ht="37.049999999999997" customHeight="1">
      <c r="A4" s="15"/>
      <c r="B4" s="15"/>
      <c r="C4" s="15"/>
      <c r="D4" s="15"/>
      <c r="E4" s="194" t="s">
        <v>168</v>
      </c>
      <c r="F4" s="195"/>
      <c r="G4" s="195"/>
      <c r="H4" s="195"/>
      <c r="I4" s="195"/>
      <c r="J4" s="195"/>
      <c r="K4" s="195"/>
      <c r="L4" s="195"/>
      <c r="M4" s="195"/>
      <c r="N4" s="195"/>
      <c r="O4" s="195"/>
      <c r="P4" s="195"/>
      <c r="Q4" s="195"/>
      <c r="R4" s="195"/>
      <c r="S4" s="195"/>
      <c r="T4" s="195"/>
      <c r="U4" s="195"/>
      <c r="V4" s="195"/>
    </row>
    <row r="5" spans="1:27" ht="37.049999999999997" customHeight="1">
      <c r="A5" s="15"/>
      <c r="B5" s="15"/>
      <c r="C5" s="15"/>
      <c r="D5" s="15"/>
      <c r="E5" s="194" t="s">
        <v>219</v>
      </c>
      <c r="F5" s="195"/>
      <c r="G5" s="195"/>
      <c r="H5" s="195"/>
      <c r="I5" s="195"/>
      <c r="J5" s="195"/>
      <c r="K5" s="195"/>
      <c r="L5" s="195"/>
      <c r="M5" s="195"/>
      <c r="N5" s="195"/>
      <c r="O5" s="195"/>
      <c r="P5" s="195"/>
      <c r="Q5" s="195"/>
      <c r="R5" s="195"/>
      <c r="S5" s="195"/>
      <c r="T5" s="195"/>
      <c r="U5" s="195"/>
      <c r="V5" s="195"/>
    </row>
    <row r="6" spans="1:27" ht="19.8" customHeight="1">
      <c r="A6" s="15"/>
      <c r="B6" s="15"/>
      <c r="C6" s="15"/>
      <c r="D6" s="15"/>
      <c r="E6" s="200"/>
      <c r="F6" s="200"/>
      <c r="G6" s="200"/>
      <c r="H6" s="200"/>
      <c r="I6" s="200"/>
      <c r="J6" s="200"/>
      <c r="K6" s="200"/>
      <c r="L6" s="200"/>
      <c r="M6" s="200"/>
      <c r="N6" s="200"/>
      <c r="O6" s="200"/>
      <c r="P6" s="200"/>
      <c r="Q6" s="200"/>
      <c r="R6" s="200"/>
      <c r="S6" s="200"/>
      <c r="T6" s="200"/>
    </row>
    <row r="7" spans="1:27" ht="19.8" customHeight="1"/>
    <row r="8" spans="1:27" ht="19.8" customHeight="1" thickBot="1"/>
    <row r="9" spans="1:27" ht="33.75" customHeight="1" thickBot="1">
      <c r="G9" s="182" t="s">
        <v>20</v>
      </c>
      <c r="H9" s="183"/>
      <c r="I9" s="183"/>
      <c r="J9" s="183"/>
      <c r="K9" s="183"/>
      <c r="L9" s="183"/>
      <c r="M9" s="183"/>
      <c r="N9" s="183"/>
      <c r="O9" s="183"/>
      <c r="P9" s="183"/>
      <c r="Q9" s="183"/>
      <c r="R9" s="183"/>
      <c r="S9" s="183"/>
      <c r="T9" s="183"/>
      <c r="U9" s="183"/>
      <c r="V9" s="183"/>
      <c r="W9" s="184"/>
      <c r="X9" s="171" t="s">
        <v>25</v>
      </c>
      <c r="Y9" s="172"/>
      <c r="Z9" s="172"/>
      <c r="AA9" s="173"/>
    </row>
    <row r="10" spans="1:27" ht="47.25" customHeight="1" thickTop="1" thickBot="1">
      <c r="B10" s="153" t="s">
        <v>0</v>
      </c>
      <c r="C10" s="155" t="s">
        <v>1</v>
      </c>
      <c r="D10" s="191" t="s">
        <v>2</v>
      </c>
      <c r="E10" s="192"/>
      <c r="F10" s="193"/>
      <c r="G10" s="185" t="s">
        <v>21</v>
      </c>
      <c r="H10" s="186"/>
      <c r="I10" s="186"/>
      <c r="J10" s="186"/>
      <c r="K10" s="187"/>
      <c r="L10" s="188" t="s">
        <v>22</v>
      </c>
      <c r="M10" s="189"/>
      <c r="N10" s="189"/>
      <c r="O10" s="190"/>
      <c r="P10" s="177" t="s">
        <v>23</v>
      </c>
      <c r="Q10" s="178"/>
      <c r="R10" s="178"/>
      <c r="S10" s="179"/>
      <c r="T10" s="177" t="s">
        <v>24</v>
      </c>
      <c r="U10" s="178"/>
      <c r="V10" s="178"/>
      <c r="W10" s="178"/>
      <c r="X10" s="174"/>
      <c r="Y10" s="175"/>
      <c r="Z10" s="175"/>
      <c r="AA10" s="176"/>
    </row>
    <row r="11" spans="1:27" ht="143.25" customHeight="1">
      <c r="B11" s="154"/>
      <c r="C11" s="156"/>
      <c r="D11" s="108" t="s">
        <v>3</v>
      </c>
      <c r="E11" s="108" t="s">
        <v>4</v>
      </c>
      <c r="F11" s="109" t="s">
        <v>5</v>
      </c>
      <c r="G11" s="25" t="s">
        <v>15</v>
      </c>
      <c r="H11" s="19" t="s">
        <v>6</v>
      </c>
      <c r="I11" s="26" t="s">
        <v>7</v>
      </c>
      <c r="J11" s="8" t="s">
        <v>8</v>
      </c>
      <c r="K11" s="27" t="s">
        <v>9</v>
      </c>
      <c r="L11" s="20" t="s">
        <v>6</v>
      </c>
      <c r="M11" s="26" t="s">
        <v>7</v>
      </c>
      <c r="N11" s="8" t="s">
        <v>8</v>
      </c>
      <c r="O11" s="27" t="s">
        <v>9</v>
      </c>
      <c r="P11" s="7" t="s">
        <v>6</v>
      </c>
      <c r="Q11" s="8" t="s">
        <v>7</v>
      </c>
      <c r="R11" s="9" t="s">
        <v>8</v>
      </c>
      <c r="S11" s="13" t="s">
        <v>9</v>
      </c>
      <c r="T11" s="14" t="s">
        <v>6</v>
      </c>
      <c r="U11" s="11" t="s">
        <v>7</v>
      </c>
      <c r="V11" s="10" t="s">
        <v>8</v>
      </c>
      <c r="W11" s="12" t="s">
        <v>9</v>
      </c>
      <c r="X11" s="28" t="s">
        <v>6</v>
      </c>
      <c r="Y11" s="48" t="s">
        <v>7</v>
      </c>
      <c r="Z11" s="29" t="s">
        <v>8</v>
      </c>
      <c r="AA11" s="49" t="s">
        <v>9</v>
      </c>
    </row>
    <row r="12" spans="1:27" ht="161.1" customHeight="1">
      <c r="B12" s="157" t="s">
        <v>17</v>
      </c>
      <c r="C12" s="204" t="s">
        <v>150</v>
      </c>
      <c r="D12" s="55" t="s">
        <v>29</v>
      </c>
      <c r="E12" s="56" t="s">
        <v>28</v>
      </c>
      <c r="F12" s="57" t="s">
        <v>36</v>
      </c>
      <c r="G12" s="89">
        <v>42</v>
      </c>
      <c r="H12" s="90">
        <v>42</v>
      </c>
      <c r="I12" s="91">
        <v>42</v>
      </c>
      <c r="J12" s="92">
        <v>42</v>
      </c>
      <c r="K12" s="93">
        <v>42</v>
      </c>
      <c r="L12" s="94">
        <v>34</v>
      </c>
      <c r="M12" s="58">
        <v>57</v>
      </c>
      <c r="N12" s="59" t="s">
        <v>16</v>
      </c>
      <c r="O12" s="60" t="s">
        <v>16</v>
      </c>
      <c r="P12" s="1">
        <f>IFERROR(L12/H12,"NO APLICA")</f>
        <v>0.80952380952380953</v>
      </c>
      <c r="Q12" s="2">
        <f>IFERROR(M12/I12,"NO APLICA")</f>
        <v>1.3571428571428572</v>
      </c>
      <c r="R12" s="2" t="str">
        <f>IFERROR(N12/J12,"NO APLICA")</f>
        <v>NO APLICA</v>
      </c>
      <c r="S12" s="3" t="str">
        <f>IFERROR(O12/K12,"NO APLICA")</f>
        <v>NO APLICA</v>
      </c>
      <c r="T12" s="1">
        <f>IFERROR(L12/H12,"NO APLICA")</f>
        <v>0.80952380952380953</v>
      </c>
      <c r="U12" s="2">
        <f>IFERROR(M12/I12,"NO APLICA")</f>
        <v>1.3571428571428572</v>
      </c>
      <c r="V12" s="2" t="str">
        <f>IFERROR(N12/J12,"NO APLICA")</f>
        <v>NO APLICA</v>
      </c>
      <c r="W12" s="3" t="str">
        <f>IFERROR(O12/K12,"NO APLICA")</f>
        <v>NO APLICA</v>
      </c>
      <c r="X12" s="101"/>
      <c r="Y12" s="61" t="s">
        <v>175</v>
      </c>
      <c r="Z12" s="62"/>
      <c r="AA12" s="63"/>
    </row>
    <row r="13" spans="1:27" ht="161.1" customHeight="1">
      <c r="B13" s="158"/>
      <c r="C13" s="205"/>
      <c r="D13" s="73" t="s">
        <v>30</v>
      </c>
      <c r="E13" s="74" t="s">
        <v>31</v>
      </c>
      <c r="F13" s="57" t="s">
        <v>37</v>
      </c>
      <c r="G13" s="96">
        <v>0.39500000000000002</v>
      </c>
      <c r="H13" s="97">
        <v>0.39500000000000002</v>
      </c>
      <c r="I13" s="98">
        <v>0.39500000000000002</v>
      </c>
      <c r="J13" s="99">
        <v>0.39500000000000002</v>
      </c>
      <c r="K13" s="100">
        <v>0.39500000000000002</v>
      </c>
      <c r="L13" s="95">
        <v>0.39700000000000002</v>
      </c>
      <c r="M13" s="75">
        <v>0.39700000000000002</v>
      </c>
      <c r="N13" s="76" t="s">
        <v>16</v>
      </c>
      <c r="O13" s="77" t="s">
        <v>16</v>
      </c>
      <c r="P13" s="110">
        <f>IFERROR((L13-H13)/H13,"NO APLICA")</f>
        <v>5.0632911392405108E-3</v>
      </c>
      <c r="Q13" s="111">
        <f>IFERROR((M13-I13)/I13,"NO APLICA")</f>
        <v>5.0632911392405108E-3</v>
      </c>
      <c r="R13" s="111" t="str">
        <f>IFERROR((N13-J13)/J13,"NO APLICA")</f>
        <v>NO APLICA</v>
      </c>
      <c r="S13" s="112" t="str">
        <f>IFERROR((O13-K13)/K13,"NO APLICA")</f>
        <v>NO APLICA</v>
      </c>
      <c r="T13" s="196">
        <f>IFERROR((L13-H13)/H13,"NO APLICA")</f>
        <v>5.0632911392405108E-3</v>
      </c>
      <c r="U13" s="112">
        <f>IFERROR((M13-I13)/I13,"NO APLICA")</f>
        <v>5.0632911392405108E-3</v>
      </c>
      <c r="V13" s="102" t="str">
        <f>IFERROR(N13/J13,"NO APLICA")</f>
        <v>NO APLICA</v>
      </c>
      <c r="W13" s="103" t="str">
        <f>IFERROR(O13/K13,"NO APLICA")</f>
        <v>NO APLICA</v>
      </c>
      <c r="X13" s="104"/>
      <c r="Y13" s="105" t="s">
        <v>176</v>
      </c>
      <c r="Z13" s="106"/>
      <c r="AA13" s="107"/>
    </row>
    <row r="14" spans="1:27" ht="151.5" customHeight="1">
      <c r="B14" s="113" t="s">
        <v>39</v>
      </c>
      <c r="C14" s="206" t="s">
        <v>40</v>
      </c>
      <c r="D14" s="114" t="s">
        <v>41</v>
      </c>
      <c r="E14" s="115" t="s">
        <v>42</v>
      </c>
      <c r="F14" s="114" t="s">
        <v>43</v>
      </c>
      <c r="G14" s="88">
        <f>H14+I14+J14+K14</f>
        <v>7684</v>
      </c>
      <c r="H14" s="79">
        <v>1924</v>
      </c>
      <c r="I14" s="80">
        <v>1920</v>
      </c>
      <c r="J14" s="80">
        <v>1920</v>
      </c>
      <c r="K14" s="78">
        <v>1920</v>
      </c>
      <c r="L14" s="79">
        <v>1842</v>
      </c>
      <c r="M14" s="80">
        <v>2910</v>
      </c>
      <c r="N14" s="80" t="s">
        <v>16</v>
      </c>
      <c r="O14" s="78" t="s">
        <v>16</v>
      </c>
      <c r="P14" s="1">
        <f>IFERROR(L14/H14,"NO APLICA")</f>
        <v>0.95738045738045741</v>
      </c>
      <c r="Q14" s="197">
        <f>IFERROR(M14/I14,"NO APLICA")</f>
        <v>1.515625</v>
      </c>
      <c r="R14" s="81" t="str">
        <f t="shared" ref="R14:R54" si="0">IFERROR(N14/J14,"NO APLICA")</f>
        <v>NO APLICA</v>
      </c>
      <c r="S14" s="83" t="str">
        <f t="shared" ref="S14:S54" si="1">IFERROR(O14/K14,"NO APLICA")</f>
        <v>NO APLICA</v>
      </c>
      <c r="T14" s="198">
        <f>IFERROR((L14)/G14,"NO APLICA")</f>
        <v>0.23971889640812077</v>
      </c>
      <c r="U14" s="197">
        <f>IFERROR((L14+M14)/G14,"NO APLICA")</f>
        <v>0.6184279021343051</v>
      </c>
      <c r="V14" s="85" t="str">
        <f t="shared" ref="V14:V54" si="2">IFERROR((L14+M14+N14)/G14,"NO APLICA")</f>
        <v>NO APLICA</v>
      </c>
      <c r="W14" s="86" t="str">
        <f t="shared" ref="W14:W54" si="3">IFERROR((L14+M14+N14+O14)/G14,"NO APLICA")</f>
        <v>NO APLICA</v>
      </c>
      <c r="X14" s="137"/>
      <c r="Y14" s="203" t="s">
        <v>179</v>
      </c>
      <c r="Z14" s="87"/>
      <c r="AA14" s="82"/>
    </row>
    <row r="15" spans="1:27" ht="114" customHeight="1">
      <c r="B15" s="21" t="s">
        <v>44</v>
      </c>
      <c r="C15" s="123" t="s">
        <v>45</v>
      </c>
      <c r="D15" s="124" t="s">
        <v>46</v>
      </c>
      <c r="E15" s="125" t="s">
        <v>42</v>
      </c>
      <c r="F15" s="124" t="s">
        <v>47</v>
      </c>
      <c r="G15" s="22">
        <v>48</v>
      </c>
      <c r="H15" s="17">
        <v>12</v>
      </c>
      <c r="I15" s="23">
        <v>12</v>
      </c>
      <c r="J15" s="18">
        <v>12</v>
      </c>
      <c r="K15" s="24">
        <v>12</v>
      </c>
      <c r="L15" s="17">
        <v>12</v>
      </c>
      <c r="M15" s="23">
        <v>12</v>
      </c>
      <c r="N15" s="18" t="s">
        <v>16</v>
      </c>
      <c r="O15" s="24" t="s">
        <v>16</v>
      </c>
      <c r="P15" s="1">
        <f t="shared" ref="P15:P53" si="4">IFERROR(L15/H15,"NO APLICA")</f>
        <v>1</v>
      </c>
      <c r="Q15" s="197">
        <f>IFERROR(M15/I15,"NO APLICA")</f>
        <v>1</v>
      </c>
      <c r="R15" s="81" t="str">
        <f t="shared" si="0"/>
        <v>NO APLICA</v>
      </c>
      <c r="S15" s="81" t="str">
        <f t="shared" si="1"/>
        <v>NO APLICA</v>
      </c>
      <c r="T15" s="84">
        <f t="shared" ref="T15:T54" si="5">IFERROR((L15)/G15,"NO APLICA")</f>
        <v>0.25</v>
      </c>
      <c r="U15" s="149">
        <f t="shared" ref="U15:U54" si="6">IFERROR((L15+M15)/G15,"NO APLICA")</f>
        <v>0.5</v>
      </c>
      <c r="V15" s="85" t="str">
        <f t="shared" si="2"/>
        <v>NO APLICA</v>
      </c>
      <c r="W15" s="86" t="str">
        <f t="shared" si="3"/>
        <v>NO APLICA</v>
      </c>
      <c r="X15" s="50"/>
      <c r="Y15" s="126" t="s">
        <v>177</v>
      </c>
      <c r="Z15" s="51"/>
      <c r="AA15" s="37"/>
    </row>
    <row r="16" spans="1:27" ht="102.6" customHeight="1">
      <c r="B16" s="16" t="s">
        <v>38</v>
      </c>
      <c r="C16" s="126" t="s">
        <v>48</v>
      </c>
      <c r="D16" s="126" t="s">
        <v>49</v>
      </c>
      <c r="E16" s="18" t="s">
        <v>42</v>
      </c>
      <c r="F16" s="126" t="s">
        <v>55</v>
      </c>
      <c r="G16" s="22">
        <v>24</v>
      </c>
      <c r="H16" s="17">
        <v>6</v>
      </c>
      <c r="I16" s="23">
        <v>6</v>
      </c>
      <c r="J16" s="18">
        <v>6</v>
      </c>
      <c r="K16" s="24">
        <v>6</v>
      </c>
      <c r="L16" s="17">
        <f>L17+L18</f>
        <v>6</v>
      </c>
      <c r="M16" s="23">
        <v>6</v>
      </c>
      <c r="N16" s="18" t="s">
        <v>16</v>
      </c>
      <c r="O16" s="24" t="s">
        <v>16</v>
      </c>
      <c r="P16" s="1">
        <f t="shared" si="4"/>
        <v>1</v>
      </c>
      <c r="Q16" s="197">
        <f t="shared" ref="Q15:Q53" si="7">IFERROR(M16/I16,"NO APLICA")</f>
        <v>1</v>
      </c>
      <c r="R16" s="81" t="str">
        <f t="shared" si="0"/>
        <v>NO APLICA</v>
      </c>
      <c r="S16" s="3" t="str">
        <f t="shared" si="1"/>
        <v>NO APLICA</v>
      </c>
      <c r="T16" s="84">
        <f t="shared" si="5"/>
        <v>0.25</v>
      </c>
      <c r="U16" s="149">
        <f t="shared" si="6"/>
        <v>0.5</v>
      </c>
      <c r="V16" s="85" t="str">
        <f t="shared" si="2"/>
        <v>NO APLICA</v>
      </c>
      <c r="W16" s="86" t="str">
        <f t="shared" si="3"/>
        <v>NO APLICA</v>
      </c>
      <c r="X16" s="50"/>
      <c r="Y16" s="126" t="s">
        <v>180</v>
      </c>
      <c r="Z16" s="51"/>
      <c r="AA16" s="37"/>
    </row>
    <row r="17" spans="2:27" ht="104.25" customHeight="1">
      <c r="B17" s="16" t="s">
        <v>38</v>
      </c>
      <c r="C17" s="126" t="s">
        <v>50</v>
      </c>
      <c r="D17" s="126" t="s">
        <v>51</v>
      </c>
      <c r="E17" s="18" t="s">
        <v>42</v>
      </c>
      <c r="F17" s="126" t="s">
        <v>55</v>
      </c>
      <c r="G17" s="54">
        <v>12</v>
      </c>
      <c r="H17" s="17">
        <v>3</v>
      </c>
      <c r="I17" s="52">
        <v>3</v>
      </c>
      <c r="J17" s="18">
        <v>3</v>
      </c>
      <c r="K17" s="53">
        <v>3</v>
      </c>
      <c r="L17" s="17">
        <v>3</v>
      </c>
      <c r="M17" s="52">
        <v>3</v>
      </c>
      <c r="N17" s="18" t="s">
        <v>16</v>
      </c>
      <c r="O17" s="53" t="s">
        <v>16</v>
      </c>
      <c r="P17" s="1">
        <f t="shared" si="4"/>
        <v>1</v>
      </c>
      <c r="Q17" s="197">
        <f t="shared" si="7"/>
        <v>1</v>
      </c>
      <c r="R17" s="81" t="str">
        <f t="shared" si="0"/>
        <v>NO APLICA</v>
      </c>
      <c r="S17" s="3" t="str">
        <f t="shared" si="1"/>
        <v>NO APLICA</v>
      </c>
      <c r="T17" s="84">
        <f t="shared" si="5"/>
        <v>0.25</v>
      </c>
      <c r="U17" s="149">
        <f t="shared" si="6"/>
        <v>0.5</v>
      </c>
      <c r="V17" s="85" t="str">
        <f t="shared" si="2"/>
        <v>NO APLICA</v>
      </c>
      <c r="W17" s="86" t="str">
        <f t="shared" si="3"/>
        <v>NO APLICA</v>
      </c>
      <c r="X17" s="50"/>
      <c r="Y17" s="126" t="s">
        <v>181</v>
      </c>
      <c r="Z17" s="51"/>
      <c r="AA17" s="37"/>
    </row>
    <row r="18" spans="2:27" ht="107.25" customHeight="1">
      <c r="B18" s="16" t="s">
        <v>52</v>
      </c>
      <c r="C18" s="126" t="s">
        <v>53</v>
      </c>
      <c r="D18" s="126" t="s">
        <v>54</v>
      </c>
      <c r="E18" s="18" t="s">
        <v>42</v>
      </c>
      <c r="F18" s="18" t="s">
        <v>56</v>
      </c>
      <c r="G18" s="116">
        <v>12</v>
      </c>
      <c r="H18" s="117">
        <v>3</v>
      </c>
      <c r="I18" s="118">
        <v>3</v>
      </c>
      <c r="J18" s="119">
        <v>3</v>
      </c>
      <c r="K18" s="120">
        <v>3</v>
      </c>
      <c r="L18" s="117">
        <v>3</v>
      </c>
      <c r="M18" s="118">
        <v>3</v>
      </c>
      <c r="N18" s="119" t="s">
        <v>16</v>
      </c>
      <c r="O18" s="120" t="s">
        <v>16</v>
      </c>
      <c r="P18" s="1">
        <f t="shared" si="4"/>
        <v>1</v>
      </c>
      <c r="Q18" s="197">
        <f t="shared" si="7"/>
        <v>1</v>
      </c>
      <c r="R18" s="81" t="str">
        <f t="shared" si="0"/>
        <v>NO APLICA</v>
      </c>
      <c r="S18" s="3" t="str">
        <f t="shared" si="1"/>
        <v>NO APLICA</v>
      </c>
      <c r="T18" s="84">
        <f t="shared" si="5"/>
        <v>0.25</v>
      </c>
      <c r="U18" s="149">
        <f t="shared" si="6"/>
        <v>0.5</v>
      </c>
      <c r="V18" s="85" t="str">
        <f t="shared" si="2"/>
        <v>NO APLICA</v>
      </c>
      <c r="W18" s="86" t="str">
        <f t="shared" si="3"/>
        <v>NO APLICA</v>
      </c>
      <c r="X18" s="50"/>
      <c r="Y18" s="130" t="s">
        <v>182</v>
      </c>
      <c r="Z18" s="121"/>
      <c r="AA18" s="122"/>
    </row>
    <row r="19" spans="2:27" ht="125.4" customHeight="1">
      <c r="B19" s="127" t="s">
        <v>57</v>
      </c>
      <c r="C19" s="123" t="s">
        <v>58</v>
      </c>
      <c r="D19" s="124" t="s">
        <v>59</v>
      </c>
      <c r="E19" s="125" t="s">
        <v>42</v>
      </c>
      <c r="F19" s="124" t="s">
        <v>66</v>
      </c>
      <c r="G19" s="116">
        <v>20</v>
      </c>
      <c r="H19" s="117">
        <v>5</v>
      </c>
      <c r="I19" s="118">
        <v>5</v>
      </c>
      <c r="J19" s="119">
        <v>5</v>
      </c>
      <c r="K19" s="120">
        <v>5</v>
      </c>
      <c r="L19" s="117">
        <f>L20+L21+L22</f>
        <v>5</v>
      </c>
      <c r="M19" s="118">
        <v>5</v>
      </c>
      <c r="N19" s="119" t="s">
        <v>16</v>
      </c>
      <c r="O19" s="120" t="s">
        <v>16</v>
      </c>
      <c r="P19" s="1">
        <f t="shared" si="4"/>
        <v>1</v>
      </c>
      <c r="Q19" s="197">
        <f t="shared" si="7"/>
        <v>1</v>
      </c>
      <c r="R19" s="81" t="str">
        <f t="shared" si="0"/>
        <v>NO APLICA</v>
      </c>
      <c r="S19" s="3" t="str">
        <f t="shared" si="1"/>
        <v>NO APLICA</v>
      </c>
      <c r="T19" s="84">
        <f t="shared" si="5"/>
        <v>0.25</v>
      </c>
      <c r="U19" s="149">
        <f t="shared" si="6"/>
        <v>0.5</v>
      </c>
      <c r="V19" s="85" t="str">
        <f t="shared" si="2"/>
        <v>NO APLICA</v>
      </c>
      <c r="W19" s="86" t="str">
        <f t="shared" si="3"/>
        <v>NO APLICA</v>
      </c>
      <c r="X19" s="50"/>
      <c r="Y19" s="130" t="s">
        <v>183</v>
      </c>
      <c r="Z19" s="121"/>
      <c r="AA19" s="122"/>
    </row>
    <row r="20" spans="2:27" ht="144" customHeight="1">
      <c r="B20" s="16" t="s">
        <v>38</v>
      </c>
      <c r="C20" s="126" t="s">
        <v>60</v>
      </c>
      <c r="D20" s="126" t="s">
        <v>61</v>
      </c>
      <c r="E20" s="128" t="s">
        <v>42</v>
      </c>
      <c r="F20" s="129" t="s">
        <v>67</v>
      </c>
      <c r="G20" s="116">
        <v>12</v>
      </c>
      <c r="H20" s="117">
        <v>3</v>
      </c>
      <c r="I20" s="118">
        <v>3</v>
      </c>
      <c r="J20" s="119">
        <v>3</v>
      </c>
      <c r="K20" s="120">
        <v>3</v>
      </c>
      <c r="L20" s="117">
        <v>3</v>
      </c>
      <c r="M20" s="118">
        <v>3</v>
      </c>
      <c r="N20" s="119" t="s">
        <v>16</v>
      </c>
      <c r="O20" s="120" t="s">
        <v>16</v>
      </c>
      <c r="P20" s="1">
        <f t="shared" si="4"/>
        <v>1</v>
      </c>
      <c r="Q20" s="197">
        <f t="shared" si="7"/>
        <v>1</v>
      </c>
      <c r="R20" s="81" t="str">
        <f t="shared" si="0"/>
        <v>NO APLICA</v>
      </c>
      <c r="S20" s="3" t="str">
        <f t="shared" si="1"/>
        <v>NO APLICA</v>
      </c>
      <c r="T20" s="84">
        <f t="shared" si="5"/>
        <v>0.25</v>
      </c>
      <c r="U20" s="149">
        <f t="shared" si="6"/>
        <v>0.5</v>
      </c>
      <c r="V20" s="85" t="str">
        <f t="shared" si="2"/>
        <v>NO APLICA</v>
      </c>
      <c r="W20" s="86" t="str">
        <f t="shared" si="3"/>
        <v>NO APLICA</v>
      </c>
      <c r="X20" s="50"/>
      <c r="Y20" s="130" t="s">
        <v>184</v>
      </c>
      <c r="Z20" s="121"/>
      <c r="AA20" s="122"/>
    </row>
    <row r="21" spans="2:27" ht="135.75" customHeight="1">
      <c r="B21" s="16" t="s">
        <v>38</v>
      </c>
      <c r="C21" s="126" t="s">
        <v>62</v>
      </c>
      <c r="D21" s="126" t="s">
        <v>63</v>
      </c>
      <c r="E21" s="18" t="s">
        <v>42</v>
      </c>
      <c r="F21" s="126" t="s">
        <v>68</v>
      </c>
      <c r="G21" s="116">
        <v>4</v>
      </c>
      <c r="H21" s="117">
        <v>1</v>
      </c>
      <c r="I21" s="118">
        <v>1</v>
      </c>
      <c r="J21" s="119">
        <v>1</v>
      </c>
      <c r="K21" s="120">
        <v>1</v>
      </c>
      <c r="L21" s="117">
        <v>1</v>
      </c>
      <c r="M21" s="118">
        <v>1</v>
      </c>
      <c r="N21" s="119" t="s">
        <v>16</v>
      </c>
      <c r="O21" s="120" t="s">
        <v>16</v>
      </c>
      <c r="P21" s="1">
        <f t="shared" si="4"/>
        <v>1</v>
      </c>
      <c r="Q21" s="197">
        <f t="shared" si="7"/>
        <v>1</v>
      </c>
      <c r="R21" s="81" t="str">
        <f t="shared" si="0"/>
        <v>NO APLICA</v>
      </c>
      <c r="S21" s="3" t="str">
        <f t="shared" si="1"/>
        <v>NO APLICA</v>
      </c>
      <c r="T21" s="84">
        <f t="shared" si="5"/>
        <v>0.25</v>
      </c>
      <c r="U21" s="149">
        <f t="shared" si="6"/>
        <v>0.5</v>
      </c>
      <c r="V21" s="85" t="str">
        <f t="shared" si="2"/>
        <v>NO APLICA</v>
      </c>
      <c r="W21" s="86" t="str">
        <f t="shared" si="3"/>
        <v>NO APLICA</v>
      </c>
      <c r="X21" s="50"/>
      <c r="Y21" s="130" t="s">
        <v>185</v>
      </c>
      <c r="Z21" s="121"/>
      <c r="AA21" s="122"/>
    </row>
    <row r="22" spans="2:27" ht="123" customHeight="1">
      <c r="B22" s="16" t="s">
        <v>38</v>
      </c>
      <c r="C22" s="126" t="s">
        <v>64</v>
      </c>
      <c r="D22" s="126" t="s">
        <v>65</v>
      </c>
      <c r="E22" s="18" t="s">
        <v>42</v>
      </c>
      <c r="F22" s="18" t="s">
        <v>69</v>
      </c>
      <c r="G22" s="116">
        <v>4</v>
      </c>
      <c r="H22" s="117">
        <v>1</v>
      </c>
      <c r="I22" s="118">
        <v>1</v>
      </c>
      <c r="J22" s="119">
        <v>1</v>
      </c>
      <c r="K22" s="120">
        <v>1</v>
      </c>
      <c r="L22" s="117">
        <v>1</v>
      </c>
      <c r="M22" s="118">
        <v>1</v>
      </c>
      <c r="N22" s="119" t="s">
        <v>16</v>
      </c>
      <c r="O22" s="120" t="s">
        <v>16</v>
      </c>
      <c r="P22" s="1">
        <f t="shared" si="4"/>
        <v>1</v>
      </c>
      <c r="Q22" s="197">
        <f t="shared" si="7"/>
        <v>1</v>
      </c>
      <c r="R22" s="81" t="str">
        <f t="shared" si="0"/>
        <v>NO APLICA</v>
      </c>
      <c r="S22" s="3" t="str">
        <f t="shared" si="1"/>
        <v>NO APLICA</v>
      </c>
      <c r="T22" s="84">
        <f t="shared" si="5"/>
        <v>0.25</v>
      </c>
      <c r="U22" s="149">
        <f t="shared" si="6"/>
        <v>0.5</v>
      </c>
      <c r="V22" s="85" t="str">
        <f t="shared" si="2"/>
        <v>NO APLICA</v>
      </c>
      <c r="W22" s="86" t="str">
        <f t="shared" si="3"/>
        <v>NO APLICA</v>
      </c>
      <c r="X22" s="50"/>
      <c r="Y22" s="130" t="s">
        <v>186</v>
      </c>
      <c r="Z22" s="121"/>
      <c r="AA22" s="122"/>
    </row>
    <row r="23" spans="2:27" ht="194.4" customHeight="1">
      <c r="B23" s="127" t="s">
        <v>70</v>
      </c>
      <c r="C23" s="123" t="s">
        <v>71</v>
      </c>
      <c r="D23" s="124" t="s">
        <v>72</v>
      </c>
      <c r="E23" s="125" t="s">
        <v>42</v>
      </c>
      <c r="F23" s="125" t="s">
        <v>87</v>
      </c>
      <c r="G23" s="116">
        <f>SUM(G24:G30)</f>
        <v>808</v>
      </c>
      <c r="H23" s="117">
        <v>202</v>
      </c>
      <c r="I23" s="118">
        <v>202</v>
      </c>
      <c r="J23" s="119">
        <v>202</v>
      </c>
      <c r="K23" s="120">
        <v>202</v>
      </c>
      <c r="L23" s="117">
        <v>122</v>
      </c>
      <c r="M23" s="118">
        <v>21</v>
      </c>
      <c r="N23" s="119" t="s">
        <v>16</v>
      </c>
      <c r="O23" s="120" t="s">
        <v>16</v>
      </c>
      <c r="P23" s="1">
        <f t="shared" si="4"/>
        <v>0.60396039603960394</v>
      </c>
      <c r="Q23" s="197">
        <f t="shared" si="7"/>
        <v>0.10396039603960396</v>
      </c>
      <c r="R23" s="81" t="str">
        <f t="shared" si="0"/>
        <v>NO APLICA</v>
      </c>
      <c r="S23" s="3" t="str">
        <f t="shared" si="1"/>
        <v>NO APLICA</v>
      </c>
      <c r="T23" s="84">
        <f t="shared" si="5"/>
        <v>0.15099009900990099</v>
      </c>
      <c r="U23" s="148">
        <f t="shared" si="6"/>
        <v>0.17698019801980197</v>
      </c>
      <c r="V23" s="85" t="str">
        <f t="shared" si="2"/>
        <v>NO APLICA</v>
      </c>
      <c r="W23" s="86" t="str">
        <f t="shared" si="3"/>
        <v>NO APLICA</v>
      </c>
      <c r="X23" s="50"/>
      <c r="Y23" s="130" t="s">
        <v>187</v>
      </c>
      <c r="Z23" s="121"/>
      <c r="AA23" s="122"/>
    </row>
    <row r="24" spans="2:27" ht="166.5" customHeight="1">
      <c r="B24" s="16" t="s">
        <v>38</v>
      </c>
      <c r="C24" s="126" t="s">
        <v>73</v>
      </c>
      <c r="D24" s="126" t="s">
        <v>74</v>
      </c>
      <c r="E24" s="18" t="s">
        <v>42</v>
      </c>
      <c r="F24" s="129" t="s">
        <v>88</v>
      </c>
      <c r="G24" s="116">
        <v>8</v>
      </c>
      <c r="H24" s="117">
        <v>2</v>
      </c>
      <c r="I24" s="118">
        <v>2</v>
      </c>
      <c r="J24" s="119">
        <v>2</v>
      </c>
      <c r="K24" s="120">
        <v>2</v>
      </c>
      <c r="L24" s="117">
        <v>0</v>
      </c>
      <c r="M24" s="118">
        <v>0</v>
      </c>
      <c r="N24" s="119" t="s">
        <v>16</v>
      </c>
      <c r="O24" s="120" t="s">
        <v>16</v>
      </c>
      <c r="P24" s="1">
        <f t="shared" si="4"/>
        <v>0</v>
      </c>
      <c r="Q24" s="197">
        <f t="shared" si="7"/>
        <v>0</v>
      </c>
      <c r="R24" s="81" t="str">
        <f t="shared" si="0"/>
        <v>NO APLICA</v>
      </c>
      <c r="S24" s="3" t="str">
        <f t="shared" si="1"/>
        <v>NO APLICA</v>
      </c>
      <c r="T24" s="84">
        <f t="shared" si="5"/>
        <v>0</v>
      </c>
      <c r="U24" s="148">
        <f t="shared" si="6"/>
        <v>0</v>
      </c>
      <c r="V24" s="85" t="str">
        <f t="shared" si="2"/>
        <v>NO APLICA</v>
      </c>
      <c r="W24" s="86" t="str">
        <f t="shared" si="3"/>
        <v>NO APLICA</v>
      </c>
      <c r="X24" s="50"/>
      <c r="Y24" s="130" t="s">
        <v>188</v>
      </c>
      <c r="Z24" s="121"/>
      <c r="AA24" s="122"/>
    </row>
    <row r="25" spans="2:27" ht="226.5" customHeight="1">
      <c r="B25" s="16" t="s">
        <v>38</v>
      </c>
      <c r="C25" s="130" t="s">
        <v>75</v>
      </c>
      <c r="D25" s="130" t="s">
        <v>76</v>
      </c>
      <c r="E25" s="18" t="s">
        <v>42</v>
      </c>
      <c r="F25" s="129" t="s">
        <v>89</v>
      </c>
      <c r="G25" s="116">
        <v>24</v>
      </c>
      <c r="H25" s="117">
        <v>6</v>
      </c>
      <c r="I25" s="118">
        <v>6</v>
      </c>
      <c r="J25" s="119">
        <v>6</v>
      </c>
      <c r="K25" s="120">
        <v>6</v>
      </c>
      <c r="L25" s="117">
        <v>0</v>
      </c>
      <c r="M25" s="118">
        <v>3</v>
      </c>
      <c r="N25" s="119" t="s">
        <v>16</v>
      </c>
      <c r="O25" s="120" t="s">
        <v>16</v>
      </c>
      <c r="P25" s="1">
        <f t="shared" si="4"/>
        <v>0</v>
      </c>
      <c r="Q25" s="197">
        <f t="shared" si="7"/>
        <v>0.5</v>
      </c>
      <c r="R25" s="81" t="str">
        <f t="shared" si="0"/>
        <v>NO APLICA</v>
      </c>
      <c r="S25" s="3" t="str">
        <f t="shared" si="1"/>
        <v>NO APLICA</v>
      </c>
      <c r="T25" s="84">
        <f t="shared" si="5"/>
        <v>0</v>
      </c>
      <c r="U25" s="148">
        <f t="shared" si="6"/>
        <v>0.125</v>
      </c>
      <c r="V25" s="85" t="str">
        <f t="shared" si="2"/>
        <v>NO APLICA</v>
      </c>
      <c r="W25" s="86" t="str">
        <f t="shared" si="3"/>
        <v>NO APLICA</v>
      </c>
      <c r="X25" s="50"/>
      <c r="Y25" s="130" t="s">
        <v>189</v>
      </c>
      <c r="Z25" s="121"/>
      <c r="AA25" s="122"/>
    </row>
    <row r="26" spans="2:27" ht="168" customHeight="1">
      <c r="B26" s="16" t="s">
        <v>38</v>
      </c>
      <c r="C26" s="131" t="s">
        <v>77</v>
      </c>
      <c r="D26" s="130" t="s">
        <v>78</v>
      </c>
      <c r="E26" s="128" t="s">
        <v>42</v>
      </c>
      <c r="F26" s="129" t="s">
        <v>90</v>
      </c>
      <c r="G26" s="116">
        <v>672</v>
      </c>
      <c r="H26" s="117">
        <v>168</v>
      </c>
      <c r="I26" s="118">
        <v>168</v>
      </c>
      <c r="J26" s="119">
        <v>168</v>
      </c>
      <c r="K26" s="120">
        <v>168</v>
      </c>
      <c r="L26" s="117">
        <v>100</v>
      </c>
      <c r="M26" s="118">
        <v>0</v>
      </c>
      <c r="N26" s="119" t="s">
        <v>16</v>
      </c>
      <c r="O26" s="120" t="s">
        <v>16</v>
      </c>
      <c r="P26" s="1">
        <f t="shared" si="4"/>
        <v>0.59523809523809523</v>
      </c>
      <c r="Q26" s="197">
        <f t="shared" si="7"/>
        <v>0</v>
      </c>
      <c r="R26" s="81" t="str">
        <f t="shared" si="0"/>
        <v>NO APLICA</v>
      </c>
      <c r="S26" s="3" t="str">
        <f t="shared" si="1"/>
        <v>NO APLICA</v>
      </c>
      <c r="T26" s="84">
        <f t="shared" si="5"/>
        <v>0.14880952380952381</v>
      </c>
      <c r="U26" s="148">
        <f t="shared" si="6"/>
        <v>0.14880952380952381</v>
      </c>
      <c r="V26" s="85" t="str">
        <f t="shared" si="2"/>
        <v>NO APLICA</v>
      </c>
      <c r="W26" s="86" t="str">
        <f t="shared" si="3"/>
        <v>NO APLICA</v>
      </c>
      <c r="X26" s="50"/>
      <c r="Y26" s="130" t="s">
        <v>190</v>
      </c>
      <c r="Z26" s="121"/>
      <c r="AA26" s="122"/>
    </row>
    <row r="27" spans="2:27" ht="143.25" customHeight="1">
      <c r="B27" s="16" t="s">
        <v>38</v>
      </c>
      <c r="C27" s="131" t="s">
        <v>79</v>
      </c>
      <c r="D27" s="131" t="s">
        <v>80</v>
      </c>
      <c r="E27" s="128" t="s">
        <v>42</v>
      </c>
      <c r="F27" s="129" t="s">
        <v>91</v>
      </c>
      <c r="G27" s="116">
        <v>24</v>
      </c>
      <c r="H27" s="117">
        <v>6</v>
      </c>
      <c r="I27" s="118">
        <v>6</v>
      </c>
      <c r="J27" s="119">
        <v>6</v>
      </c>
      <c r="K27" s="120">
        <v>6</v>
      </c>
      <c r="L27" s="117">
        <v>6</v>
      </c>
      <c r="M27" s="118">
        <v>6</v>
      </c>
      <c r="N27" s="119" t="s">
        <v>16</v>
      </c>
      <c r="O27" s="120" t="s">
        <v>16</v>
      </c>
      <c r="P27" s="1">
        <f t="shared" si="4"/>
        <v>1</v>
      </c>
      <c r="Q27" s="197">
        <f t="shared" si="7"/>
        <v>1</v>
      </c>
      <c r="R27" s="81" t="str">
        <f t="shared" si="0"/>
        <v>NO APLICA</v>
      </c>
      <c r="S27" s="3" t="str">
        <f t="shared" si="1"/>
        <v>NO APLICA</v>
      </c>
      <c r="T27" s="84">
        <f t="shared" si="5"/>
        <v>0.25</v>
      </c>
      <c r="U27" s="149">
        <f t="shared" si="6"/>
        <v>0.5</v>
      </c>
      <c r="V27" s="85" t="str">
        <f t="shared" si="2"/>
        <v>NO APLICA</v>
      </c>
      <c r="W27" s="86" t="str">
        <f t="shared" si="3"/>
        <v>NO APLICA</v>
      </c>
      <c r="X27" s="50"/>
      <c r="Y27" s="130" t="s">
        <v>191</v>
      </c>
      <c r="Z27" s="121"/>
      <c r="AA27" s="122"/>
    </row>
    <row r="28" spans="2:27" ht="128.25" customHeight="1">
      <c r="B28" s="16" t="s">
        <v>38</v>
      </c>
      <c r="C28" s="131" t="s">
        <v>81</v>
      </c>
      <c r="D28" s="131" t="s">
        <v>82</v>
      </c>
      <c r="E28" s="128" t="s">
        <v>42</v>
      </c>
      <c r="F28" s="131" t="s">
        <v>92</v>
      </c>
      <c r="G28" s="116">
        <v>12</v>
      </c>
      <c r="H28" s="117">
        <v>3</v>
      </c>
      <c r="I28" s="118">
        <v>3</v>
      </c>
      <c r="J28" s="119">
        <v>3</v>
      </c>
      <c r="K28" s="120">
        <v>3</v>
      </c>
      <c r="L28" s="117">
        <v>3</v>
      </c>
      <c r="M28" s="118">
        <v>3</v>
      </c>
      <c r="N28" s="119" t="s">
        <v>16</v>
      </c>
      <c r="O28" s="120" t="s">
        <v>16</v>
      </c>
      <c r="P28" s="1">
        <f t="shared" si="4"/>
        <v>1</v>
      </c>
      <c r="Q28" s="197">
        <f t="shared" si="7"/>
        <v>1</v>
      </c>
      <c r="R28" s="81" t="str">
        <f t="shared" si="0"/>
        <v>NO APLICA</v>
      </c>
      <c r="S28" s="3" t="str">
        <f t="shared" si="1"/>
        <v>NO APLICA</v>
      </c>
      <c r="T28" s="84">
        <f t="shared" si="5"/>
        <v>0.25</v>
      </c>
      <c r="U28" s="149">
        <f t="shared" si="6"/>
        <v>0.5</v>
      </c>
      <c r="V28" s="85" t="str">
        <f t="shared" si="2"/>
        <v>NO APLICA</v>
      </c>
      <c r="W28" s="86" t="str">
        <f t="shared" si="3"/>
        <v>NO APLICA</v>
      </c>
      <c r="X28" s="50"/>
      <c r="Y28" s="130" t="s">
        <v>192</v>
      </c>
      <c r="Z28" s="121"/>
      <c r="AA28" s="122"/>
    </row>
    <row r="29" spans="2:27" ht="138.6" customHeight="1">
      <c r="B29" s="16" t="s">
        <v>38</v>
      </c>
      <c r="C29" s="131" t="s">
        <v>83</v>
      </c>
      <c r="D29" s="131" t="s">
        <v>84</v>
      </c>
      <c r="E29" s="128" t="s">
        <v>42</v>
      </c>
      <c r="F29" s="131" t="s">
        <v>93</v>
      </c>
      <c r="G29" s="116">
        <v>48</v>
      </c>
      <c r="H29" s="117">
        <v>12</v>
      </c>
      <c r="I29" s="118">
        <v>12</v>
      </c>
      <c r="J29" s="119">
        <v>12</v>
      </c>
      <c r="K29" s="120">
        <v>12</v>
      </c>
      <c r="L29" s="117">
        <v>11</v>
      </c>
      <c r="M29" s="118">
        <v>7</v>
      </c>
      <c r="N29" s="119" t="s">
        <v>16</v>
      </c>
      <c r="O29" s="120" t="s">
        <v>16</v>
      </c>
      <c r="P29" s="1">
        <f t="shared" si="4"/>
        <v>0.91666666666666663</v>
      </c>
      <c r="Q29" s="197">
        <f t="shared" si="7"/>
        <v>0.58333333333333337</v>
      </c>
      <c r="R29" s="81" t="str">
        <f t="shared" si="0"/>
        <v>NO APLICA</v>
      </c>
      <c r="S29" s="3" t="str">
        <f t="shared" si="1"/>
        <v>NO APLICA</v>
      </c>
      <c r="T29" s="84">
        <f t="shared" si="5"/>
        <v>0.22916666666666666</v>
      </c>
      <c r="U29" s="148">
        <f t="shared" si="6"/>
        <v>0.375</v>
      </c>
      <c r="V29" s="85" t="str">
        <f t="shared" si="2"/>
        <v>NO APLICA</v>
      </c>
      <c r="W29" s="86" t="str">
        <f t="shared" si="3"/>
        <v>NO APLICA</v>
      </c>
      <c r="X29" s="50"/>
      <c r="Y29" s="130" t="s">
        <v>193</v>
      </c>
      <c r="Z29" s="121"/>
      <c r="AA29" s="122"/>
    </row>
    <row r="30" spans="2:27" ht="180" customHeight="1">
      <c r="B30" s="16" t="s">
        <v>38</v>
      </c>
      <c r="C30" s="131" t="s">
        <v>85</v>
      </c>
      <c r="D30" s="130" t="s">
        <v>86</v>
      </c>
      <c r="E30" s="128" t="s">
        <v>42</v>
      </c>
      <c r="F30" s="131" t="s">
        <v>94</v>
      </c>
      <c r="G30" s="116">
        <v>20</v>
      </c>
      <c r="H30" s="117">
        <v>5</v>
      </c>
      <c r="I30" s="118">
        <v>5</v>
      </c>
      <c r="J30" s="119">
        <v>5</v>
      </c>
      <c r="K30" s="120">
        <v>5</v>
      </c>
      <c r="L30" s="117">
        <v>2</v>
      </c>
      <c r="M30" s="118">
        <v>2</v>
      </c>
      <c r="N30" s="119" t="s">
        <v>16</v>
      </c>
      <c r="O30" s="120" t="s">
        <v>16</v>
      </c>
      <c r="P30" s="1">
        <f t="shared" si="4"/>
        <v>0.4</v>
      </c>
      <c r="Q30" s="197">
        <f t="shared" si="7"/>
        <v>0.4</v>
      </c>
      <c r="R30" s="81" t="str">
        <f t="shared" si="0"/>
        <v>NO APLICA</v>
      </c>
      <c r="S30" s="3" t="str">
        <f t="shared" si="1"/>
        <v>NO APLICA</v>
      </c>
      <c r="T30" s="84">
        <f t="shared" si="5"/>
        <v>0.1</v>
      </c>
      <c r="U30" s="148">
        <f t="shared" si="6"/>
        <v>0.2</v>
      </c>
      <c r="V30" s="85" t="str">
        <f t="shared" si="2"/>
        <v>NO APLICA</v>
      </c>
      <c r="W30" s="86" t="str">
        <f t="shared" si="3"/>
        <v>NO APLICA</v>
      </c>
      <c r="X30" s="50"/>
      <c r="Y30" s="130" t="s">
        <v>194</v>
      </c>
      <c r="Z30" s="121"/>
      <c r="AA30" s="122"/>
    </row>
    <row r="31" spans="2:27" ht="154.19999999999999" customHeight="1">
      <c r="B31" s="127" t="s">
        <v>95</v>
      </c>
      <c r="C31" s="123" t="s">
        <v>96</v>
      </c>
      <c r="D31" s="124" t="s">
        <v>97</v>
      </c>
      <c r="E31" s="125" t="s">
        <v>42</v>
      </c>
      <c r="F31" s="124" t="s">
        <v>43</v>
      </c>
      <c r="G31" s="116">
        <v>4972</v>
      </c>
      <c r="H31" s="117">
        <v>1243</v>
      </c>
      <c r="I31" s="118">
        <v>1243</v>
      </c>
      <c r="J31" s="119">
        <v>1243</v>
      </c>
      <c r="K31" s="120">
        <v>1243</v>
      </c>
      <c r="L31" s="117">
        <v>1187</v>
      </c>
      <c r="M31" s="118">
        <v>2298</v>
      </c>
      <c r="N31" s="119" t="s">
        <v>16</v>
      </c>
      <c r="O31" s="120" t="s">
        <v>16</v>
      </c>
      <c r="P31" s="1">
        <f t="shared" si="4"/>
        <v>0.95494770716009658</v>
      </c>
      <c r="Q31" s="197">
        <f t="shared" si="7"/>
        <v>1.8487530168946098</v>
      </c>
      <c r="R31" s="81" t="str">
        <f t="shared" si="0"/>
        <v>NO APLICA</v>
      </c>
      <c r="S31" s="3" t="str">
        <f t="shared" si="1"/>
        <v>NO APLICA</v>
      </c>
      <c r="T31" s="84">
        <f t="shared" si="5"/>
        <v>0.23873692679002415</v>
      </c>
      <c r="U31" s="149">
        <f t="shared" si="6"/>
        <v>0.70092518101367662</v>
      </c>
      <c r="V31" s="85" t="str">
        <f t="shared" si="2"/>
        <v>NO APLICA</v>
      </c>
      <c r="W31" s="86" t="str">
        <f t="shared" si="3"/>
        <v>NO APLICA</v>
      </c>
      <c r="X31" s="50"/>
      <c r="Y31" s="130" t="s">
        <v>195</v>
      </c>
      <c r="Z31" s="121"/>
      <c r="AA31" s="122"/>
    </row>
    <row r="32" spans="2:27" ht="114.75" customHeight="1">
      <c r="B32" s="16" t="s">
        <v>38</v>
      </c>
      <c r="C32" s="130" t="s">
        <v>98</v>
      </c>
      <c r="D32" s="130" t="s">
        <v>99</v>
      </c>
      <c r="E32" s="119" t="s">
        <v>42</v>
      </c>
      <c r="F32" s="132" t="s">
        <v>116</v>
      </c>
      <c r="G32" s="116">
        <v>848</v>
      </c>
      <c r="H32" s="117">
        <v>212</v>
      </c>
      <c r="I32" s="118">
        <v>212</v>
      </c>
      <c r="J32" s="119">
        <v>212</v>
      </c>
      <c r="K32" s="120">
        <v>212</v>
      </c>
      <c r="L32" s="117">
        <v>185</v>
      </c>
      <c r="M32" s="118">
        <v>940</v>
      </c>
      <c r="N32" s="119" t="s">
        <v>16</v>
      </c>
      <c r="O32" s="120" t="s">
        <v>16</v>
      </c>
      <c r="P32" s="1">
        <f t="shared" si="4"/>
        <v>0.87264150943396224</v>
      </c>
      <c r="Q32" s="197">
        <f t="shared" si="7"/>
        <v>4.4339622641509431</v>
      </c>
      <c r="R32" s="81" t="str">
        <f t="shared" si="0"/>
        <v>NO APLICA</v>
      </c>
      <c r="S32" s="3" t="str">
        <f t="shared" si="1"/>
        <v>NO APLICA</v>
      </c>
      <c r="T32" s="84">
        <f t="shared" si="5"/>
        <v>0.21816037735849056</v>
      </c>
      <c r="U32" s="85">
        <f t="shared" si="6"/>
        <v>1.3266509433962264</v>
      </c>
      <c r="V32" s="85" t="str">
        <f t="shared" si="2"/>
        <v>NO APLICA</v>
      </c>
      <c r="W32" s="86" t="str">
        <f t="shared" si="3"/>
        <v>NO APLICA</v>
      </c>
      <c r="X32" s="50"/>
      <c r="Y32" s="130" t="s">
        <v>196</v>
      </c>
      <c r="Z32" s="121"/>
      <c r="AA32" s="122"/>
    </row>
    <row r="33" spans="2:27" ht="132.75" customHeight="1">
      <c r="B33" s="16" t="s">
        <v>38</v>
      </c>
      <c r="C33" s="130" t="s">
        <v>100</v>
      </c>
      <c r="D33" s="130" t="s">
        <v>101</v>
      </c>
      <c r="E33" s="119" t="s">
        <v>42</v>
      </c>
      <c r="F33" s="132" t="s">
        <v>116</v>
      </c>
      <c r="G33" s="116">
        <v>424</v>
      </c>
      <c r="H33" s="117">
        <v>106</v>
      </c>
      <c r="I33" s="118">
        <v>106</v>
      </c>
      <c r="J33" s="119">
        <v>106</v>
      </c>
      <c r="K33" s="120">
        <v>106</v>
      </c>
      <c r="L33" s="117">
        <v>91</v>
      </c>
      <c r="M33" s="118">
        <v>107</v>
      </c>
      <c r="N33" s="119" t="s">
        <v>16</v>
      </c>
      <c r="O33" s="120" t="s">
        <v>16</v>
      </c>
      <c r="P33" s="1">
        <f t="shared" si="4"/>
        <v>0.85849056603773588</v>
      </c>
      <c r="Q33" s="197">
        <f t="shared" si="7"/>
        <v>1.0094339622641511</v>
      </c>
      <c r="R33" s="81" t="str">
        <f t="shared" si="0"/>
        <v>NO APLICA</v>
      </c>
      <c r="S33" s="3" t="str">
        <f t="shared" si="1"/>
        <v>NO APLICA</v>
      </c>
      <c r="T33" s="84">
        <f t="shared" si="5"/>
        <v>0.21462264150943397</v>
      </c>
      <c r="U33" s="85">
        <f t="shared" si="6"/>
        <v>0.46698113207547171</v>
      </c>
      <c r="V33" s="85" t="str">
        <f t="shared" si="2"/>
        <v>NO APLICA</v>
      </c>
      <c r="W33" s="86" t="str">
        <f t="shared" si="3"/>
        <v>NO APLICA</v>
      </c>
      <c r="X33" s="50"/>
      <c r="Y33" s="130" t="s">
        <v>197</v>
      </c>
      <c r="Z33" s="121"/>
      <c r="AA33" s="122"/>
    </row>
    <row r="34" spans="2:27" ht="138.6" customHeight="1">
      <c r="B34" s="16" t="s">
        <v>38</v>
      </c>
      <c r="C34" s="130" t="s">
        <v>102</v>
      </c>
      <c r="D34" s="130" t="s">
        <v>103</v>
      </c>
      <c r="E34" s="119" t="s">
        <v>42</v>
      </c>
      <c r="F34" s="132" t="s">
        <v>116</v>
      </c>
      <c r="G34" s="116">
        <v>2100</v>
      </c>
      <c r="H34" s="117">
        <v>525</v>
      </c>
      <c r="I34" s="118">
        <v>525</v>
      </c>
      <c r="J34" s="119">
        <v>525</v>
      </c>
      <c r="K34" s="120">
        <v>525</v>
      </c>
      <c r="L34" s="117">
        <v>521</v>
      </c>
      <c r="M34" s="118">
        <v>824</v>
      </c>
      <c r="N34" s="119" t="s">
        <v>16</v>
      </c>
      <c r="O34" s="120" t="s">
        <v>16</v>
      </c>
      <c r="P34" s="1">
        <f t="shared" si="4"/>
        <v>0.99238095238095236</v>
      </c>
      <c r="Q34" s="197">
        <f t="shared" si="7"/>
        <v>1.5695238095238095</v>
      </c>
      <c r="R34" s="81" t="str">
        <f t="shared" si="0"/>
        <v>NO APLICA</v>
      </c>
      <c r="S34" s="3" t="str">
        <f t="shared" si="1"/>
        <v>NO APLICA</v>
      </c>
      <c r="T34" s="84">
        <f t="shared" si="5"/>
        <v>0.24809523809523809</v>
      </c>
      <c r="U34" s="85">
        <f t="shared" si="6"/>
        <v>0.64047619047619042</v>
      </c>
      <c r="V34" s="85" t="str">
        <f t="shared" si="2"/>
        <v>NO APLICA</v>
      </c>
      <c r="W34" s="86" t="str">
        <f t="shared" si="3"/>
        <v>NO APLICA</v>
      </c>
      <c r="X34" s="50"/>
      <c r="Y34" s="130" t="s">
        <v>198</v>
      </c>
      <c r="Z34" s="121"/>
      <c r="AA34" s="122"/>
    </row>
    <row r="35" spans="2:27" ht="151.5" customHeight="1">
      <c r="B35" s="16" t="s">
        <v>38</v>
      </c>
      <c r="C35" s="130" t="s">
        <v>104</v>
      </c>
      <c r="D35" s="130" t="s">
        <v>105</v>
      </c>
      <c r="E35" s="119" t="s">
        <v>42</v>
      </c>
      <c r="F35" s="132" t="s">
        <v>116</v>
      </c>
      <c r="G35" s="116">
        <v>1400</v>
      </c>
      <c r="H35" s="117">
        <v>350</v>
      </c>
      <c r="I35" s="118">
        <v>350</v>
      </c>
      <c r="J35" s="119">
        <v>350</v>
      </c>
      <c r="K35" s="120">
        <v>350</v>
      </c>
      <c r="L35" s="117">
        <v>311</v>
      </c>
      <c r="M35" s="118">
        <v>355</v>
      </c>
      <c r="N35" s="119" t="s">
        <v>16</v>
      </c>
      <c r="O35" s="120" t="s">
        <v>16</v>
      </c>
      <c r="P35" s="1">
        <f t="shared" si="4"/>
        <v>0.88857142857142857</v>
      </c>
      <c r="Q35" s="197">
        <f t="shared" si="7"/>
        <v>1.0142857142857142</v>
      </c>
      <c r="R35" s="81" t="str">
        <f t="shared" si="0"/>
        <v>NO APLICA</v>
      </c>
      <c r="S35" s="3" t="str">
        <f t="shared" si="1"/>
        <v>NO APLICA</v>
      </c>
      <c r="T35" s="84">
        <f t="shared" si="5"/>
        <v>0.22214285714285714</v>
      </c>
      <c r="U35" s="85">
        <f t="shared" si="6"/>
        <v>0.4757142857142857</v>
      </c>
      <c r="V35" s="85" t="str">
        <f t="shared" si="2"/>
        <v>NO APLICA</v>
      </c>
      <c r="W35" s="86" t="str">
        <f t="shared" si="3"/>
        <v>NO APLICA</v>
      </c>
      <c r="X35" s="50"/>
      <c r="Y35" s="130" t="s">
        <v>199</v>
      </c>
      <c r="Z35" s="121"/>
      <c r="AA35" s="122"/>
    </row>
    <row r="36" spans="2:27" ht="178.8" customHeight="1">
      <c r="B36" s="16" t="s">
        <v>38</v>
      </c>
      <c r="C36" s="130" t="s">
        <v>106</v>
      </c>
      <c r="D36" s="130" t="s">
        <v>107</v>
      </c>
      <c r="E36" s="119" t="s">
        <v>42</v>
      </c>
      <c r="F36" s="132" t="s">
        <v>117</v>
      </c>
      <c r="G36" s="116">
        <v>16</v>
      </c>
      <c r="H36" s="117">
        <v>4</v>
      </c>
      <c r="I36" s="118">
        <v>4</v>
      </c>
      <c r="J36" s="119">
        <v>4</v>
      </c>
      <c r="K36" s="120">
        <v>4</v>
      </c>
      <c r="L36" s="117">
        <v>12</v>
      </c>
      <c r="M36" s="118">
        <v>5</v>
      </c>
      <c r="N36" s="119" t="s">
        <v>16</v>
      </c>
      <c r="O36" s="120" t="s">
        <v>16</v>
      </c>
      <c r="P36" s="1">
        <f t="shared" si="4"/>
        <v>3</v>
      </c>
      <c r="Q36" s="197">
        <f t="shared" si="7"/>
        <v>1.25</v>
      </c>
      <c r="R36" s="81" t="str">
        <f t="shared" si="0"/>
        <v>NO APLICA</v>
      </c>
      <c r="S36" s="3" t="str">
        <f t="shared" si="1"/>
        <v>NO APLICA</v>
      </c>
      <c r="T36" s="84">
        <f t="shared" si="5"/>
        <v>0.75</v>
      </c>
      <c r="U36" s="85">
        <f t="shared" si="6"/>
        <v>1.0625</v>
      </c>
      <c r="V36" s="85" t="str">
        <f t="shared" si="2"/>
        <v>NO APLICA</v>
      </c>
      <c r="W36" s="86" t="str">
        <f t="shared" si="3"/>
        <v>NO APLICA</v>
      </c>
      <c r="X36" s="50"/>
      <c r="Y36" s="130" t="s">
        <v>200</v>
      </c>
      <c r="Z36" s="121"/>
      <c r="AA36" s="122"/>
    </row>
    <row r="37" spans="2:27" ht="156.75" customHeight="1">
      <c r="B37" s="16" t="s">
        <v>38</v>
      </c>
      <c r="C37" s="130" t="s">
        <v>108</v>
      </c>
      <c r="D37" s="130" t="s">
        <v>109</v>
      </c>
      <c r="E37" s="119" t="s">
        <v>42</v>
      </c>
      <c r="F37" s="132" t="s">
        <v>118</v>
      </c>
      <c r="G37" s="116">
        <v>48</v>
      </c>
      <c r="H37" s="117">
        <v>12</v>
      </c>
      <c r="I37" s="118">
        <v>12</v>
      </c>
      <c r="J37" s="119">
        <v>12</v>
      </c>
      <c r="K37" s="120">
        <v>12</v>
      </c>
      <c r="L37" s="117">
        <v>26</v>
      </c>
      <c r="M37" s="118">
        <v>22</v>
      </c>
      <c r="N37" s="119" t="s">
        <v>16</v>
      </c>
      <c r="O37" s="120" t="s">
        <v>16</v>
      </c>
      <c r="P37" s="1">
        <f t="shared" si="4"/>
        <v>2.1666666666666665</v>
      </c>
      <c r="Q37" s="197">
        <f t="shared" si="7"/>
        <v>1.8333333333333333</v>
      </c>
      <c r="R37" s="81" t="str">
        <f t="shared" si="0"/>
        <v>NO APLICA</v>
      </c>
      <c r="S37" s="3" t="str">
        <f t="shared" si="1"/>
        <v>NO APLICA</v>
      </c>
      <c r="T37" s="84">
        <f t="shared" si="5"/>
        <v>0.54166666666666663</v>
      </c>
      <c r="U37" s="85">
        <f t="shared" si="6"/>
        <v>1</v>
      </c>
      <c r="V37" s="85" t="str">
        <f t="shared" si="2"/>
        <v>NO APLICA</v>
      </c>
      <c r="W37" s="86" t="str">
        <f t="shared" si="3"/>
        <v>NO APLICA</v>
      </c>
      <c r="X37" s="50"/>
      <c r="Y37" s="130" t="s">
        <v>201</v>
      </c>
      <c r="Z37" s="121"/>
      <c r="AA37" s="122"/>
    </row>
    <row r="38" spans="2:27" ht="144" customHeight="1">
      <c r="B38" s="16" t="s">
        <v>38</v>
      </c>
      <c r="C38" s="130" t="s">
        <v>110</v>
      </c>
      <c r="D38" s="130" t="s">
        <v>111</v>
      </c>
      <c r="E38" s="119" t="s">
        <v>42</v>
      </c>
      <c r="F38" s="132" t="s">
        <v>119</v>
      </c>
      <c r="G38" s="116">
        <v>8</v>
      </c>
      <c r="H38" s="117">
        <v>2</v>
      </c>
      <c r="I38" s="118">
        <v>2</v>
      </c>
      <c r="J38" s="119">
        <v>2</v>
      </c>
      <c r="K38" s="120">
        <v>2</v>
      </c>
      <c r="L38" s="117">
        <v>1</v>
      </c>
      <c r="M38" s="118">
        <v>3</v>
      </c>
      <c r="N38" s="119" t="s">
        <v>16</v>
      </c>
      <c r="O38" s="120" t="s">
        <v>16</v>
      </c>
      <c r="P38" s="1">
        <f t="shared" si="4"/>
        <v>0.5</v>
      </c>
      <c r="Q38" s="197">
        <f t="shared" si="7"/>
        <v>1.5</v>
      </c>
      <c r="R38" s="81" t="str">
        <f t="shared" si="0"/>
        <v>NO APLICA</v>
      </c>
      <c r="S38" s="3" t="str">
        <f t="shared" si="1"/>
        <v>NO APLICA</v>
      </c>
      <c r="T38" s="84">
        <f t="shared" si="5"/>
        <v>0.125</v>
      </c>
      <c r="U38" s="85">
        <f t="shared" si="6"/>
        <v>0.5</v>
      </c>
      <c r="V38" s="85" t="str">
        <f t="shared" si="2"/>
        <v>NO APLICA</v>
      </c>
      <c r="W38" s="86" t="str">
        <f t="shared" si="3"/>
        <v>NO APLICA</v>
      </c>
      <c r="X38" s="50"/>
      <c r="Y38" s="130" t="s">
        <v>202</v>
      </c>
      <c r="Z38" s="121"/>
      <c r="AA38" s="122"/>
    </row>
    <row r="39" spans="2:27" ht="144.75" customHeight="1">
      <c r="B39" s="16" t="s">
        <v>38</v>
      </c>
      <c r="C39" s="130" t="s">
        <v>112</v>
      </c>
      <c r="D39" s="130" t="s">
        <v>113</v>
      </c>
      <c r="E39" s="119" t="s">
        <v>42</v>
      </c>
      <c r="F39" s="131" t="s">
        <v>120</v>
      </c>
      <c r="G39" s="116">
        <v>8</v>
      </c>
      <c r="H39" s="117">
        <v>2</v>
      </c>
      <c r="I39" s="118">
        <v>2</v>
      </c>
      <c r="J39" s="119">
        <v>2</v>
      </c>
      <c r="K39" s="120">
        <v>2</v>
      </c>
      <c r="L39" s="117">
        <v>4</v>
      </c>
      <c r="M39" s="118">
        <v>3</v>
      </c>
      <c r="N39" s="119" t="s">
        <v>16</v>
      </c>
      <c r="O39" s="120" t="s">
        <v>16</v>
      </c>
      <c r="P39" s="1">
        <f t="shared" si="4"/>
        <v>2</v>
      </c>
      <c r="Q39" s="197">
        <f t="shared" si="7"/>
        <v>1.5</v>
      </c>
      <c r="R39" s="81" t="str">
        <f t="shared" si="0"/>
        <v>NO APLICA</v>
      </c>
      <c r="S39" s="3" t="str">
        <f t="shared" si="1"/>
        <v>NO APLICA</v>
      </c>
      <c r="T39" s="84">
        <f t="shared" si="5"/>
        <v>0.5</v>
      </c>
      <c r="U39" s="85">
        <f t="shared" si="6"/>
        <v>0.875</v>
      </c>
      <c r="V39" s="85" t="str">
        <f t="shared" si="2"/>
        <v>NO APLICA</v>
      </c>
      <c r="W39" s="86" t="str">
        <f t="shared" si="3"/>
        <v>NO APLICA</v>
      </c>
      <c r="X39" s="50"/>
      <c r="Y39" s="130" t="s">
        <v>203</v>
      </c>
      <c r="Z39" s="121"/>
      <c r="AA39" s="122"/>
    </row>
    <row r="40" spans="2:27" ht="108" customHeight="1">
      <c r="B40" s="16" t="s">
        <v>38</v>
      </c>
      <c r="C40" s="130" t="s">
        <v>114</v>
      </c>
      <c r="D40" s="130" t="s">
        <v>115</v>
      </c>
      <c r="E40" s="119" t="s">
        <v>42</v>
      </c>
      <c r="F40" s="131" t="s">
        <v>121</v>
      </c>
      <c r="G40" s="116">
        <v>120</v>
      </c>
      <c r="H40" s="117">
        <v>30</v>
      </c>
      <c r="I40" s="118">
        <v>30</v>
      </c>
      <c r="J40" s="119">
        <v>30</v>
      </c>
      <c r="K40" s="120">
        <v>30</v>
      </c>
      <c r="L40" s="117">
        <v>36</v>
      </c>
      <c r="M40" s="118">
        <v>39</v>
      </c>
      <c r="N40" s="119" t="s">
        <v>16</v>
      </c>
      <c r="O40" s="120" t="s">
        <v>16</v>
      </c>
      <c r="P40" s="1">
        <f t="shared" si="4"/>
        <v>1.2</v>
      </c>
      <c r="Q40" s="197">
        <f t="shared" si="7"/>
        <v>1.3</v>
      </c>
      <c r="R40" s="81" t="str">
        <f t="shared" si="0"/>
        <v>NO APLICA</v>
      </c>
      <c r="S40" s="3" t="str">
        <f t="shared" si="1"/>
        <v>NO APLICA</v>
      </c>
      <c r="T40" s="84">
        <f t="shared" si="5"/>
        <v>0.3</v>
      </c>
      <c r="U40" s="85">
        <f t="shared" si="6"/>
        <v>0.625</v>
      </c>
      <c r="V40" s="85" t="str">
        <f t="shared" si="2"/>
        <v>NO APLICA</v>
      </c>
      <c r="W40" s="86" t="str">
        <f t="shared" si="3"/>
        <v>NO APLICA</v>
      </c>
      <c r="X40" s="50"/>
      <c r="Y40" s="130" t="s">
        <v>204</v>
      </c>
      <c r="Z40" s="121"/>
      <c r="AA40" s="122"/>
    </row>
    <row r="41" spans="2:27" ht="161.4" customHeight="1">
      <c r="B41" s="127" t="s">
        <v>122</v>
      </c>
      <c r="C41" s="123" t="s">
        <v>123</v>
      </c>
      <c r="D41" s="124" t="s">
        <v>151</v>
      </c>
      <c r="E41" s="125" t="s">
        <v>42</v>
      </c>
      <c r="F41" s="134" t="s">
        <v>136</v>
      </c>
      <c r="G41" s="116">
        <v>990</v>
      </c>
      <c r="H41" s="117">
        <v>249</v>
      </c>
      <c r="I41" s="118">
        <v>247</v>
      </c>
      <c r="J41" s="119">
        <v>247</v>
      </c>
      <c r="K41" s="120">
        <v>247</v>
      </c>
      <c r="L41" s="117">
        <v>325</v>
      </c>
      <c r="M41" s="118">
        <v>340</v>
      </c>
      <c r="N41" s="119" t="s">
        <v>16</v>
      </c>
      <c r="O41" s="120" t="s">
        <v>16</v>
      </c>
      <c r="P41" s="1">
        <f t="shared" si="4"/>
        <v>1.3052208835341366</v>
      </c>
      <c r="Q41" s="197">
        <f t="shared" si="7"/>
        <v>1.3765182186234817</v>
      </c>
      <c r="R41" s="81" t="str">
        <f t="shared" si="0"/>
        <v>NO APLICA</v>
      </c>
      <c r="S41" s="3" t="str">
        <f t="shared" si="1"/>
        <v>NO APLICA</v>
      </c>
      <c r="T41" s="84">
        <f t="shared" si="5"/>
        <v>0.32828282828282829</v>
      </c>
      <c r="U41" s="85">
        <f t="shared" si="6"/>
        <v>0.67171717171717171</v>
      </c>
      <c r="V41" s="85" t="str">
        <f t="shared" si="2"/>
        <v>NO APLICA</v>
      </c>
      <c r="W41" s="86" t="str">
        <f t="shared" si="3"/>
        <v>NO APLICA</v>
      </c>
      <c r="X41" s="50"/>
      <c r="Y41" s="130" t="s">
        <v>205</v>
      </c>
      <c r="Z41" s="121"/>
      <c r="AA41" s="122"/>
    </row>
    <row r="42" spans="2:27" ht="161.4" customHeight="1">
      <c r="B42" s="16" t="s">
        <v>38</v>
      </c>
      <c r="C42" s="130" t="s">
        <v>124</v>
      </c>
      <c r="D42" s="130" t="s">
        <v>152</v>
      </c>
      <c r="E42" s="119" t="s">
        <v>42</v>
      </c>
      <c r="F42" s="131" t="s">
        <v>137</v>
      </c>
      <c r="G42" s="116">
        <v>940</v>
      </c>
      <c r="H42" s="117">
        <v>235</v>
      </c>
      <c r="I42" s="118">
        <v>235</v>
      </c>
      <c r="J42" s="119">
        <v>235</v>
      </c>
      <c r="K42" s="120">
        <v>235</v>
      </c>
      <c r="L42" s="117">
        <v>325</v>
      </c>
      <c r="M42" s="118">
        <v>340</v>
      </c>
      <c r="N42" s="119" t="s">
        <v>16</v>
      </c>
      <c r="O42" s="120" t="s">
        <v>16</v>
      </c>
      <c r="P42" s="1">
        <f t="shared" si="4"/>
        <v>1.3829787234042554</v>
      </c>
      <c r="Q42" s="197">
        <f t="shared" si="7"/>
        <v>1.446808510638298</v>
      </c>
      <c r="R42" s="81" t="str">
        <f t="shared" si="0"/>
        <v>NO APLICA</v>
      </c>
      <c r="S42" s="3" t="str">
        <f t="shared" si="1"/>
        <v>NO APLICA</v>
      </c>
      <c r="T42" s="84">
        <f t="shared" si="5"/>
        <v>0.34574468085106386</v>
      </c>
      <c r="U42" s="85">
        <f t="shared" si="6"/>
        <v>0.70744680851063835</v>
      </c>
      <c r="V42" s="85" t="str">
        <f t="shared" si="2"/>
        <v>NO APLICA</v>
      </c>
      <c r="W42" s="86" t="str">
        <f t="shared" si="3"/>
        <v>NO APLICA</v>
      </c>
      <c r="X42" s="50"/>
      <c r="Y42" s="130" t="s">
        <v>206</v>
      </c>
      <c r="Z42" s="121"/>
      <c r="AA42" s="122"/>
    </row>
    <row r="43" spans="2:27" ht="168" customHeight="1">
      <c r="B43" s="16" t="s">
        <v>38</v>
      </c>
      <c r="C43" s="130" t="s">
        <v>125</v>
      </c>
      <c r="D43" s="130" t="s">
        <v>153</v>
      </c>
      <c r="E43" s="119" t="s">
        <v>42</v>
      </c>
      <c r="F43" s="131" t="s">
        <v>138</v>
      </c>
      <c r="G43" s="116">
        <v>50</v>
      </c>
      <c r="H43" s="117">
        <v>14</v>
      </c>
      <c r="I43" s="118">
        <v>12</v>
      </c>
      <c r="J43" s="119">
        <v>12</v>
      </c>
      <c r="K43" s="120">
        <v>12</v>
      </c>
      <c r="L43" s="117">
        <v>0</v>
      </c>
      <c r="M43" s="118">
        <v>0</v>
      </c>
      <c r="N43" s="119" t="s">
        <v>16</v>
      </c>
      <c r="O43" s="120" t="s">
        <v>16</v>
      </c>
      <c r="P43" s="1">
        <f t="shared" si="4"/>
        <v>0</v>
      </c>
      <c r="Q43" s="197">
        <f>IFERROR(M43/I43,"NO APLICA")</f>
        <v>0</v>
      </c>
      <c r="R43" s="81" t="str">
        <f t="shared" si="0"/>
        <v>NO APLICA</v>
      </c>
      <c r="S43" s="3" t="str">
        <f t="shared" si="1"/>
        <v>NO APLICA</v>
      </c>
      <c r="T43" s="84">
        <f t="shared" si="5"/>
        <v>0</v>
      </c>
      <c r="U43" s="85">
        <f t="shared" si="6"/>
        <v>0</v>
      </c>
      <c r="V43" s="85" t="str">
        <f t="shared" si="2"/>
        <v>NO APLICA</v>
      </c>
      <c r="W43" s="86" t="str">
        <f t="shared" si="3"/>
        <v>NO APLICA</v>
      </c>
      <c r="X43" s="50"/>
      <c r="Y43" s="130" t="s">
        <v>207</v>
      </c>
      <c r="Z43" s="121"/>
      <c r="AA43" s="122"/>
    </row>
    <row r="44" spans="2:27" ht="138.75" customHeight="1">
      <c r="B44" s="127" t="s">
        <v>126</v>
      </c>
      <c r="C44" s="123" t="s">
        <v>127</v>
      </c>
      <c r="D44" s="123" t="s">
        <v>154</v>
      </c>
      <c r="E44" s="123" t="s">
        <v>42</v>
      </c>
      <c r="F44" s="123" t="s">
        <v>139</v>
      </c>
      <c r="G44" s="116">
        <v>813</v>
      </c>
      <c r="H44" s="117">
        <v>204</v>
      </c>
      <c r="I44" s="118">
        <v>203</v>
      </c>
      <c r="J44" s="119">
        <v>203</v>
      </c>
      <c r="K44" s="120">
        <v>203</v>
      </c>
      <c r="L44" s="117">
        <v>194</v>
      </c>
      <c r="M44" s="118">
        <v>226</v>
      </c>
      <c r="N44" s="119" t="s">
        <v>16</v>
      </c>
      <c r="O44" s="120" t="s">
        <v>16</v>
      </c>
      <c r="P44" s="1">
        <f t="shared" si="4"/>
        <v>0.9509803921568627</v>
      </c>
      <c r="Q44" s="197">
        <f t="shared" si="7"/>
        <v>1.1133004926108374</v>
      </c>
      <c r="R44" s="81" t="str">
        <f t="shared" si="0"/>
        <v>NO APLICA</v>
      </c>
      <c r="S44" s="3" t="str">
        <f t="shared" si="1"/>
        <v>NO APLICA</v>
      </c>
      <c r="T44" s="84">
        <f t="shared" si="5"/>
        <v>0.23862238622386223</v>
      </c>
      <c r="U44" s="85">
        <f t="shared" si="6"/>
        <v>0.51660516605166051</v>
      </c>
      <c r="V44" s="85" t="str">
        <f t="shared" si="2"/>
        <v>NO APLICA</v>
      </c>
      <c r="W44" s="86" t="str">
        <f t="shared" si="3"/>
        <v>NO APLICA</v>
      </c>
      <c r="X44" s="50"/>
      <c r="Y44" s="130" t="s">
        <v>208</v>
      </c>
      <c r="Z44" s="121"/>
      <c r="AA44" s="122"/>
    </row>
    <row r="45" spans="2:27" ht="138.6" customHeight="1">
      <c r="B45" s="16" t="s">
        <v>38</v>
      </c>
      <c r="C45" s="130" t="s">
        <v>128</v>
      </c>
      <c r="D45" s="130" t="s">
        <v>155</v>
      </c>
      <c r="E45" s="119" t="s">
        <v>42</v>
      </c>
      <c r="F45" s="131" t="s">
        <v>140</v>
      </c>
      <c r="G45" s="116">
        <v>12</v>
      </c>
      <c r="H45" s="117">
        <v>3</v>
      </c>
      <c r="I45" s="118">
        <v>3</v>
      </c>
      <c r="J45" s="119">
        <v>3</v>
      </c>
      <c r="K45" s="120">
        <v>3</v>
      </c>
      <c r="L45" s="117">
        <v>3</v>
      </c>
      <c r="M45" s="118">
        <v>3</v>
      </c>
      <c r="N45" s="119" t="s">
        <v>16</v>
      </c>
      <c r="O45" s="120" t="s">
        <v>16</v>
      </c>
      <c r="P45" s="1">
        <f t="shared" si="4"/>
        <v>1</v>
      </c>
      <c r="Q45" s="197">
        <f t="shared" si="7"/>
        <v>1</v>
      </c>
      <c r="R45" s="81" t="str">
        <f t="shared" si="0"/>
        <v>NO APLICA</v>
      </c>
      <c r="S45" s="3" t="str">
        <f t="shared" si="1"/>
        <v>NO APLICA</v>
      </c>
      <c r="T45" s="84">
        <f t="shared" si="5"/>
        <v>0.25</v>
      </c>
      <c r="U45" s="85">
        <f t="shared" si="6"/>
        <v>0.5</v>
      </c>
      <c r="V45" s="85" t="str">
        <f t="shared" si="2"/>
        <v>NO APLICA</v>
      </c>
      <c r="W45" s="86" t="str">
        <f t="shared" si="3"/>
        <v>NO APLICA</v>
      </c>
      <c r="X45" s="50"/>
      <c r="Y45" s="130" t="s">
        <v>209</v>
      </c>
      <c r="Z45" s="121"/>
      <c r="AA45" s="122"/>
    </row>
    <row r="46" spans="2:27" ht="138.6" customHeight="1">
      <c r="B46" s="16" t="s">
        <v>38</v>
      </c>
      <c r="C46" s="130" t="s">
        <v>129</v>
      </c>
      <c r="D46" s="130" t="s">
        <v>156</v>
      </c>
      <c r="E46" s="119" t="s">
        <v>42</v>
      </c>
      <c r="F46" s="131" t="s">
        <v>141</v>
      </c>
      <c r="G46" s="116">
        <v>12</v>
      </c>
      <c r="H46" s="117">
        <v>3</v>
      </c>
      <c r="I46" s="118">
        <v>3</v>
      </c>
      <c r="J46" s="119">
        <v>3</v>
      </c>
      <c r="K46" s="120">
        <v>3</v>
      </c>
      <c r="L46" s="117">
        <v>3</v>
      </c>
      <c r="M46" s="118">
        <v>3</v>
      </c>
      <c r="N46" s="119" t="s">
        <v>16</v>
      </c>
      <c r="O46" s="120" t="s">
        <v>16</v>
      </c>
      <c r="P46" s="1">
        <f t="shared" si="4"/>
        <v>1</v>
      </c>
      <c r="Q46" s="197">
        <f t="shared" si="7"/>
        <v>1</v>
      </c>
      <c r="R46" s="81" t="str">
        <f t="shared" si="0"/>
        <v>NO APLICA</v>
      </c>
      <c r="S46" s="3" t="str">
        <f t="shared" si="1"/>
        <v>NO APLICA</v>
      </c>
      <c r="T46" s="84">
        <f t="shared" si="5"/>
        <v>0.25</v>
      </c>
      <c r="U46" s="85">
        <f t="shared" si="6"/>
        <v>0.5</v>
      </c>
      <c r="V46" s="85" t="str">
        <f t="shared" si="2"/>
        <v>NO APLICA</v>
      </c>
      <c r="W46" s="86" t="str">
        <f t="shared" si="3"/>
        <v>NO APLICA</v>
      </c>
      <c r="X46" s="50"/>
      <c r="Y46" s="130" t="s">
        <v>210</v>
      </c>
      <c r="Z46" s="121"/>
      <c r="AA46" s="122"/>
    </row>
    <row r="47" spans="2:27" ht="112.2" customHeight="1">
      <c r="B47" s="16" t="s">
        <v>38</v>
      </c>
      <c r="C47" s="130" t="s">
        <v>130</v>
      </c>
      <c r="D47" s="130" t="s">
        <v>157</v>
      </c>
      <c r="E47" s="119" t="s">
        <v>42</v>
      </c>
      <c r="F47" s="131" t="s">
        <v>142</v>
      </c>
      <c r="G47" s="116">
        <v>4</v>
      </c>
      <c r="H47" s="117">
        <v>1</v>
      </c>
      <c r="I47" s="118">
        <v>1</v>
      </c>
      <c r="J47" s="119">
        <v>1</v>
      </c>
      <c r="K47" s="120">
        <v>1</v>
      </c>
      <c r="L47" s="117">
        <v>1</v>
      </c>
      <c r="M47" s="118">
        <v>1</v>
      </c>
      <c r="N47" s="119" t="s">
        <v>16</v>
      </c>
      <c r="O47" s="120" t="s">
        <v>16</v>
      </c>
      <c r="P47" s="1">
        <f t="shared" si="4"/>
        <v>1</v>
      </c>
      <c r="Q47" s="197">
        <f t="shared" si="7"/>
        <v>1</v>
      </c>
      <c r="R47" s="81" t="str">
        <f t="shared" si="0"/>
        <v>NO APLICA</v>
      </c>
      <c r="S47" s="3" t="str">
        <f t="shared" si="1"/>
        <v>NO APLICA</v>
      </c>
      <c r="T47" s="84">
        <f t="shared" si="5"/>
        <v>0.25</v>
      </c>
      <c r="U47" s="85">
        <f t="shared" si="6"/>
        <v>0.5</v>
      </c>
      <c r="V47" s="85" t="str">
        <f t="shared" si="2"/>
        <v>NO APLICA</v>
      </c>
      <c r="W47" s="86" t="str">
        <f t="shared" si="3"/>
        <v>NO APLICA</v>
      </c>
      <c r="X47" s="50"/>
      <c r="Y47" s="130" t="s">
        <v>211</v>
      </c>
      <c r="Z47" s="121"/>
      <c r="AA47" s="122"/>
    </row>
    <row r="48" spans="2:27" ht="110.4" customHeight="1">
      <c r="B48" s="16" t="s">
        <v>38</v>
      </c>
      <c r="C48" s="130" t="s">
        <v>131</v>
      </c>
      <c r="D48" s="130" t="s">
        <v>158</v>
      </c>
      <c r="E48" s="119" t="s">
        <v>42</v>
      </c>
      <c r="F48" s="131" t="s">
        <v>143</v>
      </c>
      <c r="G48" s="116">
        <v>12</v>
      </c>
      <c r="H48" s="117">
        <v>3</v>
      </c>
      <c r="I48" s="118">
        <v>3</v>
      </c>
      <c r="J48" s="119">
        <v>3</v>
      </c>
      <c r="K48" s="120">
        <v>3</v>
      </c>
      <c r="L48" s="117">
        <v>3</v>
      </c>
      <c r="M48" s="118">
        <v>4</v>
      </c>
      <c r="N48" s="119" t="s">
        <v>16</v>
      </c>
      <c r="O48" s="120" t="s">
        <v>16</v>
      </c>
      <c r="P48" s="1">
        <f t="shared" si="4"/>
        <v>1</v>
      </c>
      <c r="Q48" s="197">
        <f t="shared" si="7"/>
        <v>1.3333333333333333</v>
      </c>
      <c r="R48" s="81" t="str">
        <f t="shared" si="0"/>
        <v>NO APLICA</v>
      </c>
      <c r="S48" s="3" t="str">
        <f t="shared" si="1"/>
        <v>NO APLICA</v>
      </c>
      <c r="T48" s="84">
        <f t="shared" si="5"/>
        <v>0.25</v>
      </c>
      <c r="U48" s="85">
        <f t="shared" si="6"/>
        <v>0.58333333333333337</v>
      </c>
      <c r="V48" s="85" t="str">
        <f t="shared" si="2"/>
        <v>NO APLICA</v>
      </c>
      <c r="W48" s="86" t="str">
        <f t="shared" si="3"/>
        <v>NO APLICA</v>
      </c>
      <c r="X48" s="50"/>
      <c r="Y48" s="130" t="s">
        <v>212</v>
      </c>
      <c r="Z48" s="121"/>
      <c r="AA48" s="122"/>
    </row>
    <row r="49" spans="2:27" ht="120.75" customHeight="1">
      <c r="B49" s="16" t="s">
        <v>38</v>
      </c>
      <c r="C49" s="130" t="s">
        <v>132</v>
      </c>
      <c r="D49" s="130" t="s">
        <v>159</v>
      </c>
      <c r="E49" s="119" t="s">
        <v>42</v>
      </c>
      <c r="F49" s="131" t="s">
        <v>144</v>
      </c>
      <c r="G49" s="116">
        <v>12</v>
      </c>
      <c r="H49" s="117">
        <v>3</v>
      </c>
      <c r="I49" s="118">
        <v>3</v>
      </c>
      <c r="J49" s="119">
        <v>3</v>
      </c>
      <c r="K49" s="120">
        <v>3</v>
      </c>
      <c r="L49" s="117">
        <v>3</v>
      </c>
      <c r="M49" s="118">
        <v>0</v>
      </c>
      <c r="N49" s="119" t="s">
        <v>16</v>
      </c>
      <c r="O49" s="120" t="s">
        <v>16</v>
      </c>
      <c r="P49" s="1">
        <f t="shared" si="4"/>
        <v>1</v>
      </c>
      <c r="Q49" s="197">
        <f t="shared" si="7"/>
        <v>0</v>
      </c>
      <c r="R49" s="81" t="str">
        <f t="shared" si="0"/>
        <v>NO APLICA</v>
      </c>
      <c r="S49" s="3" t="str">
        <f t="shared" si="1"/>
        <v>NO APLICA</v>
      </c>
      <c r="T49" s="84">
        <f t="shared" si="5"/>
        <v>0.25</v>
      </c>
      <c r="U49" s="85">
        <f t="shared" si="6"/>
        <v>0.25</v>
      </c>
      <c r="V49" s="85" t="str">
        <f t="shared" si="2"/>
        <v>NO APLICA</v>
      </c>
      <c r="W49" s="86" t="str">
        <f t="shared" si="3"/>
        <v>NO APLICA</v>
      </c>
      <c r="X49" s="50"/>
      <c r="Y49" s="130" t="s">
        <v>213</v>
      </c>
      <c r="Z49" s="121"/>
      <c r="AA49" s="122"/>
    </row>
    <row r="50" spans="2:27" ht="111" customHeight="1">
      <c r="B50" s="16" t="s">
        <v>38</v>
      </c>
      <c r="C50" s="130" t="s">
        <v>133</v>
      </c>
      <c r="D50" s="130" t="s">
        <v>160</v>
      </c>
      <c r="E50" s="119" t="s">
        <v>42</v>
      </c>
      <c r="F50" s="131" t="s">
        <v>145</v>
      </c>
      <c r="G50" s="116">
        <v>800</v>
      </c>
      <c r="H50" s="117">
        <v>200</v>
      </c>
      <c r="I50" s="118">
        <v>200</v>
      </c>
      <c r="J50" s="119">
        <v>200</v>
      </c>
      <c r="K50" s="120">
        <v>200</v>
      </c>
      <c r="L50" s="117">
        <v>180</v>
      </c>
      <c r="M50" s="118">
        <v>215</v>
      </c>
      <c r="N50" s="119" t="s">
        <v>16</v>
      </c>
      <c r="O50" s="120" t="s">
        <v>16</v>
      </c>
      <c r="P50" s="1">
        <f t="shared" si="4"/>
        <v>0.9</v>
      </c>
      <c r="Q50" s="197">
        <f t="shared" si="7"/>
        <v>1.075</v>
      </c>
      <c r="R50" s="81" t="str">
        <f t="shared" si="0"/>
        <v>NO APLICA</v>
      </c>
      <c r="S50" s="3" t="str">
        <f t="shared" si="1"/>
        <v>NO APLICA</v>
      </c>
      <c r="T50" s="84">
        <f t="shared" si="5"/>
        <v>0.22500000000000001</v>
      </c>
      <c r="U50" s="85">
        <f t="shared" si="6"/>
        <v>0.49375000000000002</v>
      </c>
      <c r="V50" s="85" t="str">
        <f t="shared" si="2"/>
        <v>NO APLICA</v>
      </c>
      <c r="W50" s="86" t="str">
        <f t="shared" si="3"/>
        <v>NO APLICA</v>
      </c>
      <c r="X50" s="50"/>
      <c r="Y50" s="130" t="s">
        <v>214</v>
      </c>
      <c r="Z50" s="121"/>
      <c r="AA50" s="122"/>
    </row>
    <row r="51" spans="2:27" ht="108.75" customHeight="1">
      <c r="B51" s="16" t="s">
        <v>38</v>
      </c>
      <c r="C51" s="130" t="s">
        <v>220</v>
      </c>
      <c r="D51" s="130" t="s">
        <v>161</v>
      </c>
      <c r="E51" s="119" t="s">
        <v>42</v>
      </c>
      <c r="F51" s="131" t="s">
        <v>146</v>
      </c>
      <c r="G51" s="116">
        <v>1</v>
      </c>
      <c r="H51" s="117">
        <v>1</v>
      </c>
      <c r="I51" s="118">
        <v>0</v>
      </c>
      <c r="J51" s="119">
        <v>0</v>
      </c>
      <c r="K51" s="120">
        <v>0</v>
      </c>
      <c r="L51" s="117">
        <v>1</v>
      </c>
      <c r="M51" s="118">
        <v>0</v>
      </c>
      <c r="N51" s="119" t="s">
        <v>16</v>
      </c>
      <c r="O51" s="120" t="s">
        <v>16</v>
      </c>
      <c r="P51" s="1">
        <f t="shared" si="4"/>
        <v>1</v>
      </c>
      <c r="Q51" s="197" t="str">
        <f>IFERROR(M51/I51,"NO APLICA")</f>
        <v>NO APLICA</v>
      </c>
      <c r="R51" s="81" t="str">
        <f t="shared" si="0"/>
        <v>NO APLICA</v>
      </c>
      <c r="S51" s="3" t="str">
        <f t="shared" si="1"/>
        <v>NO APLICA</v>
      </c>
      <c r="T51" s="84">
        <f t="shared" si="5"/>
        <v>1</v>
      </c>
      <c r="U51" s="85">
        <f t="shared" si="6"/>
        <v>1</v>
      </c>
      <c r="V51" s="85" t="str">
        <f t="shared" si="2"/>
        <v>NO APLICA</v>
      </c>
      <c r="W51" s="86" t="str">
        <f t="shared" si="3"/>
        <v>NO APLICA</v>
      </c>
      <c r="X51" s="50"/>
      <c r="Y51" s="130" t="s">
        <v>215</v>
      </c>
      <c r="Z51" s="121"/>
      <c r="AA51" s="122"/>
    </row>
    <row r="52" spans="2:27" ht="160.80000000000001" customHeight="1">
      <c r="B52" s="127" t="s">
        <v>134</v>
      </c>
      <c r="C52" s="123" t="s">
        <v>135</v>
      </c>
      <c r="D52" s="123" t="s">
        <v>162</v>
      </c>
      <c r="E52" s="125" t="s">
        <v>42</v>
      </c>
      <c r="F52" s="123" t="s">
        <v>147</v>
      </c>
      <c r="G52" s="116">
        <v>33</v>
      </c>
      <c r="H52" s="117">
        <v>9</v>
      </c>
      <c r="I52" s="118">
        <v>8</v>
      </c>
      <c r="J52" s="119">
        <v>8</v>
      </c>
      <c r="K52" s="120">
        <v>8</v>
      </c>
      <c r="L52" s="117">
        <v>8</v>
      </c>
      <c r="M52" s="118">
        <v>8</v>
      </c>
      <c r="N52" s="119" t="s">
        <v>16</v>
      </c>
      <c r="O52" s="120" t="s">
        <v>16</v>
      </c>
      <c r="P52" s="1">
        <f t="shared" si="4"/>
        <v>0.88888888888888884</v>
      </c>
      <c r="Q52" s="197">
        <f t="shared" si="7"/>
        <v>1</v>
      </c>
      <c r="R52" s="81" t="str">
        <f t="shared" si="0"/>
        <v>NO APLICA</v>
      </c>
      <c r="S52" s="3" t="str">
        <f t="shared" si="1"/>
        <v>NO APLICA</v>
      </c>
      <c r="T52" s="84">
        <f t="shared" si="5"/>
        <v>0.24242424242424243</v>
      </c>
      <c r="U52" s="85">
        <f>IFERROR((L52+M52)/G52,"NO APLICA")</f>
        <v>0.48484848484848486</v>
      </c>
      <c r="V52" s="85" t="str">
        <f t="shared" si="2"/>
        <v>NO APLICA</v>
      </c>
      <c r="W52" s="86" t="str">
        <f t="shared" si="3"/>
        <v>NO APLICA</v>
      </c>
      <c r="X52" s="50"/>
      <c r="Y52" s="130" t="s">
        <v>216</v>
      </c>
      <c r="Z52" s="121"/>
      <c r="AA52" s="122"/>
    </row>
    <row r="53" spans="2:27" ht="138.6" customHeight="1">
      <c r="B53" s="16" t="s">
        <v>38</v>
      </c>
      <c r="C53" s="130" t="s">
        <v>163</v>
      </c>
      <c r="D53" s="135" t="s">
        <v>164</v>
      </c>
      <c r="E53" s="119" t="s">
        <v>42</v>
      </c>
      <c r="F53" s="130" t="s">
        <v>148</v>
      </c>
      <c r="G53" s="116">
        <v>32</v>
      </c>
      <c r="H53" s="117">
        <v>8</v>
      </c>
      <c r="I53" s="118">
        <v>8</v>
      </c>
      <c r="J53" s="119">
        <v>8</v>
      </c>
      <c r="K53" s="120">
        <v>8</v>
      </c>
      <c r="L53" s="117">
        <v>8</v>
      </c>
      <c r="M53" s="118">
        <v>8</v>
      </c>
      <c r="N53" s="119" t="s">
        <v>16</v>
      </c>
      <c r="O53" s="120" t="s">
        <v>16</v>
      </c>
      <c r="P53" s="1">
        <f t="shared" si="4"/>
        <v>1</v>
      </c>
      <c r="Q53" s="197">
        <f t="shared" si="7"/>
        <v>1</v>
      </c>
      <c r="R53" s="81" t="str">
        <f t="shared" si="0"/>
        <v>NO APLICA</v>
      </c>
      <c r="S53" s="3" t="str">
        <f t="shared" si="1"/>
        <v>NO APLICA</v>
      </c>
      <c r="T53" s="84">
        <f t="shared" si="5"/>
        <v>0.25</v>
      </c>
      <c r="U53" s="85">
        <f t="shared" si="6"/>
        <v>0.5</v>
      </c>
      <c r="V53" s="85" t="str">
        <f t="shared" si="2"/>
        <v>NO APLICA</v>
      </c>
      <c r="W53" s="86" t="str">
        <f t="shared" si="3"/>
        <v>NO APLICA</v>
      </c>
      <c r="X53" s="50"/>
      <c r="Y53" s="130" t="s">
        <v>217</v>
      </c>
      <c r="Z53" s="121"/>
      <c r="AA53" s="122"/>
    </row>
    <row r="54" spans="2:27" ht="148.19999999999999" customHeight="1" thickBot="1">
      <c r="B54" s="64" t="s">
        <v>38</v>
      </c>
      <c r="C54" s="133" t="s">
        <v>165</v>
      </c>
      <c r="D54" s="136" t="s">
        <v>166</v>
      </c>
      <c r="E54" s="68" t="s">
        <v>42</v>
      </c>
      <c r="F54" s="133" t="s">
        <v>149</v>
      </c>
      <c r="G54" s="65">
        <v>1</v>
      </c>
      <c r="H54" s="66">
        <v>1</v>
      </c>
      <c r="I54" s="67">
        <v>0</v>
      </c>
      <c r="J54" s="68">
        <v>0</v>
      </c>
      <c r="K54" s="69">
        <v>0</v>
      </c>
      <c r="L54" s="66">
        <v>0</v>
      </c>
      <c r="M54" s="67">
        <v>0</v>
      </c>
      <c r="N54" s="68" t="s">
        <v>16</v>
      </c>
      <c r="O54" s="69" t="s">
        <v>16</v>
      </c>
      <c r="P54" s="199">
        <f>IFERROR(L54/H54,"NO APLICA")</f>
        <v>0</v>
      </c>
      <c r="Q54" s="138" t="str">
        <f>IFERROR(M54/I54,"NO APLICA")</f>
        <v>NO APLICA</v>
      </c>
      <c r="R54" s="138" t="str">
        <f t="shared" si="0"/>
        <v>NO APLICA</v>
      </c>
      <c r="S54" s="70" t="str">
        <f t="shared" si="1"/>
        <v>NO APLICA</v>
      </c>
      <c r="T54" s="140">
        <f t="shared" si="5"/>
        <v>0</v>
      </c>
      <c r="U54" s="141">
        <f t="shared" si="6"/>
        <v>0</v>
      </c>
      <c r="V54" s="141" t="str">
        <f t="shared" si="2"/>
        <v>NO APLICA</v>
      </c>
      <c r="W54" s="142" t="str">
        <f t="shared" si="3"/>
        <v>NO APLICA</v>
      </c>
      <c r="X54" s="139"/>
      <c r="Y54" s="133" t="s">
        <v>218</v>
      </c>
      <c r="Z54" s="71"/>
      <c r="AA54" s="72"/>
    </row>
    <row r="55" spans="2:27" ht="32.4" customHeight="1" thickBot="1"/>
    <row r="56" spans="2:27" ht="27.9" customHeight="1" thickBot="1">
      <c r="G56" s="177" t="s">
        <v>27</v>
      </c>
      <c r="H56" s="178"/>
      <c r="I56" s="178"/>
      <c r="J56" s="178"/>
      <c r="K56" s="178"/>
      <c r="L56" s="178"/>
      <c r="M56" s="178"/>
      <c r="N56" s="178"/>
      <c r="O56" s="178"/>
      <c r="P56" s="178"/>
      <c r="Q56" s="178"/>
      <c r="R56" s="178"/>
      <c r="S56" s="178"/>
      <c r="T56" s="178"/>
      <c r="U56" s="178"/>
      <c r="V56" s="178"/>
      <c r="W56" s="179"/>
      <c r="X56" s="165" t="s">
        <v>26</v>
      </c>
      <c r="Y56" s="166"/>
      <c r="Z56" s="166"/>
      <c r="AA56" s="167"/>
    </row>
    <row r="57" spans="2:27" ht="31.5" customHeight="1" thickBot="1">
      <c r="G57" s="180" t="s">
        <v>10</v>
      </c>
      <c r="H57" s="159" t="s">
        <v>11</v>
      </c>
      <c r="I57" s="160"/>
      <c r="J57" s="160"/>
      <c r="K57" s="161"/>
      <c r="L57" s="159" t="s">
        <v>12</v>
      </c>
      <c r="M57" s="160"/>
      <c r="N57" s="160"/>
      <c r="O57" s="161"/>
      <c r="P57" s="162" t="s">
        <v>13</v>
      </c>
      <c r="Q57" s="163"/>
      <c r="R57" s="163"/>
      <c r="S57" s="164"/>
      <c r="T57" s="162" t="s">
        <v>14</v>
      </c>
      <c r="U57" s="163"/>
      <c r="V57" s="163"/>
      <c r="W57" s="164"/>
      <c r="X57" s="168"/>
      <c r="Y57" s="169"/>
      <c r="Z57" s="169"/>
      <c r="AA57" s="170"/>
    </row>
    <row r="58" spans="2:27" ht="48.9" customHeight="1" thickBot="1">
      <c r="G58" s="181"/>
      <c r="H58" s="30" t="s">
        <v>32</v>
      </c>
      <c r="I58" s="38" t="s">
        <v>33</v>
      </c>
      <c r="J58" s="33" t="s">
        <v>34</v>
      </c>
      <c r="K58" s="38" t="s">
        <v>35</v>
      </c>
      <c r="L58" s="30" t="s">
        <v>32</v>
      </c>
      <c r="M58" s="38" t="s">
        <v>33</v>
      </c>
      <c r="N58" s="33" t="s">
        <v>34</v>
      </c>
      <c r="O58" s="38" t="s">
        <v>35</v>
      </c>
      <c r="P58" s="35" t="s">
        <v>6</v>
      </c>
      <c r="Q58" s="40" t="s">
        <v>7</v>
      </c>
      <c r="R58" s="36" t="s">
        <v>8</v>
      </c>
      <c r="S58" s="40" t="s">
        <v>9</v>
      </c>
      <c r="T58" s="36" t="s">
        <v>6</v>
      </c>
      <c r="U58" s="40" t="s">
        <v>7</v>
      </c>
      <c r="V58" s="36" t="s">
        <v>8</v>
      </c>
      <c r="W58" s="41" t="s">
        <v>9</v>
      </c>
      <c r="X58" s="45" t="s">
        <v>6</v>
      </c>
      <c r="Y58" s="42" t="s">
        <v>7</v>
      </c>
      <c r="Z58" s="46" t="s">
        <v>8</v>
      </c>
      <c r="AA58" s="43" t="s">
        <v>9</v>
      </c>
    </row>
    <row r="59" spans="2:27" ht="121.8" customHeight="1" thickBot="1">
      <c r="G59" s="32">
        <f>12000000+1790800</f>
        <v>13790800</v>
      </c>
      <c r="H59" s="31">
        <v>3000000</v>
      </c>
      <c r="I59" s="39">
        <f>3000000+1790800</f>
        <v>4790800</v>
      </c>
      <c r="J59" s="34">
        <v>3000000</v>
      </c>
      <c r="K59" s="39">
        <v>3000000</v>
      </c>
      <c r="L59" s="31">
        <v>1800000</v>
      </c>
      <c r="M59" s="39">
        <v>4240800</v>
      </c>
      <c r="N59" s="34" t="s">
        <v>16</v>
      </c>
      <c r="O59" s="39" t="s">
        <v>16</v>
      </c>
      <c r="P59" s="4">
        <f>IFERROR(L59/H59,"NO APLICA")</f>
        <v>0.6</v>
      </c>
      <c r="Q59" s="5">
        <f>IFERROR(M59/I59,"NO APLICA")</f>
        <v>0.88519662686816403</v>
      </c>
      <c r="R59" s="5" t="str">
        <f>IFERROR(N59/J59,"NO APLICA")</f>
        <v>NO APLICA</v>
      </c>
      <c r="S59" s="5" t="str">
        <f>IFERROR(O59/K59,"NO APLICA")</f>
        <v>NO APLICA</v>
      </c>
      <c r="T59" s="5">
        <f>IFERROR(L59/G59,"NO APLICA")</f>
        <v>0.13052179714012241</v>
      </c>
      <c r="U59" s="5">
        <f>IFERROR((L59+M59)/G59,"NO APLICA")</f>
        <v>0.43803115120225078</v>
      </c>
      <c r="V59" s="5" t="str">
        <f>IFERROR((L59+M59+N59)/G59,"NO APLICA")</f>
        <v>NO APLICA</v>
      </c>
      <c r="W59" s="6" t="str">
        <f>IFERROR((L59+M59+N59+O59)/G59,"NO APLICA")</f>
        <v>NO APLICA</v>
      </c>
      <c r="X59" s="201" t="s">
        <v>167</v>
      </c>
      <c r="Y59" s="202" t="s">
        <v>178</v>
      </c>
      <c r="Z59" s="47"/>
      <c r="AA59" s="44"/>
    </row>
    <row r="63" spans="2:27">
      <c r="D63" s="143"/>
      <c r="E63" s="144"/>
      <c r="F63" s="143"/>
      <c r="G63" s="145"/>
      <c r="H63" s="145"/>
      <c r="I63" s="145"/>
      <c r="J63" s="143"/>
      <c r="K63" s="143"/>
      <c r="L63" s="143"/>
      <c r="M63" s="143"/>
      <c r="N63" s="143"/>
      <c r="O63" s="143"/>
      <c r="P63" s="143"/>
      <c r="Q63" s="143"/>
      <c r="R63" s="145"/>
      <c r="S63" s="145"/>
      <c r="T63" s="145"/>
      <c r="U63" s="145"/>
      <c r="V63" s="145"/>
      <c r="W63" s="145"/>
      <c r="X63" s="145"/>
      <c r="Y63" s="145"/>
      <c r="Z63" s="146"/>
    </row>
    <row r="64" spans="2:27">
      <c r="D64" s="143"/>
      <c r="E64" s="144"/>
      <c r="F64" s="143"/>
      <c r="G64" s="145"/>
      <c r="H64" s="145"/>
      <c r="I64" s="145"/>
      <c r="J64" s="143"/>
      <c r="K64" s="143"/>
      <c r="L64" s="143"/>
      <c r="M64" s="143"/>
      <c r="N64" s="143"/>
      <c r="O64" s="143"/>
      <c r="P64" s="143"/>
      <c r="Q64" s="143"/>
      <c r="R64" s="145"/>
      <c r="S64" s="145"/>
      <c r="T64" s="145"/>
      <c r="U64" s="145"/>
      <c r="V64" s="145"/>
      <c r="W64" s="145"/>
      <c r="X64" s="145"/>
      <c r="Y64" s="145"/>
      <c r="Z64" s="146"/>
    </row>
    <row r="65" spans="4:26">
      <c r="D65" s="143"/>
      <c r="E65" s="144"/>
      <c r="F65" s="143"/>
      <c r="G65" s="145"/>
      <c r="H65" s="145"/>
      <c r="I65" s="145"/>
      <c r="J65" s="143"/>
      <c r="K65" s="143"/>
      <c r="L65" s="143"/>
      <c r="M65" s="143"/>
      <c r="N65" s="143"/>
      <c r="O65" s="143"/>
      <c r="P65" s="143"/>
      <c r="Q65" s="143"/>
      <c r="R65" s="145"/>
      <c r="S65" s="145"/>
      <c r="T65" s="145"/>
      <c r="U65" s="145"/>
      <c r="V65" s="145"/>
      <c r="W65" s="145"/>
      <c r="X65" s="145"/>
      <c r="Y65" s="145"/>
      <c r="Z65" s="146"/>
    </row>
    <row r="66" spans="4:26">
      <c r="D66" s="143"/>
      <c r="E66" s="147"/>
      <c r="F66" s="143"/>
      <c r="G66" s="143"/>
      <c r="H66" s="147"/>
      <c r="I66" s="143"/>
      <c r="J66" s="143"/>
      <c r="K66" s="143"/>
      <c r="L66" s="143"/>
      <c r="M66" s="143"/>
      <c r="N66" s="143"/>
      <c r="O66" s="143"/>
      <c r="P66" s="143"/>
      <c r="Q66" s="143"/>
      <c r="R66" s="143"/>
      <c r="S66" s="143"/>
      <c r="T66" s="143"/>
      <c r="U66" s="143"/>
      <c r="V66" s="143"/>
      <c r="W66" s="143"/>
      <c r="X66" s="143"/>
      <c r="Y66" s="143"/>
      <c r="Z66" s="143"/>
    </row>
    <row r="67" spans="4:26">
      <c r="D67" s="143"/>
      <c r="E67" s="143"/>
      <c r="F67" s="143"/>
      <c r="G67" s="147"/>
      <c r="H67" s="147"/>
      <c r="I67" s="143"/>
      <c r="J67" s="143"/>
      <c r="K67" s="143"/>
      <c r="L67" s="143"/>
      <c r="M67" s="143"/>
      <c r="N67" s="143"/>
      <c r="O67" s="143"/>
      <c r="P67" s="143"/>
      <c r="Q67" s="143"/>
      <c r="R67" s="143"/>
      <c r="S67" s="143"/>
      <c r="T67" s="143"/>
      <c r="U67" s="143"/>
      <c r="V67" s="143"/>
      <c r="W67" s="143"/>
      <c r="X67" s="143"/>
      <c r="Y67" s="143"/>
      <c r="Z67" s="143"/>
    </row>
    <row r="68" spans="4:26">
      <c r="D68" s="143"/>
      <c r="E68" s="150" t="s">
        <v>169</v>
      </c>
      <c r="F68" s="150"/>
      <c r="G68" s="150"/>
      <c r="H68" s="147"/>
      <c r="J68" s="143"/>
      <c r="K68" s="143"/>
      <c r="L68" s="150" t="s">
        <v>170</v>
      </c>
      <c r="M68" s="150"/>
      <c r="N68" s="150"/>
      <c r="O68" s="150"/>
      <c r="P68" s="150"/>
      <c r="Q68" s="143"/>
      <c r="R68" s="143"/>
      <c r="S68" s="143"/>
      <c r="T68" s="143"/>
      <c r="U68" s="143"/>
      <c r="V68" s="150" t="s">
        <v>171</v>
      </c>
      <c r="W68" s="150"/>
      <c r="X68" s="150"/>
      <c r="Y68" s="150"/>
      <c r="Z68" s="143"/>
    </row>
    <row r="69" spans="4:26" ht="15" customHeight="1">
      <c r="D69" s="143"/>
      <c r="E69" s="151" t="s">
        <v>172</v>
      </c>
      <c r="F69" s="151"/>
      <c r="G69" s="151"/>
      <c r="H69" s="147"/>
      <c r="J69" s="143"/>
      <c r="K69" s="143"/>
      <c r="L69" s="151" t="s">
        <v>173</v>
      </c>
      <c r="M69" s="151"/>
      <c r="N69" s="151"/>
      <c r="O69" s="151"/>
      <c r="P69" s="151"/>
      <c r="Q69" s="143"/>
      <c r="R69" s="143"/>
      <c r="S69" s="143"/>
      <c r="T69" s="143"/>
      <c r="U69" s="143"/>
      <c r="V69" s="151" t="s">
        <v>174</v>
      </c>
      <c r="W69" s="152"/>
      <c r="X69" s="152"/>
      <c r="Y69" s="152"/>
      <c r="Z69" s="143"/>
    </row>
    <row r="70" spans="4:26">
      <c r="D70" s="143"/>
      <c r="E70" s="147"/>
      <c r="F70" s="143"/>
      <c r="G70" s="143"/>
      <c r="H70" s="147"/>
      <c r="I70" s="143"/>
      <c r="J70" s="143"/>
      <c r="K70" s="143"/>
      <c r="L70" s="143"/>
      <c r="M70" s="143"/>
      <c r="N70" s="143"/>
      <c r="O70" s="143"/>
      <c r="P70" s="143"/>
      <c r="Q70" s="143"/>
      <c r="R70" s="143"/>
      <c r="S70" s="143"/>
      <c r="T70" s="143"/>
      <c r="U70" s="143"/>
      <c r="V70" s="143"/>
      <c r="W70" s="143"/>
      <c r="X70" s="143"/>
      <c r="Y70" s="143"/>
      <c r="Z70" s="143"/>
    </row>
  </sheetData>
  <mergeCells count="28">
    <mergeCell ref="E2:V2"/>
    <mergeCell ref="E3:V3"/>
    <mergeCell ref="E4:V4"/>
    <mergeCell ref="E5:V5"/>
    <mergeCell ref="L57:O57"/>
    <mergeCell ref="P57:S57"/>
    <mergeCell ref="T57:W57"/>
    <mergeCell ref="X56:AA57"/>
    <mergeCell ref="X9:AA10"/>
    <mergeCell ref="G56:W56"/>
    <mergeCell ref="G57:G58"/>
    <mergeCell ref="H57:K57"/>
    <mergeCell ref="G9:W9"/>
    <mergeCell ref="G10:K10"/>
    <mergeCell ref="L10:O10"/>
    <mergeCell ref="P10:S10"/>
    <mergeCell ref="T10:W10"/>
    <mergeCell ref="B10:B11"/>
    <mergeCell ref="C10:C11"/>
    <mergeCell ref="B12:B13"/>
    <mergeCell ref="C12:C13"/>
    <mergeCell ref="E68:G68"/>
    <mergeCell ref="D10:F10"/>
    <mergeCell ref="L68:P68"/>
    <mergeCell ref="V68:Y68"/>
    <mergeCell ref="E69:G69"/>
    <mergeCell ref="L69:P69"/>
    <mergeCell ref="V69:Y69"/>
  </mergeCells>
  <conditionalFormatting sqref="P59:W59">
    <cfRule type="cellIs" dxfId="37" priority="72" operator="equal">
      <formula>"NO APLICA"</formula>
    </cfRule>
    <cfRule type="cellIs" dxfId="36" priority="74" operator="lessThanOrEqual">
      <formula>0.5</formula>
    </cfRule>
    <cfRule type="cellIs" dxfId="35" priority="75" operator="between">
      <formula>0.5</formula>
      <formula>0.7</formula>
    </cfRule>
    <cfRule type="cellIs" dxfId="34" priority="76" operator="between">
      <formula>0.7</formula>
      <formula>1.2</formula>
    </cfRule>
    <cfRule type="cellIs" dxfId="33" priority="77" operator="equal">
      <formula>0.7</formula>
    </cfRule>
    <cfRule type="cellIs" dxfId="32" priority="78" operator="greaterThan">
      <formula>0.7</formula>
    </cfRule>
  </conditionalFormatting>
  <conditionalFormatting sqref="P59:W59">
    <cfRule type="cellIs" dxfId="31" priority="73" operator="greaterThanOrEqual">
      <formula>1.2</formula>
    </cfRule>
  </conditionalFormatting>
  <conditionalFormatting sqref="P13:W13 R14:S54 V14:W14 U15:W54">
    <cfRule type="cellIs" dxfId="30" priority="1" operator="equal">
      <formula>"NO APLICA"</formula>
    </cfRule>
    <cfRule type="cellIs" dxfId="0" priority="70" operator="between">
      <formula>0.7</formula>
      <formula>1.2</formula>
    </cfRule>
    <cfRule type="cellIs" dxfId="29" priority="69" operator="between">
      <formula>0.5</formula>
      <formula>0.7</formula>
    </cfRule>
    <cfRule type="cellIs" dxfId="28" priority="66" operator="greaterThanOrEqual">
      <formula>1.2</formula>
    </cfRule>
  </conditionalFormatting>
  <conditionalFormatting sqref="P12 R12:T12 V12:W12">
    <cfRule type="cellIs" dxfId="27" priority="51" operator="equal">
      <formula>"NO APLICA"</formula>
    </cfRule>
    <cfRule type="cellIs" dxfId="26" priority="52" operator="greaterThanOrEqual">
      <formula>1.2</formula>
    </cfRule>
    <cfRule type="cellIs" dxfId="25" priority="53" operator="lessThanOrEqual">
      <formula>0.5</formula>
    </cfRule>
    <cfRule type="cellIs" dxfId="24" priority="54" operator="between">
      <formula>0.5</formula>
      <formula>0.7</formula>
    </cfRule>
    <cfRule type="cellIs" dxfId="23" priority="55" operator="between">
      <formula>0.7</formula>
      <formula>1.2</formula>
    </cfRule>
  </conditionalFormatting>
  <conditionalFormatting sqref="P14:Q54">
    <cfRule type="cellIs" dxfId="22" priority="46" operator="equal">
      <formula>"NO APLICA"</formula>
    </cfRule>
    <cfRule type="cellIs" dxfId="21" priority="47" operator="greaterThanOrEqual">
      <formula>1.2</formula>
    </cfRule>
    <cfRule type="cellIs" dxfId="20" priority="48" operator="lessThan">
      <formula>0.5</formula>
    </cfRule>
    <cfRule type="cellIs" dxfId="19" priority="49" operator="between">
      <formula>0.5</formula>
      <formula>0.7</formula>
    </cfRule>
    <cfRule type="cellIs" dxfId="18" priority="50" operator="between">
      <formula>0.7</formula>
      <formula>1.2</formula>
    </cfRule>
  </conditionalFormatting>
  <conditionalFormatting sqref="T15:T54">
    <cfRule type="cellIs" dxfId="17" priority="41" operator="equal">
      <formula>"NO APLICA"</formula>
    </cfRule>
    <cfRule type="cellIs" dxfId="16" priority="42" operator="greaterThanOrEqual">
      <formula>1.2</formula>
    </cfRule>
    <cfRule type="cellIs" dxfId="15" priority="43" operator="lessThan">
      <formula>0.5</formula>
    </cfRule>
    <cfRule type="cellIs" dxfId="14" priority="44" operator="between">
      <formula>0.5</formula>
      <formula>0.7</formula>
    </cfRule>
    <cfRule type="cellIs" dxfId="13" priority="45" operator="between">
      <formula>0.7</formula>
      <formula>1.12</formula>
    </cfRule>
  </conditionalFormatting>
  <conditionalFormatting sqref="Q12">
    <cfRule type="cellIs" dxfId="12" priority="10" operator="equal">
      <formula>"NO APLICA"</formula>
    </cfRule>
    <cfRule type="cellIs" dxfId="11" priority="11" operator="between">
      <formula>0.5</formula>
      <formula>0.7</formula>
    </cfRule>
    <cfRule type="cellIs" dxfId="10" priority="12" operator="greaterThan">
      <formula>0.7</formula>
    </cfRule>
  </conditionalFormatting>
  <conditionalFormatting sqref="U12">
    <cfRule type="cellIs" dxfId="9" priority="7" operator="equal">
      <formula>"NO APLICA"</formula>
    </cfRule>
    <cfRule type="cellIs" dxfId="8" priority="8" operator="between">
      <formula>0.5</formula>
      <formula>0.7</formula>
    </cfRule>
    <cfRule type="cellIs" dxfId="7" priority="9" operator="greaterThan">
      <formula>0.7</formula>
    </cfRule>
  </conditionalFormatting>
  <conditionalFormatting sqref="T14:U14">
    <cfRule type="cellIs" dxfId="6" priority="2" operator="lessThanOrEqual">
      <formula>0.5</formula>
    </cfRule>
    <cfRule type="cellIs" dxfId="5" priority="3" operator="greaterThanOrEqual">
      <formula>1.2</formula>
    </cfRule>
    <cfRule type="cellIs" dxfId="4" priority="4" operator="between">
      <formula>0.5</formula>
      <formula>0.7</formula>
    </cfRule>
    <cfRule type="cellIs" dxfId="3" priority="5" operator="between">
      <formula>0.7</formula>
      <formula>1.2</formula>
    </cfRule>
    <cfRule type="cellIs" dxfId="2" priority="6" operator="equal">
      <formula>"NO APLICA"</formula>
    </cfRule>
  </conditionalFormatting>
  <conditionalFormatting sqref="U32:U54">
    <cfRule type="cellIs" dxfId="1" priority="68" operator="lessThan">
      <formula>0.5</formula>
    </cfRule>
  </conditionalFormatting>
  <pageMargins left="0.70866141732283472" right="0.70866141732283472" top="0.74803149606299213" bottom="0.74803149606299213" header="0.31496062992125984" footer="0.31496062992125984"/>
  <pageSetup paperSize="5" scale="10" orientation="landscape" r:id="rId1"/>
  <ignoredErrors>
    <ignoredError sqref="S17"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Jessica Silveyra</cp:lastModifiedBy>
  <cp:lastPrinted>2022-06-20T14:20:14Z</cp:lastPrinted>
  <dcterms:created xsi:type="dcterms:W3CDTF">2021-02-22T21:43:21Z</dcterms:created>
  <dcterms:modified xsi:type="dcterms:W3CDTF">2022-07-13T16:33:12Z</dcterms:modified>
</cp:coreProperties>
</file>