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sica Silveyra\Desktop\Reportes trimestrales 2023\4to trimestre\2.08 SMDSyE\"/>
    </mc:Choice>
  </mc:AlternateContent>
  <bookViews>
    <workbookView xWindow="0" yWindow="0" windowWidth="23040" windowHeight="8892"/>
  </bookViews>
  <sheets>
    <sheet name="SEGUIMIENTO EJE 2 2023" sheetId="1" r:id="rId1"/>
  </sheets>
  <definedNames>
    <definedName name="ADFASDF">#REF!</definedName>
    <definedName name="_xlnm.Print_Area" localSheetId="0">'SEGUIMIENTO EJE 2 2023'!$B$1:$W$101</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2 2023'!$1:$12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92" i="1" l="1"/>
  <c r="V85" i="1" l="1"/>
  <c r="S90" i="1"/>
  <c r="S89" i="1"/>
  <c r="S88" i="1"/>
  <c r="S87" i="1"/>
  <c r="S86" i="1"/>
  <c r="S91" i="1"/>
  <c r="S93" i="1"/>
  <c r="S94" i="1"/>
  <c r="S95" i="1"/>
  <c r="S96" i="1"/>
  <c r="S97" i="1"/>
  <c r="S98" i="1"/>
  <c r="S85" i="1"/>
  <c r="S84" i="1"/>
  <c r="V86" i="1"/>
  <c r="V88" i="1"/>
  <c r="V89" i="1"/>
  <c r="V92" i="1"/>
  <c r="V93" i="1"/>
  <c r="V94" i="1"/>
  <c r="V95" i="1"/>
  <c r="V96" i="1"/>
  <c r="V97" i="1"/>
  <c r="V98" i="1"/>
  <c r="U85" i="1"/>
  <c r="U86" i="1"/>
  <c r="U88" i="1"/>
  <c r="U89" i="1"/>
  <c r="U92" i="1"/>
  <c r="U93" i="1"/>
  <c r="U94" i="1"/>
  <c r="U95" i="1"/>
  <c r="U96" i="1"/>
  <c r="U97" i="1"/>
  <c r="U98" i="1"/>
  <c r="T85" i="1"/>
  <c r="T86" i="1"/>
  <c r="T88" i="1"/>
  <c r="T89" i="1"/>
  <c r="T92" i="1"/>
  <c r="T93" i="1"/>
  <c r="T94" i="1"/>
  <c r="T95" i="1"/>
  <c r="T96" i="1"/>
  <c r="T97" i="1"/>
  <c r="T98" i="1"/>
  <c r="V84" i="1"/>
  <c r="U84" i="1"/>
  <c r="T84" i="1"/>
  <c r="R85" i="1"/>
  <c r="R86" i="1"/>
  <c r="R87" i="1"/>
  <c r="R88" i="1"/>
  <c r="R89" i="1"/>
  <c r="R90" i="1"/>
  <c r="R91" i="1"/>
  <c r="R92" i="1"/>
  <c r="R93" i="1"/>
  <c r="R94" i="1"/>
  <c r="R95" i="1"/>
  <c r="R96" i="1"/>
  <c r="R97" i="1"/>
  <c r="R98" i="1"/>
  <c r="Q85" i="1"/>
  <c r="Q86" i="1"/>
  <c r="Q87" i="1"/>
  <c r="Q88" i="1"/>
  <c r="Q89" i="1"/>
  <c r="Q90" i="1"/>
  <c r="Q91" i="1"/>
  <c r="Q92" i="1"/>
  <c r="Q93" i="1"/>
  <c r="Q94" i="1"/>
  <c r="Q95" i="1"/>
  <c r="Q96" i="1"/>
  <c r="Q97" i="1"/>
  <c r="Q98" i="1"/>
  <c r="P85" i="1"/>
  <c r="P86" i="1"/>
  <c r="P87" i="1"/>
  <c r="P88" i="1"/>
  <c r="P89" i="1"/>
  <c r="P90" i="1"/>
  <c r="P91" i="1"/>
  <c r="P92" i="1"/>
  <c r="P93" i="1"/>
  <c r="P94" i="1"/>
  <c r="P95" i="1"/>
  <c r="P96" i="1"/>
  <c r="P97" i="1"/>
  <c r="P98" i="1"/>
  <c r="O85" i="1"/>
  <c r="O86" i="1"/>
  <c r="O87" i="1"/>
  <c r="O88" i="1"/>
  <c r="O89" i="1"/>
  <c r="O90" i="1"/>
  <c r="O91" i="1"/>
  <c r="O92" i="1"/>
  <c r="O93" i="1"/>
  <c r="O94" i="1"/>
  <c r="O95" i="1"/>
  <c r="O96" i="1"/>
  <c r="O97" i="1"/>
  <c r="O98" i="1"/>
  <c r="R84" i="1" l="1"/>
  <c r="Q84" i="1"/>
  <c r="P84" i="1"/>
  <c r="O84" i="1"/>
  <c r="V59" i="1" l="1"/>
  <c r="V52" i="1"/>
  <c r="U52" i="1"/>
  <c r="V29" i="1"/>
  <c r="V48" i="1" l="1"/>
  <c r="V47" i="1"/>
  <c r="S14" i="1" l="1"/>
  <c r="S13" i="1"/>
  <c r="R13" i="1"/>
  <c r="V14" i="1"/>
  <c r="V13" i="1"/>
  <c r="U13" i="1"/>
  <c r="T13" i="1"/>
  <c r="V40" i="1" l="1"/>
  <c r="V26" i="1" l="1"/>
  <c r="V16" i="1"/>
  <c r="V17" i="1"/>
  <c r="V18" i="1"/>
  <c r="V19" i="1"/>
  <c r="V20" i="1"/>
  <c r="V21" i="1"/>
  <c r="V22" i="1"/>
  <c r="V23" i="1"/>
  <c r="V24" i="1"/>
  <c r="V25" i="1"/>
  <c r="V27" i="1"/>
  <c r="V28" i="1"/>
  <c r="V30" i="1"/>
  <c r="V31" i="1"/>
  <c r="V32" i="1"/>
  <c r="V33" i="1"/>
  <c r="V34" i="1"/>
  <c r="V35" i="1"/>
  <c r="V36" i="1"/>
  <c r="V37" i="1"/>
  <c r="V38" i="1"/>
  <c r="V39" i="1"/>
  <c r="V41" i="1"/>
  <c r="V42" i="1"/>
  <c r="V43" i="1"/>
  <c r="V44" i="1"/>
  <c r="V45" i="1"/>
  <c r="V46" i="1"/>
  <c r="V49" i="1"/>
  <c r="V50" i="1"/>
  <c r="V51" i="1"/>
  <c r="V53" i="1"/>
  <c r="V54" i="1"/>
  <c r="V55" i="1"/>
  <c r="V56" i="1"/>
  <c r="V57" i="1"/>
  <c r="V58" i="1"/>
  <c r="V60" i="1"/>
  <c r="V61" i="1"/>
  <c r="V62" i="1"/>
  <c r="V63" i="1"/>
  <c r="V64" i="1"/>
  <c r="V65" i="1"/>
  <c r="V66" i="1"/>
  <c r="V67"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V68" i="1" l="1"/>
  <c r="S68" i="1"/>
  <c r="U16" i="1"/>
  <c r="U14" i="1"/>
  <c r="Q16" i="1"/>
  <c r="R16" i="1"/>
  <c r="T16" i="1"/>
  <c r="U17" i="1" l="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3" i="1"/>
  <c r="U54" i="1"/>
  <c r="U55" i="1"/>
  <c r="U56" i="1"/>
  <c r="U57" i="1"/>
  <c r="U58" i="1"/>
  <c r="U59" i="1"/>
  <c r="U60" i="1"/>
  <c r="U61" i="1"/>
  <c r="U62" i="1"/>
  <c r="U63" i="1"/>
  <c r="U64" i="1"/>
  <c r="U65" i="1"/>
  <c r="U66" i="1"/>
  <c r="U67" i="1"/>
  <c r="U68" i="1" l="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R17" i="1"/>
  <c r="R14"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l="1"/>
  <c r="T68" i="1"/>
  <c r="P53" i="1"/>
  <c r="T14" i="1" l="1"/>
  <c r="Q14" i="1"/>
  <c r="P14" i="1"/>
  <c r="Q13" i="1"/>
  <c r="P13" i="1"/>
  <c r="Q17" i="1" l="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l="1"/>
  <c r="P65" i="1"/>
  <c r="P67" i="1" l="1"/>
  <c r="P37" i="1" l="1"/>
  <c r="P16" i="1" l="1"/>
  <c r="P17" i="1"/>
  <c r="P18" i="1"/>
  <c r="P19" i="1"/>
  <c r="P20" i="1"/>
  <c r="P21" i="1"/>
  <c r="P22" i="1"/>
  <c r="P23" i="1"/>
  <c r="P24" i="1"/>
  <c r="P25" i="1"/>
  <c r="P26" i="1"/>
  <c r="P27" i="1"/>
  <c r="P28" i="1"/>
  <c r="P29" i="1"/>
  <c r="P30" i="1"/>
  <c r="P31" i="1"/>
  <c r="P32" i="1"/>
  <c r="P33" i="1"/>
  <c r="P34" i="1"/>
  <c r="P35" i="1"/>
  <c r="P36" i="1"/>
  <c r="P38" i="1"/>
  <c r="P39" i="1"/>
  <c r="P40" i="1"/>
  <c r="P41" i="1"/>
  <c r="P42" i="1"/>
  <c r="P43" i="1"/>
  <c r="P44" i="1"/>
  <c r="P45" i="1"/>
  <c r="P46" i="1"/>
  <c r="P47" i="1"/>
  <c r="P48" i="1"/>
  <c r="P49" i="1"/>
  <c r="P50" i="1"/>
  <c r="P51" i="1"/>
  <c r="P52" i="1"/>
  <c r="P54" i="1"/>
  <c r="P55" i="1"/>
  <c r="P56" i="1"/>
  <c r="P57" i="1"/>
  <c r="P58" i="1"/>
  <c r="P59" i="1"/>
  <c r="P60" i="1"/>
  <c r="P61" i="1"/>
  <c r="P62" i="1"/>
  <c r="P63" i="1"/>
  <c r="P64" i="1"/>
  <c r="P66" i="1"/>
  <c r="P68" i="1" l="1"/>
  <c r="S79" i="1"/>
  <c r="U79" i="1"/>
  <c r="T79" i="1"/>
  <c r="R79" i="1"/>
  <c r="Q79" i="1"/>
  <c r="P79" i="1"/>
  <c r="O79" i="1"/>
  <c r="V79" i="1" s="1"/>
  <c r="V15" i="1" l="1"/>
  <c r="U15" i="1"/>
  <c r="T15" i="1"/>
  <c r="S15" i="1"/>
  <c r="R15" i="1"/>
  <c r="Q15" i="1"/>
  <c r="P15" i="1"/>
  <c r="S81" i="1"/>
  <c r="O81" i="1"/>
  <c r="S80" i="1"/>
  <c r="O80" i="1"/>
</calcChain>
</file>

<file path=xl/sharedStrings.xml><?xml version="1.0" encoding="utf-8"?>
<sst xmlns="http://schemas.openxmlformats.org/spreadsheetml/2006/main" count="413" uniqueCount="292">
  <si>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</si>
  <si>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</si>
  <si>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</si>
  <si>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</si>
  <si>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</si>
  <si>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</si>
  <si>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</si>
  <si>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</si>
  <si>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</si>
  <si>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</si>
  <si>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</si>
  <si>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</si>
  <si>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</si>
  <si>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</si>
  <si>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</si>
  <si>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</si>
  <si>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</si>
  <si>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</si>
  <si>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</si>
  <si>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t>Actividad</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</si>
  <si>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</si>
  <si>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</si>
  <si>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</si>
  <si>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</si>
  <si>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</si>
  <si>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</si>
  <si>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JUSTIFICACION TRIMESTRAL Y ANUAL DE AVANCE DE RESULTADOS 2023</t>
  </si>
  <si>
    <r>
      <t xml:space="preserve">El Instituto Mexicano para la Competitividad A. C. IMCO actualiza y publica los índices y subíndices de manera bienal. </t>
    </r>
    <r>
      <rPr>
        <b/>
        <sz val="11"/>
        <rFont val="Arial"/>
        <family val="2"/>
      </rPr>
      <t>En 2022 se obtuvo un puntaje de 57</t>
    </r>
  </si>
  <si>
    <r>
      <t xml:space="preserve">Según datos de la Secretaría Técnica Hacendaria de la SEFIPLAN  sitúa al Coeficiente Gini para el Municipio de Benito Juárez en </t>
    </r>
    <r>
      <rPr>
        <b/>
        <sz val="11"/>
        <rFont val="Arial"/>
        <family val="2"/>
      </rPr>
      <t>0.397 con la última actualización en Agosto 2021.</t>
    </r>
    <r>
      <rPr>
        <sz val="11"/>
        <rFont val="Arial"/>
        <family val="2"/>
      </rPr>
      <t xml:space="preserve"> . El coeficiente de Gini toma valores entre 0 y 1; un valor que tiende a 1 refleja mayor desigualdad en la distribución del ingreso.</t>
    </r>
  </si>
  <si>
    <t>SEGUIMIENTO A LA EJECUCIÓN DEL PRESUPUESTO AUTORIZADO</t>
  </si>
  <si>
    <t>UNIDAD ADMINISTRATIVA</t>
  </si>
  <si>
    <t>TRIMESTRE 1 2023</t>
  </si>
  <si>
    <t>TRIMESTRE 2 2023</t>
  </si>
  <si>
    <t>TRIMESTRE 3 2023</t>
  </si>
  <si>
    <t>TRIMESTRE 4 2023</t>
  </si>
  <si>
    <t>AVANCE EN CUMPLIMIENTO DE METAS TRIMESTRAL Y ANUAL ACUMULADO 2023</t>
  </si>
  <si>
    <t>REVISÓ
Mtro. Enrique E. Encalada Sánchez
Dirección de Planeación de la DGPM</t>
  </si>
  <si>
    <t>EJEMPLO</t>
  </si>
  <si>
    <t>Anual</t>
  </si>
  <si>
    <r>
      <rPr>
        <b/>
        <sz val="11"/>
        <color rgb="FFFFFFFF"/>
        <rFont val="Arial"/>
        <family val="2"/>
      </rPr>
      <t>2.08.1.1</t>
    </r>
    <r>
      <rPr>
        <sz val="11"/>
        <color rgb="FFFFFFFF"/>
        <rFont val="Arial"/>
        <family val="2"/>
      </rPr>
      <t xml:space="preserve"> La población que habita en el municipio mejora su economía, educación y salud para incrementar su bienestar social.</t>
    </r>
  </si>
  <si>
    <r>
      <rPr>
        <b/>
        <sz val="11"/>
        <color rgb="FFFFFFFF"/>
        <rFont val="Arial"/>
        <family val="2"/>
      </rPr>
      <t>PAEESR:</t>
    </r>
    <r>
      <rPr>
        <sz val="11"/>
        <color rgb="FFFFFFFF"/>
        <rFont val="Arial"/>
        <family val="2"/>
      </rPr>
      <t xml:space="preserve"> Porcentaje de Acciones Educativas,  Económicas y de Salud realizadas.</t>
    </r>
  </si>
  <si>
    <r>
      <t xml:space="preserve">UNIDAD DE MEDIDA DEL INDICADOR: </t>
    </r>
    <r>
      <rPr>
        <sz val="11"/>
        <color rgb="FFFFFFFF"/>
        <rFont val="Arial"/>
        <family val="2"/>
      </rPr>
      <t>Porcentaje</t>
    </r>
    <r>
      <rPr>
        <b/>
        <sz val="11"/>
        <color rgb="FFFFFFFF"/>
        <rFont val="Arial"/>
        <family val="2"/>
      </rPr>
      <t xml:space="preserve">
UNIDAD DE MEDIDA DE LAS VARIABLES: 
</t>
    </r>
    <r>
      <rPr>
        <sz val="11"/>
        <color rgb="FFFFFFFF"/>
        <rFont val="Arial"/>
        <family val="2"/>
      </rPr>
      <t xml:space="preserve">Acciones </t>
    </r>
  </si>
  <si>
    <t>Componente  
(Secretaría Municipal de Desarrollo Social y Económico )</t>
  </si>
  <si>
    <t>Trimestral</t>
  </si>
  <si>
    <r>
      <rPr>
        <b/>
        <sz val="11"/>
        <rFont val="Arial"/>
        <family val="2"/>
      </rPr>
      <t>2.08.1.1.1</t>
    </r>
    <r>
      <rPr>
        <sz val="11"/>
        <rFont val="Arial"/>
        <family val="2"/>
      </rPr>
      <t xml:space="preserve"> Reuniones de coordinación administrativa y económica con las Direcciones Generales de la Secretaría de Desarrollo Social y Económico implementadas.</t>
    </r>
  </si>
  <si>
    <r>
      <rPr>
        <b/>
        <sz val="11"/>
        <rFont val="Arial"/>
        <family val="2"/>
      </rPr>
      <t xml:space="preserve">PRCAEI: </t>
    </r>
    <r>
      <rPr>
        <sz val="11"/>
        <rFont val="Arial"/>
        <family val="2"/>
      </rPr>
      <t>Porcentaje de Reuniones de Coordinación administrativa y económica  implementadas.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</si>
  <si>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Reuniones</t>
    </r>
  </si>
  <si>
    <r>
      <rPr>
        <b/>
        <sz val="11"/>
        <color theme="1"/>
        <rFont val="Arial"/>
        <family val="2"/>
      </rPr>
      <t>2.08.1.1.1.1</t>
    </r>
    <r>
      <rPr>
        <sz val="11"/>
        <color theme="1"/>
        <rFont val="Arial"/>
        <family val="2"/>
      </rPr>
      <t xml:space="preserve"> Realización de reuniones de coordinación con enfoque administrativo y económico con las Direcciones Generales de la SMDSyE.</t>
    </r>
  </si>
  <si>
    <r>
      <rPr>
        <b/>
        <sz val="11"/>
        <rFont val="Arial"/>
        <family val="2"/>
      </rPr>
      <t>PRAEI:</t>
    </r>
    <r>
      <rPr>
        <sz val="11"/>
        <rFont val="Arial"/>
        <family val="2"/>
      </rPr>
      <t xml:space="preserve"> Porcentaje de Reuniones con enfoque administrativo y económico implementadas</t>
    </r>
  </si>
  <si>
    <t>Componente  
(Dirección General de Desarrollo Social)</t>
  </si>
  <si>
    <r>
      <rPr>
        <b/>
        <sz val="11"/>
        <color theme="1"/>
        <rFont val="Arial"/>
        <family val="2"/>
      </rPr>
      <t xml:space="preserve">2.08.1.1.2 </t>
    </r>
    <r>
      <rPr>
        <sz val="11"/>
        <color theme="1"/>
        <rFont val="Arial"/>
        <family val="2"/>
      </rPr>
      <t>Actividades de coordinación interinstitucional de política social y humana realizadas.</t>
    </r>
  </si>
  <si>
    <r>
      <rPr>
        <b/>
        <sz val="11"/>
        <color theme="1"/>
        <rFont val="Arial"/>
        <family val="2"/>
      </rPr>
      <t xml:space="preserve">PACIPSH: </t>
    </r>
    <r>
      <rPr>
        <sz val="11"/>
        <color theme="1"/>
        <rFont val="Arial"/>
        <family val="2"/>
      </rPr>
      <t>Porcentaje de Actividades de Coordinación Interinstitucional de Política Social y Humana ejecutadas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</si>
  <si>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</si>
  <si>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2.08.1.1.2.1</t>
    </r>
    <r>
      <rPr>
        <sz val="11"/>
        <color theme="1"/>
        <rFont val="Arial"/>
        <family val="2"/>
      </rPr>
      <t xml:space="preserve"> Generación de acciones sociales para mejorar el desarrollo social y comunitario de la población del municipio de Benito Juárez.</t>
    </r>
  </si>
  <si>
    <r>
      <rPr>
        <b/>
        <sz val="11"/>
        <color theme="1"/>
        <rFont val="Arial"/>
        <family val="2"/>
      </rPr>
      <t xml:space="preserve">PASR: </t>
    </r>
    <r>
      <rPr>
        <sz val="11"/>
        <color theme="1"/>
        <rFont val="Arial"/>
        <family val="2"/>
      </rPr>
      <t>Porcentaje de Acciones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</si>
  <si>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Acciones</t>
    </r>
  </si>
  <si>
    <r>
      <rPr>
        <b/>
        <sz val="11"/>
        <color theme="1"/>
        <rFont val="Arial"/>
        <family val="2"/>
      </rPr>
      <t>2.08.1.1.2.2</t>
    </r>
    <r>
      <rPr>
        <sz val="11"/>
        <color theme="1"/>
        <rFont val="Arial"/>
        <family val="2"/>
      </rPr>
      <t xml:space="preserve"> Realización de brigadas de asistencia social para acercar a la ciudadanía a los diversos servicios que ofrecen las instituciones del municipio de Benito Juárez.</t>
    </r>
  </si>
  <si>
    <r>
      <rPr>
        <b/>
        <sz val="11"/>
        <color theme="1"/>
        <rFont val="Arial"/>
        <family val="2"/>
      </rPr>
      <t xml:space="preserve">PBSR: </t>
    </r>
    <r>
      <rPr>
        <sz val="11"/>
        <color theme="1"/>
        <rFont val="Arial"/>
        <family val="2"/>
      </rPr>
      <t>Porcentaje de Brigadas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</si>
  <si>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 </t>
    </r>
  </si>
  <si>
    <r>
      <rPr>
        <b/>
        <sz val="11"/>
        <color theme="1"/>
        <rFont val="Arial"/>
        <family val="2"/>
      </rPr>
      <t>2.08.1.1.2.3</t>
    </r>
    <r>
      <rPr>
        <sz val="11"/>
        <color theme="1"/>
        <rFont val="Arial"/>
        <family val="2"/>
      </rPr>
      <t xml:space="preserve"> Realización de actividades sociales y de concientización en coordinación con dependencias gubernamentales y la sociedad civil para acercar a la ciudadanía a los diversos servicios.</t>
    </r>
  </si>
  <si>
    <r>
      <rPr>
        <b/>
        <sz val="11"/>
        <color theme="1"/>
        <rFont val="Arial"/>
        <family val="2"/>
      </rPr>
      <t xml:space="preserve">PECR: </t>
    </r>
    <r>
      <rPr>
        <sz val="11"/>
        <color theme="1"/>
        <rFont val="Arial"/>
        <family val="2"/>
      </rPr>
      <t>Porcentaje de Eventos de Coordinación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</si>
  <si>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t>
    </r>
  </si>
  <si>
    <t>Componente
(Dirección de Organización Comunitaria)</t>
  </si>
  <si>
    <t>Componente
(Dirección de Programas Sociales)</t>
  </si>
  <si>
    <t>Componente
(Dirección General de Educación Municipal)</t>
  </si>
  <si>
    <t>Componente
(Coordinación de Becas)</t>
  </si>
  <si>
    <t>Componente
(Coordinación de Infraestructura Educativa y Servicios Educativos)</t>
  </si>
  <si>
    <t>Componente
(Coordinación del Centro Municipal de Atención contra el Acoso Escolar)</t>
  </si>
  <si>
    <t>Componente
(Coordinación de Bibliotecas Públicas )</t>
  </si>
  <si>
    <t>Componente
(Dirección General de Salud)</t>
  </si>
  <si>
    <t>Componente
(Dirección de Salud Humana)</t>
  </si>
  <si>
    <t>Componente
(Dirección de Salud Ambiental)</t>
  </si>
  <si>
    <t>Componente
(Dirección de Salud Mental)</t>
  </si>
  <si>
    <t>Componente
(Dirección General de Desarrollo Económico)</t>
  </si>
  <si>
    <t>Componente
(Dirección de Fomento a las Microempresas y el Desarrollo Rural)</t>
  </si>
  <si>
    <t>Componente
(Dirección de Fomento al Desarrollo de la Industria, Comercio y Servicios)</t>
  </si>
  <si>
    <t>Componente
(Dirección de Fomento al Desarrollo Agropecuario, Pesquero y Forestal)</t>
  </si>
  <si>
    <t>Componente
(Dirección Municipal de Empleo y Capacitación Laboral)</t>
  </si>
  <si>
    <r>
      <rPr>
        <b/>
        <sz val="11"/>
        <color theme="1"/>
        <rFont val="Arial"/>
        <family val="2"/>
      </rPr>
      <t xml:space="preserve">2.08.1.1.2.4 </t>
    </r>
    <r>
      <rPr>
        <sz val="11"/>
        <color theme="1"/>
        <rFont val="Arial"/>
        <family val="2"/>
      </rPr>
      <t>Generación de actividades sociales para fomentar la inclusión en la población del municipio de Benito Juárez.</t>
    </r>
  </si>
  <si>
    <r>
      <rPr>
        <b/>
        <sz val="11"/>
        <color theme="1"/>
        <rFont val="Arial"/>
        <family val="2"/>
      </rPr>
      <t xml:space="preserve">PASIR: </t>
    </r>
    <r>
      <rPr>
        <sz val="11"/>
        <color theme="1"/>
        <rFont val="Arial"/>
        <family val="2"/>
      </rPr>
      <t>Porcentaje de Actividades Sociales Inclusivas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</si>
  <si>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</si>
  <si>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2.08.1.1.3</t>
    </r>
    <r>
      <rPr>
        <sz val="11"/>
        <color theme="1"/>
        <rFont val="Arial"/>
        <family val="2"/>
      </rPr>
      <t xml:space="preserve"> Mecanismos de participación a través de comités ciudadanos para el mejoramiento de la calidad de vida de la población de Benito Juárez.</t>
    </r>
  </si>
  <si>
    <r>
      <rPr>
        <b/>
        <sz val="11"/>
        <color theme="1"/>
        <rFont val="Arial"/>
        <family val="2"/>
      </rPr>
      <t xml:space="preserve">PMPCE: </t>
    </r>
    <r>
      <rPr>
        <sz val="11"/>
        <color theme="1"/>
        <rFont val="Arial"/>
        <family val="2"/>
      </rPr>
      <t>Porcentaje de Mecanismos de Participación Ciudadana ejecutados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</si>
  <si>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Mecanismos </t>
    </r>
  </si>
  <si>
    <r>
      <rPr>
        <b/>
        <sz val="11"/>
        <color theme="1"/>
        <rFont val="Arial"/>
        <family val="2"/>
      </rPr>
      <t xml:space="preserve">2.08.1.1.3.1 </t>
    </r>
    <r>
      <rPr>
        <sz val="11"/>
        <color theme="1"/>
        <rFont val="Arial"/>
        <family val="2"/>
      </rPr>
      <t>Realización de acciones de integración y seguimiento de las actividades con los comités de electríficación en las zonas o colonias irregulares para la gestión de servicios públicos.</t>
    </r>
  </si>
  <si>
    <r>
      <rPr>
        <b/>
        <sz val="11"/>
        <color theme="1"/>
        <rFont val="Arial"/>
        <family val="2"/>
      </rPr>
      <t xml:space="preserve">PACEI: </t>
    </r>
    <r>
      <rPr>
        <sz val="11"/>
        <color theme="1"/>
        <rFont val="Arial"/>
        <family val="2"/>
      </rPr>
      <t>Porcentaje de Acciones con los Comités de Electrificación Integrados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</si>
  <si>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Comités</t>
    </r>
  </si>
  <si>
    <r>
      <rPr>
        <b/>
        <sz val="11"/>
        <color theme="1"/>
        <rFont val="Arial"/>
        <family val="2"/>
      </rPr>
      <t>2.08.1.1.3.2</t>
    </r>
    <r>
      <rPr>
        <sz val="11"/>
        <color theme="1"/>
        <rFont val="Arial"/>
        <family val="2"/>
      </rPr>
      <t xml:space="preserve"> Gestión de  anuencias vecinales para realizar las aperturas de negocios.</t>
    </r>
  </si>
  <si>
    <r>
      <rPr>
        <b/>
        <sz val="11"/>
        <color theme="1"/>
        <rFont val="Arial"/>
        <family val="2"/>
      </rPr>
      <t xml:space="preserve">PAVS: </t>
    </r>
    <r>
      <rPr>
        <sz val="11"/>
        <color theme="1"/>
        <rFont val="Arial"/>
        <family val="2"/>
      </rPr>
      <t>Porcentaje de  Anuencias Vecinales Solicitadas.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</si>
  <si>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Anuencias</t>
    </r>
  </si>
  <si>
    <r>
      <rPr>
        <b/>
        <sz val="11"/>
        <color theme="1"/>
        <rFont val="Arial"/>
        <family val="2"/>
      </rPr>
      <t>2.08.1.1.3.3</t>
    </r>
    <r>
      <rPr>
        <sz val="11"/>
        <color theme="1"/>
        <rFont val="Arial"/>
        <family val="2"/>
      </rPr>
      <t xml:space="preserve"> Integración de Comités Vecinales a través de la participación ciudadana, para lograr la comunicación bilateral entre la ciudadanía y el municipio para poder atender sus demandas.</t>
    </r>
  </si>
  <si>
    <r>
      <rPr>
        <b/>
        <sz val="11"/>
        <color theme="1"/>
        <rFont val="Arial"/>
        <family val="2"/>
      </rPr>
      <t xml:space="preserve">PCVI: </t>
    </r>
    <r>
      <rPr>
        <sz val="11"/>
        <color theme="1"/>
        <rFont val="Arial"/>
        <family val="2"/>
      </rPr>
      <t>Porcentaje de Comités Vecinales Integrados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</si>
  <si>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</si>
  <si>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r>
      <rPr>
        <b/>
        <sz val="11"/>
        <color theme="1"/>
        <rFont val="Arial"/>
        <family val="2"/>
      </rPr>
      <t>2.08.1.1.3.4</t>
    </r>
    <r>
      <rPr>
        <sz val="11"/>
        <color theme="1"/>
        <rFont val="Arial"/>
        <family val="2"/>
      </rPr>
      <t xml:space="preserve"> Realización de cursos y talleres en los Módulos y Centros de Desarrollo Comunitarios para el mejoramiento de la calidad de vida de la población del municipio de Benito Juárez.</t>
    </r>
  </si>
  <si>
    <r>
      <rPr>
        <b/>
        <sz val="11"/>
        <color theme="1"/>
        <rFont val="Arial"/>
        <family val="2"/>
      </rPr>
      <t xml:space="preserve">PCTR: </t>
    </r>
    <r>
      <rPr>
        <sz val="11"/>
        <color theme="1"/>
        <rFont val="Arial"/>
        <family val="2"/>
      </rPr>
      <t>Porcentaje de Cursos y Talleres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</si>
  <si>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Cursos y Talleres</t>
    </r>
  </si>
  <si>
    <r>
      <rPr>
        <b/>
        <sz val="11"/>
        <color theme="1"/>
        <rFont val="Arial"/>
        <family val="2"/>
      </rPr>
      <t xml:space="preserve">2.08.1.1.4 </t>
    </r>
    <r>
      <rPr>
        <sz val="11"/>
        <color theme="1"/>
        <rFont val="Arial"/>
        <family val="2"/>
      </rPr>
      <t>Política social del municipio basada en la Planeación, elaboración, gestión y proyección de programas sociales ejecutados.</t>
    </r>
  </si>
  <si>
    <r>
      <rPr>
        <b/>
        <sz val="11"/>
        <color theme="1"/>
        <rFont val="Arial"/>
        <family val="2"/>
      </rPr>
      <t xml:space="preserve">PAPSE: </t>
    </r>
    <r>
      <rPr>
        <sz val="11"/>
        <color theme="1"/>
        <rFont val="Arial"/>
        <family val="2"/>
      </rPr>
      <t>Porcentaje de Acciones de Política social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</si>
  <si>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t>
    </r>
  </si>
  <si>
    <r>
      <rPr>
        <b/>
        <sz val="11"/>
        <color theme="1"/>
        <rFont val="Arial"/>
        <family val="2"/>
      </rPr>
      <t>2.08.1.1.4.1</t>
    </r>
    <r>
      <rPr>
        <sz val="11"/>
        <color theme="1"/>
        <rFont val="Arial"/>
        <family val="2"/>
      </rPr>
      <t xml:space="preserve"> Integración y organización de comités de contraloría social para la correcta supervisión de las obras públicas.</t>
    </r>
  </si>
  <si>
    <r>
      <rPr>
        <b/>
        <sz val="11"/>
        <color theme="1"/>
        <rFont val="Arial"/>
        <family val="2"/>
      </rPr>
      <t xml:space="preserve">PCCSC: </t>
    </r>
    <r>
      <rPr>
        <sz val="11"/>
        <color theme="1"/>
        <rFont val="Arial"/>
        <family val="2"/>
      </rPr>
      <t>Porcentaje de los Comités de Contraloría Social conformados</t>
    </r>
  </si>
  <si>
    <r>
      <rPr>
        <b/>
        <sz val="11"/>
        <color theme="1"/>
        <rFont val="Arial"/>
        <family val="2"/>
      </rPr>
      <t>2.08.1.1.4.2</t>
    </r>
    <r>
      <rPr>
        <sz val="11"/>
        <color theme="1"/>
        <rFont val="Arial"/>
        <family val="2"/>
      </rPr>
      <t xml:space="preserve"> Integración y capacitación de los comités de Contraloría Social para la correcta supervisión de las obras públicas.</t>
    </r>
  </si>
  <si>
    <r>
      <rPr>
        <b/>
        <sz val="11"/>
        <color theme="1"/>
        <rFont val="Arial"/>
        <family val="2"/>
      </rPr>
      <t>PCCCS:</t>
    </r>
    <r>
      <rPr>
        <sz val="11"/>
        <color theme="1"/>
        <rFont val="Arial"/>
        <family val="2"/>
      </rPr>
      <t xml:space="preserve"> Porcentaje de Capacitaciones de Comités de Contraloría Social realizados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</si>
  <si>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Capacitaciones</t>
    </r>
  </si>
  <si>
    <r>
      <rPr>
        <b/>
        <sz val="11"/>
        <color theme="1"/>
        <rFont val="Arial"/>
        <family val="2"/>
      </rPr>
      <t>PCTR:</t>
    </r>
    <r>
      <rPr>
        <sz val="11"/>
        <color theme="1"/>
        <rFont val="Arial"/>
        <family val="2"/>
      </rPr>
      <t xml:space="preserve"> Porcentaje de Cursos y Talleres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</si>
  <si>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Cursos y Talleres</t>
    </r>
  </si>
  <si>
    <r>
      <rPr>
        <b/>
        <sz val="11"/>
        <color theme="1"/>
        <rFont val="Arial"/>
        <family val="2"/>
      </rPr>
      <t>2.08.1.1.4.4</t>
    </r>
    <r>
      <rPr>
        <sz val="11"/>
        <color theme="1"/>
        <rFont val="Arial"/>
        <family val="2"/>
      </rPr>
      <t xml:space="preserve"> Realización de actividades de coordinación con Gobierno Federal y Estatal para el seguimiento de programas sociales.</t>
    </r>
  </si>
  <si>
    <r>
      <rPr>
        <b/>
        <sz val="11"/>
        <color theme="1"/>
        <rFont val="Arial"/>
        <family val="2"/>
      </rPr>
      <t>PAC:</t>
    </r>
    <r>
      <rPr>
        <sz val="11"/>
        <color theme="1"/>
        <rFont val="Arial"/>
        <family val="2"/>
      </rPr>
      <t xml:space="preserve"> Porcentaje de Actividades de Coordinación</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</si>
  <si>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Actividades</t>
    </r>
  </si>
  <si>
    <r>
      <rPr>
        <b/>
        <sz val="11"/>
        <color theme="1"/>
        <rFont val="Arial"/>
        <family val="2"/>
      </rPr>
      <t>2.08.1.1.5</t>
    </r>
    <r>
      <rPr>
        <sz val="11"/>
        <color theme="1"/>
        <rFont val="Arial"/>
        <family val="2"/>
      </rPr>
      <t xml:space="preserve"> Política municipal en materia educativa en coordinación con instituciones gubernamentales y privadas ejecutada.</t>
    </r>
  </si>
  <si>
    <r>
      <rPr>
        <b/>
        <sz val="11"/>
        <color theme="1"/>
        <rFont val="Arial"/>
        <family val="2"/>
      </rPr>
      <t xml:space="preserve">PAPE: </t>
    </r>
    <r>
      <rPr>
        <sz val="11"/>
        <color theme="1"/>
        <rFont val="Arial"/>
        <family val="2"/>
      </rPr>
      <t>Porcentaje de Acciones de Política Educativa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</si>
  <si>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t>
    </r>
  </si>
  <si>
    <r>
      <rPr>
        <b/>
        <sz val="11"/>
        <color theme="1"/>
        <rFont val="Arial"/>
        <family val="2"/>
      </rPr>
      <t>2.08.1.1.5.1</t>
    </r>
    <r>
      <rPr>
        <sz val="11"/>
        <color theme="1"/>
        <rFont val="Arial"/>
        <family val="2"/>
      </rPr>
      <t xml:space="preserve"> Realización de actividades que apoyen el desarrollo educativo en beneficio de la comunidad escolar.</t>
    </r>
  </si>
  <si>
    <r>
      <rPr>
        <b/>
        <sz val="11"/>
        <color theme="1"/>
        <rFont val="Arial"/>
        <family val="2"/>
      </rPr>
      <t xml:space="preserve">PADER: </t>
    </r>
    <r>
      <rPr>
        <sz val="11"/>
        <color theme="1"/>
        <rFont val="Arial"/>
        <family val="2"/>
      </rPr>
      <t>Porcentaje de Actividades de Desarrollo Educativo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</si>
  <si>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Actividades</t>
    </r>
  </si>
  <si>
    <r>
      <rPr>
        <b/>
        <sz val="11"/>
        <color theme="1"/>
        <rFont val="Arial"/>
        <family val="2"/>
      </rPr>
      <t>2.08.1.1.6</t>
    </r>
    <r>
      <rPr>
        <sz val="11"/>
        <color theme="1"/>
        <rFont val="Arial"/>
        <family val="2"/>
      </rPr>
      <t xml:space="preserve"> Acciones para impulsar y fortalecer las actividades que promuevan una educación de calidad en beneficio de los alumnos en situación de vulnerabilidad.</t>
    </r>
  </si>
  <si>
    <r>
      <rPr>
        <b/>
        <sz val="11"/>
        <color theme="1"/>
        <rFont val="Arial"/>
        <family val="2"/>
      </rPr>
      <t>PAPB:</t>
    </r>
    <r>
      <rPr>
        <sz val="11"/>
        <color theme="1"/>
        <rFont val="Arial"/>
        <family val="2"/>
      </rPr>
      <t xml:space="preserve"> Porcentaje de Acciones para las Becas ejecutadas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</si>
  <si>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Acciones</t>
    </r>
  </si>
  <si>
    <r>
      <rPr>
        <b/>
        <sz val="11"/>
        <color theme="1"/>
        <rFont val="Arial"/>
        <family val="2"/>
      </rPr>
      <t xml:space="preserve">2.08.1.1.6.1 </t>
    </r>
    <r>
      <rPr>
        <sz val="11"/>
        <color theme="1"/>
        <rFont val="Arial"/>
        <family val="2"/>
      </rPr>
      <t xml:space="preserve"> Realización de entrega de becas de “Calidad Educativa e Impulso al Desarrollo Humano” para una educación de calidad y en beneficio de los alumnos en situación de vulnerabilidad.</t>
    </r>
  </si>
  <si>
    <r>
      <rPr>
        <b/>
        <sz val="11"/>
        <color theme="1"/>
        <rFont val="Arial"/>
        <family val="2"/>
      </rPr>
      <t xml:space="preserve">PBE: </t>
    </r>
    <r>
      <rPr>
        <sz val="11"/>
        <color theme="1"/>
        <rFont val="Arial"/>
        <family val="2"/>
      </rPr>
      <t>Porcentaje de Becas Entregadas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</si>
  <si>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Becas</t>
    </r>
  </si>
  <si>
    <r>
      <rPr>
        <b/>
        <sz val="11"/>
        <color theme="1"/>
        <rFont val="Arial"/>
        <family val="2"/>
      </rPr>
      <t>2.08.1.1.6.2</t>
    </r>
    <r>
      <rPr>
        <sz val="11"/>
        <color theme="1"/>
        <rFont val="Arial"/>
        <family val="2"/>
      </rPr>
      <t xml:space="preserve"> Realización de eventos educativos y sociales inclusivos en apoyo a los becarios y becarias para el seguimiento del programa municipal de becas.</t>
    </r>
  </si>
  <si>
    <r>
      <rPr>
        <b/>
        <sz val="11"/>
        <color theme="1"/>
        <rFont val="Arial"/>
        <family val="2"/>
      </rPr>
      <t xml:space="preserve">PEIBR: </t>
    </r>
    <r>
      <rPr>
        <sz val="11"/>
        <color theme="1"/>
        <rFont val="Arial"/>
        <family val="2"/>
      </rPr>
      <t>Porcentaje de Eventos para la Inclusión de becarias y becarios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</si>
  <si>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t>
    </r>
  </si>
  <si>
    <r>
      <rPr>
        <b/>
        <sz val="11"/>
        <color theme="1"/>
        <rFont val="Arial"/>
        <family val="2"/>
      </rPr>
      <t>2.08.1.1.7</t>
    </r>
    <r>
      <rPr>
        <sz val="11"/>
        <color theme="1"/>
        <rFont val="Arial"/>
        <family val="2"/>
      </rPr>
      <t xml:space="preserve">  Actividades a favor del desarrollo educativo en instituciones públicas atendidas.</t>
    </r>
  </si>
  <si>
    <r>
      <rPr>
        <b/>
        <sz val="11"/>
        <color theme="1"/>
        <rFont val="Arial"/>
        <family val="2"/>
      </rPr>
      <t xml:space="preserve">PADE: </t>
    </r>
    <r>
      <rPr>
        <sz val="11"/>
        <color theme="1"/>
        <rFont val="Arial"/>
        <family val="2"/>
      </rPr>
      <t>Porcentaje de Actividades con enfoque de desarrollo educativo ejecutadas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</si>
  <si>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</si>
  <si>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 xml:space="preserve">2.08.1.1.7.1 </t>
    </r>
    <r>
      <rPr>
        <sz val="11"/>
        <color theme="1"/>
        <rFont val="Arial"/>
        <family val="2"/>
      </rPr>
      <t xml:space="preserve"> Ejecución de actividades  de  prevención  y  promoción  en materia de salud,  medio ambiente, cultura y fomento a los valores cívicos dirigido a niños, niñas y adolescentes del municipio de Benito Juárez.</t>
    </r>
  </si>
  <si>
    <r>
      <rPr>
        <b/>
        <sz val="11"/>
        <color theme="1"/>
        <rFont val="Arial"/>
        <family val="2"/>
      </rPr>
      <t>PAPPE:</t>
    </r>
    <r>
      <rPr>
        <sz val="11"/>
        <color theme="1"/>
        <rFont val="Arial"/>
        <family val="2"/>
      </rPr>
      <t xml:space="preserve"> Porcentaje de Actividades de Prevención y Promoción ejecutadas</t>
    </r>
  </si>
  <si>
    <r>
      <rPr>
        <b/>
        <sz val="11"/>
        <color theme="1"/>
        <rFont val="Arial"/>
        <family val="2"/>
      </rPr>
      <t>2.08.1.1.8</t>
    </r>
    <r>
      <rPr>
        <sz val="11"/>
        <color theme="1"/>
        <rFont val="Arial"/>
        <family val="2"/>
      </rPr>
      <t xml:space="preserve"> Pláticas de sensibilización, orientación y prevención del Acoso Escolar (Bullying) en instituciones de educación públicas y privadas ejecutadas.</t>
    </r>
  </si>
  <si>
    <r>
      <rPr>
        <b/>
        <sz val="11"/>
        <color theme="1"/>
        <rFont val="Arial"/>
        <family val="2"/>
      </rPr>
      <t>PPCAE:</t>
    </r>
    <r>
      <rPr>
        <sz val="11"/>
        <color theme="1"/>
        <rFont val="Arial"/>
        <family val="2"/>
      </rPr>
      <t xml:space="preserve"> Porcentaje de Pláticas de Combate al Acoso Escolar ejecutadas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</si>
  <si>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Pláticas</t>
    </r>
  </si>
  <si>
    <r>
      <rPr>
        <b/>
        <sz val="11"/>
        <color theme="1"/>
        <rFont val="Arial"/>
        <family val="2"/>
      </rPr>
      <t>2.08.1.1.8.1</t>
    </r>
    <r>
      <rPr>
        <sz val="11"/>
        <color theme="1"/>
        <rFont val="Arial"/>
        <family val="2"/>
      </rPr>
      <t xml:space="preserve"> Realización pláticas de prevención de violencia y valores en los centros educativos del municipio de Benito Juárez.</t>
    </r>
  </si>
  <si>
    <r>
      <rPr>
        <b/>
        <sz val="11"/>
        <color theme="1"/>
        <rFont val="Arial"/>
        <family val="2"/>
      </rPr>
      <t xml:space="preserve">PPPFVR: </t>
    </r>
    <r>
      <rPr>
        <sz val="11"/>
        <color theme="1"/>
        <rFont val="Arial"/>
        <family val="2"/>
      </rPr>
      <t>Porcentaje de Pláticas de Prevención y Fomento de Valores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</si>
  <si>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</si>
  <si>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2.08.1.1.9</t>
    </r>
    <r>
      <rPr>
        <sz val="11"/>
        <color theme="1"/>
        <rFont val="Arial"/>
        <family val="2"/>
      </rPr>
      <t xml:space="preserve"> Actividades de fomento e impulso a la Lectura en las bibliotecas públicas municipales ejecutadas en beneficio de la población del municipio de Benito Juárez.</t>
    </r>
  </si>
  <si>
    <r>
      <rPr>
        <b/>
        <sz val="11"/>
        <color theme="1"/>
        <rFont val="Arial"/>
        <family val="2"/>
      </rPr>
      <t xml:space="preserve">PEADL: </t>
    </r>
    <r>
      <rPr>
        <sz val="11"/>
        <color theme="1"/>
        <rFont val="Arial"/>
        <family val="2"/>
      </rPr>
      <t xml:space="preserve">Porcentaje ejecutado de Actividades para el Desarrollo de Lectura </t>
    </r>
  </si>
  <si>
    <r>
      <rPr>
        <b/>
        <sz val="11"/>
        <color theme="1"/>
        <rFont val="Arial"/>
        <family val="2"/>
      </rPr>
      <t xml:space="preserve">2.08.1.1.9.1 </t>
    </r>
    <r>
      <rPr>
        <sz val="11"/>
        <color theme="1"/>
        <rFont val="Arial"/>
        <family val="2"/>
      </rPr>
      <t xml:space="preserve">Organización de actividades y servicios bibliotecarios para incentivar y fomentar a la lectura en beneficio de la población del municipio de Benito Juárez.. </t>
    </r>
  </si>
  <si>
    <r>
      <rPr>
        <b/>
        <sz val="11"/>
        <color theme="1"/>
        <rFont val="Arial"/>
        <family val="2"/>
      </rPr>
      <t xml:space="preserve">PEASB: </t>
    </r>
    <r>
      <rPr>
        <sz val="11"/>
        <color theme="1"/>
        <rFont val="Arial"/>
        <family val="2"/>
      </rPr>
      <t xml:space="preserve">Porcentaje Ejecutado de Actividades y Servicios Bibliotecarios </t>
    </r>
  </si>
  <si>
    <r>
      <rPr>
        <b/>
        <sz val="11"/>
        <color theme="1"/>
        <rFont val="Arial"/>
        <family val="2"/>
      </rPr>
      <t>2.08.1.1.10</t>
    </r>
    <r>
      <rPr>
        <sz val="11"/>
        <color theme="1"/>
        <rFont val="Arial"/>
        <family val="2"/>
      </rPr>
      <t xml:space="preserve"> Acciones de Servicios de salud que mejoren la calidad de vida de la población del municipio de Benito Juárez realizadas.</t>
    </r>
  </si>
  <si>
    <r>
      <rPr>
        <b/>
        <sz val="11"/>
        <color theme="1"/>
        <rFont val="Arial"/>
        <family val="2"/>
      </rPr>
      <t xml:space="preserve">PASSR: </t>
    </r>
    <r>
      <rPr>
        <sz val="11"/>
        <color theme="1"/>
        <rFont val="Arial"/>
        <family val="2"/>
      </rPr>
      <t>Porcentaje de Acciones de Servicios de Salud realizados</t>
    </r>
  </si>
  <si>
    <r>
      <rPr>
        <b/>
        <sz val="11"/>
        <color theme="1"/>
        <rFont val="Arial"/>
        <family val="2"/>
      </rPr>
      <t>2.08.1.1.10.1</t>
    </r>
    <r>
      <rPr>
        <sz val="11"/>
        <color theme="1"/>
        <rFont val="Arial"/>
        <family val="2"/>
      </rPr>
      <t xml:space="preserve"> Realización de brigadas médicas con servicios de salud gratuitos en beneficio de la ciudadanía en situación de vulnerabilidad y de escasos recursos del municipio de Benito Juárez.</t>
    </r>
  </si>
  <si>
    <r>
      <rPr>
        <b/>
        <sz val="11"/>
        <color theme="1"/>
        <rFont val="Arial"/>
        <family val="2"/>
      </rPr>
      <t xml:space="preserve">PBMR: </t>
    </r>
    <r>
      <rPr>
        <sz val="11"/>
        <color theme="1"/>
        <rFont val="Arial"/>
        <family val="2"/>
      </rPr>
      <t>Porcentaje de brigadas médicas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</si>
  <si>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t>
    </r>
  </si>
  <si>
    <r>
      <rPr>
        <b/>
        <sz val="11"/>
        <color theme="1"/>
        <rFont val="Arial"/>
        <family val="2"/>
      </rPr>
      <t>2.08.1.1.10.2</t>
    </r>
    <r>
      <rPr>
        <sz val="11"/>
        <color theme="1"/>
        <rFont val="Arial"/>
        <family val="2"/>
      </rPr>
      <t xml:space="preserve"> Realización de eventos de coordinación con instituciones públicas y privadas para ofrecer una mayor variedad de servicios de salud abarcando diferentes puntos del municipio de Benito Juárez.</t>
    </r>
  </si>
  <si>
    <r>
      <rPr>
        <b/>
        <sz val="11"/>
        <color theme="1"/>
        <rFont val="Arial"/>
        <family val="2"/>
      </rPr>
      <t xml:space="preserve">PECIG: </t>
    </r>
    <r>
      <rPr>
        <sz val="11"/>
        <color theme="1"/>
        <rFont val="Arial"/>
        <family val="2"/>
      </rPr>
      <t>Porcentaje de Eventos de Coordinación Interinstitucional y Gubernamental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</si>
  <si>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t>
    </r>
  </si>
  <si>
    <r>
      <rPr>
        <b/>
        <sz val="11"/>
        <color theme="1"/>
        <rFont val="Arial"/>
        <family val="2"/>
      </rPr>
      <t xml:space="preserve">2.08.1.1.11 </t>
    </r>
    <r>
      <rPr>
        <sz val="11"/>
        <color theme="1"/>
        <rFont val="Arial"/>
        <family val="2"/>
      </rPr>
      <t>Atenciones médicas en materia de salud preventiva para mejorar la salud de la población del municipio de Benito Juárez realizadas.</t>
    </r>
  </si>
  <si>
    <r>
      <rPr>
        <b/>
        <sz val="11"/>
        <color theme="1"/>
        <rFont val="Arial"/>
        <family val="2"/>
      </rPr>
      <t>PAMPR:</t>
    </r>
    <r>
      <rPr>
        <sz val="11"/>
        <color theme="1"/>
        <rFont val="Arial"/>
        <family val="2"/>
      </rPr>
      <t xml:space="preserve"> Porcentaje de Atenciones Médicas Preventivas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</si>
  <si>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Atenciones</t>
    </r>
  </si>
  <si>
    <r>
      <rPr>
        <b/>
        <sz val="11"/>
        <color theme="1"/>
        <rFont val="Arial"/>
        <family val="2"/>
      </rPr>
      <t>2.08.1.1.11.1</t>
    </r>
    <r>
      <rPr>
        <sz val="11"/>
        <color theme="1"/>
        <rFont val="Arial"/>
        <family val="2"/>
      </rPr>
      <t xml:space="preserve"> Realización de atenciones y consultas médicas gratuitas para el cuidado de la salud de la población del municipio de Benito Juárez.</t>
    </r>
  </si>
  <si>
    <r>
      <rPr>
        <b/>
        <sz val="11"/>
        <color theme="1"/>
        <rFont val="Arial"/>
        <family val="2"/>
      </rPr>
      <t xml:space="preserve">PCMR: </t>
    </r>
    <r>
      <rPr>
        <sz val="11"/>
        <color theme="1"/>
        <rFont val="Arial"/>
        <family val="2"/>
      </rPr>
      <t>Porcentaje de Consultas Médicas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</si>
  <si>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t>
    </r>
  </si>
  <si>
    <r>
      <rPr>
        <b/>
        <sz val="11"/>
        <color theme="1"/>
        <rFont val="Arial"/>
        <family val="2"/>
      </rPr>
      <t>2.08.1.1.11.2</t>
    </r>
    <r>
      <rPr>
        <sz val="11"/>
        <color theme="1"/>
        <rFont val="Arial"/>
        <family val="2"/>
      </rPr>
      <t xml:space="preserve"> Realización de pláticas de prevención de la salud para orientar a la población en el ciudado de su salud para el mejoramiento de su calidad de vida. </t>
    </r>
  </si>
  <si>
    <r>
      <rPr>
        <b/>
        <sz val="11"/>
        <color theme="1"/>
        <rFont val="Arial"/>
        <family val="2"/>
      </rPr>
      <t xml:space="preserve">PRPPS: </t>
    </r>
    <r>
      <rPr>
        <sz val="11"/>
        <color theme="1"/>
        <rFont val="Arial"/>
        <family val="2"/>
      </rPr>
      <t xml:space="preserve">Porcentaje realizado de Pláticas de Prevención de la Salud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</si>
  <si>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</si>
  <si>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2.08.1.1.12</t>
    </r>
    <r>
      <rPr>
        <sz val="11"/>
        <color theme="1"/>
        <rFont val="Arial"/>
        <family val="2"/>
      </rPr>
      <t xml:space="preserve"> Acciones de salud pública en beneficio de la población del municipio de Benito Juárez para tener entornos saludables.</t>
    </r>
  </si>
  <si>
    <r>
      <rPr>
        <b/>
        <sz val="11"/>
        <color theme="1"/>
        <rFont val="Arial"/>
        <family val="2"/>
      </rPr>
      <t xml:space="preserve">PASPR: </t>
    </r>
    <r>
      <rPr>
        <sz val="11"/>
        <color theme="1"/>
        <rFont val="Arial"/>
        <family val="2"/>
      </rPr>
      <t>Porcentaje de Acciones de Salud Pública realizados.</t>
    </r>
  </si>
  <si>
    <r>
      <rPr>
        <b/>
        <sz val="11"/>
        <color theme="1"/>
        <rFont val="Arial"/>
        <family val="2"/>
      </rPr>
      <t>2.08.1.1.12.1</t>
    </r>
    <r>
      <rPr>
        <sz val="11"/>
        <color theme="1"/>
        <rFont val="Arial"/>
        <family val="2"/>
      </rPr>
      <t xml:space="preserve"> Implementación de acciones para mantener entornos saludables para el beneficio de la población del municipio de Benito Juárez.</t>
    </r>
  </si>
  <si>
    <r>
      <rPr>
        <b/>
        <sz val="11"/>
        <color theme="1"/>
        <rFont val="Arial"/>
        <family val="2"/>
      </rPr>
      <t xml:space="preserve">PAESR: </t>
    </r>
    <r>
      <rPr>
        <sz val="11"/>
        <color theme="1"/>
        <rFont val="Arial"/>
        <family val="2"/>
      </rPr>
      <t>Porcentaje de Acciones para mantener entornos Saludables realizados</t>
    </r>
  </si>
  <si>
    <r>
      <rPr>
        <b/>
        <sz val="11"/>
        <color theme="1"/>
        <rFont val="Arial"/>
        <family val="2"/>
      </rPr>
      <t>2.08.1.1.13</t>
    </r>
    <r>
      <rPr>
        <sz val="11"/>
        <color theme="1"/>
        <rFont val="Arial"/>
        <family val="2"/>
      </rPr>
      <t xml:space="preserve"> Atenciones de salud mental para concientizar a la población del municipio de Benito Juárez en preventivos de la salud otorgadas.</t>
    </r>
  </si>
  <si>
    <r>
      <rPr>
        <b/>
        <sz val="11"/>
        <color theme="1"/>
        <rFont val="Arial"/>
        <family val="2"/>
      </rPr>
      <t xml:space="preserve">PASMO: </t>
    </r>
    <r>
      <rPr>
        <sz val="11"/>
        <color theme="1"/>
        <rFont val="Arial"/>
        <family val="2"/>
      </rPr>
      <t>Porcentaje de Atenciones de Salud Mental Otorgadas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</si>
  <si>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Atenciones</t>
    </r>
  </si>
  <si>
    <r>
      <rPr>
        <b/>
        <sz val="11"/>
        <color theme="1"/>
        <rFont val="Arial"/>
        <family val="2"/>
      </rPr>
      <t xml:space="preserve">2.08.1.1.13.1 </t>
    </r>
    <r>
      <rPr>
        <sz val="11"/>
        <color theme="1"/>
        <rFont val="Arial"/>
        <family val="2"/>
      </rPr>
      <t>Realización de</t>
    </r>
    <r>
      <rPr>
        <b/>
        <sz val="11"/>
        <color theme="1"/>
        <rFont val="Arial"/>
        <family val="2"/>
      </rPr>
      <t xml:space="preserve"> </t>
    </r>
    <r>
      <rPr>
        <sz val="11"/>
        <color theme="1"/>
        <rFont val="Arial"/>
        <family val="2"/>
      </rPr>
      <t>Atenciones psicológicas gratuitas en beneficio de la población para la concientización en temas de salud mental.</t>
    </r>
  </si>
  <si>
    <r>
      <rPr>
        <b/>
        <sz val="11"/>
        <color theme="1"/>
        <rFont val="Arial"/>
        <family val="2"/>
      </rPr>
      <t xml:space="preserve">PAPR: </t>
    </r>
    <r>
      <rPr>
        <sz val="11"/>
        <color theme="1"/>
        <rFont val="Arial"/>
        <family val="2"/>
      </rPr>
      <t>Porcentaje de atenciones psicológicas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</si>
  <si>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t>
    </r>
  </si>
  <si>
    <r>
      <rPr>
        <b/>
        <sz val="11"/>
        <color theme="1"/>
        <rFont val="Arial"/>
        <family val="2"/>
      </rPr>
      <t>2.08.1.1.14</t>
    </r>
    <r>
      <rPr>
        <sz val="11"/>
        <color theme="1"/>
        <rFont val="Arial"/>
        <family val="2"/>
      </rPr>
      <t xml:space="preserve">  Acciones de coordinación para el emprendimiento, desarrollo rural y fomento al empleo impulsadas. </t>
    </r>
  </si>
  <si>
    <r>
      <rPr>
        <b/>
        <sz val="11"/>
        <rFont val="Arial"/>
        <family val="2"/>
      </rPr>
      <t>PARIDE:</t>
    </r>
    <r>
      <rPr>
        <sz val="11"/>
        <rFont val="Arial"/>
        <family val="2"/>
      </rPr>
      <t xml:space="preserve"> Porcentaje de Acciones realizadas que Impulsan el Desarrollo Económico </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</si>
  <si>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Acciones </t>
    </r>
  </si>
  <si>
    <r>
      <rPr>
        <b/>
        <sz val="11"/>
        <color theme="1"/>
        <rFont val="Arial"/>
        <family val="2"/>
      </rPr>
      <t>2.08.1.1.14.1</t>
    </r>
    <r>
      <rPr>
        <sz val="11"/>
        <color theme="1"/>
        <rFont val="Arial"/>
        <family val="2"/>
      </rPr>
      <t xml:space="preserve"> Coordinación de Reuniones con dependencias de los tres niveles de gobierno e iniciativa privada en materia económica para el cumplimiento de los reglamentos establecidos.</t>
    </r>
  </si>
  <si>
    <r>
      <rPr>
        <b/>
        <sz val="11"/>
        <rFont val="Arial"/>
        <family val="2"/>
      </rPr>
      <t xml:space="preserve">PRC: </t>
    </r>
    <r>
      <rPr>
        <sz val="11"/>
        <rFont val="Arial"/>
        <family val="2"/>
      </rPr>
      <t>Porcentaje de Reuniones coordinadas</t>
    </r>
  </si>
  <si>
    <r>
      <rPr>
        <b/>
        <sz val="11"/>
        <color theme="1"/>
        <rFont val="Arial"/>
        <family val="2"/>
      </rPr>
      <t>2.08.1.1.15</t>
    </r>
    <r>
      <rPr>
        <sz val="11"/>
        <color theme="1"/>
        <rFont val="Arial"/>
        <family val="2"/>
      </rPr>
      <t xml:space="preserve"> Acciones de educación financiera, innovación, impulso y promoción en beneficio de los emprendedores y las emprendedoras del municipio de Benito Juárez ejecutadas.</t>
    </r>
  </si>
  <si>
    <r>
      <rPr>
        <b/>
        <sz val="11"/>
        <rFont val="Arial"/>
        <family val="2"/>
      </rPr>
      <t xml:space="preserve">PEAEF: </t>
    </r>
    <r>
      <rPr>
        <sz val="11"/>
        <rFont val="Arial"/>
        <family val="2"/>
      </rPr>
      <t xml:space="preserve">Porcentaje ejecutado de Acciones de Educación Financiera </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</si>
  <si>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Acciones </t>
    </r>
  </si>
  <si>
    <r>
      <rPr>
        <b/>
        <sz val="11"/>
        <color theme="1"/>
        <rFont val="Arial"/>
        <family val="2"/>
      </rPr>
      <t>2.08.1.1.15.1</t>
    </r>
    <r>
      <rPr>
        <sz val="11"/>
        <color theme="1"/>
        <rFont val="Arial"/>
        <family val="2"/>
      </rPr>
      <t xml:space="preserve"> Realización capacitaciones en temas de comercio, industria y de servicios para impulsar el emprendimiento.</t>
    </r>
  </si>
  <si>
    <r>
      <rPr>
        <b/>
        <sz val="11"/>
        <color theme="1"/>
        <rFont val="Arial"/>
        <family val="2"/>
      </rPr>
      <t xml:space="preserve">PCCISR: </t>
    </r>
    <r>
      <rPr>
        <sz val="11"/>
        <color theme="1"/>
        <rFont val="Arial"/>
        <family val="2"/>
      </rPr>
      <t>Porcentaje de Capacitaciones en temas de comercio, industria y de servicios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</si>
  <si>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Capacitaciones </t>
    </r>
  </si>
  <si>
    <r>
      <rPr>
        <b/>
        <sz val="11"/>
        <color theme="1"/>
        <rFont val="Arial"/>
        <family val="2"/>
      </rPr>
      <t xml:space="preserve"> 2.08.1.1.16</t>
    </r>
    <r>
      <rPr>
        <sz val="11"/>
        <color theme="1"/>
        <rFont val="Arial"/>
        <family val="2"/>
      </rPr>
      <t xml:space="preserve"> Acciones para promover proyectos para las PYMES (Pequeñas y medianas Empresas) desarrollados.</t>
    </r>
  </si>
  <si>
    <r>
      <rPr>
        <b/>
        <sz val="11"/>
        <rFont val="Arial"/>
        <family val="2"/>
      </rPr>
      <t xml:space="preserve">PAPPE: </t>
    </r>
    <r>
      <rPr>
        <sz val="11"/>
        <rFont val="Arial"/>
        <family val="2"/>
      </rPr>
      <t>Porcentaje de Acciones de Promoción de Proyectos ejecutados</t>
    </r>
  </si>
  <si>
    <r>
      <rPr>
        <b/>
        <sz val="11"/>
        <color theme="1"/>
        <rFont val="Arial"/>
        <family val="2"/>
      </rPr>
      <t>2.08.1.1.16.1</t>
    </r>
    <r>
      <rPr>
        <sz val="11"/>
        <color theme="1"/>
        <rFont val="Arial"/>
        <family val="2"/>
      </rPr>
      <t xml:space="preserve"> Realización de vinculaciones a programas de apoyo financiero, tutoría empresarial y capacitación en beneficio de los emprendedores.</t>
    </r>
  </si>
  <si>
    <r>
      <rPr>
        <b/>
        <sz val="11"/>
        <color theme="1"/>
        <rFont val="Arial"/>
        <family val="2"/>
      </rPr>
      <t xml:space="preserve">PVPAFTEC: </t>
    </r>
    <r>
      <rPr>
        <sz val="11"/>
        <color theme="1"/>
        <rFont val="Arial"/>
        <family val="2"/>
      </rPr>
      <t>Porcentaje de Vinculaciones a Programas de Apoyo financiero, tutoria empresarial y capaciación</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</si>
  <si>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Vinculaciones</t>
    </r>
  </si>
  <si>
    <r>
      <rPr>
        <b/>
        <sz val="11"/>
        <color theme="1"/>
        <rFont val="Arial"/>
        <family val="2"/>
      </rPr>
      <t xml:space="preserve">2.08.1.1.16.2 </t>
    </r>
    <r>
      <rPr>
        <sz val="11"/>
        <color theme="1"/>
        <rFont val="Arial"/>
        <family val="2"/>
      </rPr>
      <t>Realización de acciones para fomentar el emprendimiento en beneficio de la población jóven del municipio de Benito Juárez.</t>
    </r>
  </si>
  <si>
    <r>
      <rPr>
        <b/>
        <sz val="11"/>
        <rFont val="Arial"/>
        <family val="2"/>
      </rPr>
      <t xml:space="preserve">PAEJ: </t>
    </r>
    <r>
      <rPr>
        <sz val="11"/>
        <rFont val="Arial"/>
        <family val="2"/>
      </rPr>
      <t>Porcentaje de Acciones de Emprendimiento para la juventud</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</si>
  <si>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</si>
  <si>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t xml:space="preserve">2.08.1.1.16.3 </t>
    </r>
    <r>
      <rPr>
        <sz val="11"/>
        <color theme="1"/>
        <rFont val="Arial"/>
        <family val="2"/>
      </rPr>
      <t>Realización de  acciones para el beneficio de la ciudadanía vulnerable, cuidando su economía y estilo de vida.</t>
    </r>
  </si>
  <si>
    <r>
      <t xml:space="preserve">PABVC: </t>
    </r>
    <r>
      <rPr>
        <sz val="11"/>
        <rFont val="Arial"/>
        <family val="2"/>
      </rPr>
      <t>Porcentaje de Acciones para el Beneficio de la Ciudadanía Vulnerable</t>
    </r>
  </si>
  <si>
    <r>
      <rPr>
        <b/>
        <sz val="11"/>
        <color theme="1"/>
        <rFont val="Arial"/>
        <family val="2"/>
      </rPr>
      <t>2.08.1.1.17</t>
    </r>
    <r>
      <rPr>
        <sz val="11"/>
        <color theme="1"/>
        <rFont val="Arial"/>
        <family val="2"/>
      </rPr>
      <t xml:space="preserve"> Acciones de profesionalización sobre herramientas de mejora y comercialización de productos para el desarrollo rural otorgadas</t>
    </r>
  </si>
  <si>
    <r>
      <rPr>
        <b/>
        <sz val="11"/>
        <rFont val="Arial"/>
        <family val="2"/>
      </rPr>
      <t xml:space="preserve">PADR: </t>
    </r>
    <r>
      <rPr>
        <sz val="11"/>
        <rFont val="Arial"/>
        <family val="2"/>
      </rPr>
      <t>Porcentaje de Acciones de Desarrollo Rural ejecutados</t>
    </r>
  </si>
  <si>
    <r>
      <rPr>
        <b/>
        <sz val="11"/>
        <color theme="1"/>
        <rFont val="Arial"/>
        <family val="2"/>
      </rPr>
      <t xml:space="preserve">2.08.1.1.17.1 </t>
    </r>
    <r>
      <rPr>
        <sz val="11"/>
        <color theme="1"/>
        <rFont val="Arial"/>
        <family val="2"/>
      </rPr>
      <t>Realización de capacitaciones en beneficio del sector productivo para el mejoramiento de comercio de los productores.</t>
    </r>
  </si>
  <si>
    <r>
      <rPr>
        <b/>
        <sz val="11"/>
        <color theme="1"/>
        <rFont val="Arial"/>
        <family val="2"/>
      </rPr>
      <t xml:space="preserve">PCSP: </t>
    </r>
    <r>
      <rPr>
        <sz val="11"/>
        <color theme="1"/>
        <rFont val="Arial"/>
        <family val="2"/>
      </rPr>
      <t>Porcentaje de Capacitaciones  al Sector Productivo ejecutadas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</si>
  <si>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 </t>
    </r>
  </si>
  <si>
    <r>
      <rPr>
        <b/>
        <sz val="11"/>
        <rFont val="Arial"/>
        <family val="2"/>
      </rPr>
      <t xml:space="preserve">PEISPE: </t>
    </r>
    <r>
      <rPr>
        <sz val="11"/>
        <rFont val="Arial"/>
        <family val="2"/>
      </rPr>
      <t>Porcentaje de Eventos que Incentivan al Sector Productivo y empresarial ejecutados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</si>
  <si>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</si>
  <si>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r>
      <rPr>
        <b/>
        <sz val="11"/>
        <color theme="1"/>
        <rFont val="Arial"/>
        <family val="2"/>
      </rPr>
      <t>2.08.1.1.18</t>
    </r>
    <r>
      <rPr>
        <sz val="11"/>
        <color theme="1"/>
        <rFont val="Arial"/>
        <family val="2"/>
      </rPr>
      <t xml:space="preserve"> Vinculaciones laborales con empresas empleadoras ejecutadas en apoyo a la población del municipio de Benito Juárez.</t>
    </r>
  </si>
  <si>
    <r>
      <rPr>
        <b/>
        <sz val="11"/>
        <rFont val="Arial"/>
        <family val="2"/>
      </rPr>
      <t>PAVL:</t>
    </r>
    <r>
      <rPr>
        <sz val="11"/>
        <rFont val="Arial"/>
        <family val="2"/>
      </rPr>
      <t xml:space="preserve"> Porcentaje de Atenciones para Vinculación Laboral ejecutadas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</si>
  <si>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Atenciones</t>
    </r>
  </si>
  <si>
    <r>
      <rPr>
        <b/>
        <sz val="11"/>
        <color theme="1"/>
        <rFont val="Arial"/>
        <family val="2"/>
      </rPr>
      <t>2.08.1.1.18.1</t>
    </r>
    <r>
      <rPr>
        <sz val="11"/>
        <color theme="1"/>
        <rFont val="Arial"/>
        <family val="2"/>
      </rPr>
      <t xml:space="preserve"> Atención de solicitudes de vinculación laboral entre los candidatos y las empresas participantes del municipio de Benito Juárez.</t>
    </r>
  </si>
  <si>
    <r>
      <rPr>
        <b/>
        <sz val="11"/>
        <color theme="1"/>
        <rFont val="Arial"/>
        <family val="2"/>
      </rPr>
      <t>PALE:</t>
    </r>
    <r>
      <rPr>
        <sz val="11"/>
        <color theme="1"/>
        <rFont val="Arial"/>
        <family val="2"/>
      </rPr>
      <t xml:space="preserve"> Porcentaje de Atenciones Laborales ejecutadas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</si>
  <si>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t>
    </r>
  </si>
  <si>
    <t>ANUAL</t>
  </si>
  <si>
    <t>Justificacion Trimestral: No hay actividades programadas, en el meta planeada para este trimestre.</t>
  </si>
  <si>
    <t>ELABORÓ
Mtra. Sheyla Martin del Campo Cuadros
Enlace de la SMDSyE</t>
  </si>
  <si>
    <t>Direccion General de Desarrollo Social</t>
  </si>
  <si>
    <t>Dirección de Organización Comunitaria</t>
  </si>
  <si>
    <t>Dirección de Programas Sociales</t>
  </si>
  <si>
    <t xml:space="preserve">Dirección general de Educación </t>
  </si>
  <si>
    <t>Becas</t>
  </si>
  <si>
    <t>Bibliotecas</t>
  </si>
  <si>
    <t>DIRECCION DE SALUD HUMANA</t>
  </si>
  <si>
    <t>DIRECCION DE SALUD MENTAL</t>
  </si>
  <si>
    <t xml:space="preserve">DIRECCION DE SALUD AMBIENTAL </t>
  </si>
  <si>
    <t xml:space="preserve">DIRECCION GENERAL DE DESARROLLO ECONOMICO </t>
  </si>
  <si>
    <t>DIRECCION DE FOMENTO AL DESARROLLO AGROPECUARIO, PESQUERO Y FORESTAL</t>
  </si>
  <si>
    <t>DIRECCION DE FOMENTO AL DESARROLLO DE LA INDUSTRIA, COMERCIO Y SERVICIOS</t>
  </si>
  <si>
    <t>DIRECCION DE FOMENTO AL DESARROLLO A LAS MICROEMPRESAS Y AL DESARROLLO RURAL</t>
  </si>
  <si>
    <t xml:space="preserve">DIRECCION DEL SERVICIO MUNICIPAL DE EMPLEO Y CAPACITACION </t>
  </si>
  <si>
    <t>E-PPA 2.08 IMPULSO A LA ECONOMÍA Y AL DESARROLLO SOCIAL</t>
  </si>
  <si>
    <t>SECRETARÍA MUNICIPAL DE DESARROLLO SOCIAL Y ECONÓMICO</t>
  </si>
  <si>
    <r>
      <rPr>
        <b/>
        <sz val="11"/>
        <color theme="1"/>
        <rFont val="Arial"/>
        <family val="2"/>
      </rPr>
      <t xml:space="preserve">2.08.1 </t>
    </r>
    <r>
      <rPr>
        <sz val="11"/>
        <color theme="1"/>
        <rFont val="Arial"/>
        <family val="2"/>
      </rPr>
      <t>Contribuir a cerrar las brechas de desigualdad reactivando y diversificando la economía y poniendo fin a la exclusión social para fortalecer a las familias y mejorar la calidad de vida de la población mediante acciones y políticas orientadas al desarrollo económico y social en el municipio así como la articulación de actividades en materia de educación, salud y participación ciudadana.</t>
    </r>
  </si>
  <si>
    <t>EJE 2: PROSPERIDAD COMPARTIDA</t>
  </si>
  <si>
    <t>AUTORIZÓ
Lic. Berenice Sosa Osorio
Secretaria Municipal de Desarrollo Social y Económico</t>
  </si>
  <si>
    <t>Propósito
(Secretaría Municipal de Desarrollo Social y Económico)</t>
  </si>
  <si>
    <r>
      <rPr>
        <b/>
        <sz val="11"/>
        <color theme="1"/>
        <rFont val="Arial"/>
        <family val="2"/>
      </rPr>
      <t>2.08.1.1.4.3</t>
    </r>
    <r>
      <rPr>
        <sz val="11"/>
        <color theme="1"/>
        <rFont val="Arial"/>
        <family val="2"/>
      </rPr>
      <t xml:space="preserve"> Realización de cursos y talleres para sensibilizar el tema de discapacidad y fomentar la creación de proyectos e iniciativas.</t>
    </r>
  </si>
  <si>
    <t>v</t>
  </si>
  <si>
    <t>DIRECCION GENERAL DE SALUD</t>
  </si>
  <si>
    <t>Justificacion Trimestral: Se realizarón 19 actividades de coordinación interinstitucional de política social y humana, superando por 5 la meta planeada. Esto debido a que este año estamos reportando las "Posadas navideñas 2023, obteniendo un 135.71% de la meta trimestra y un 105.56% de la anual.</t>
  </si>
  <si>
    <t>Justificacion Trimestral: Se realizarón 9  acciones sociales para mejorar el desarrollo social y comunitario de la población del municipio de Benito Juárez, superando por 7 acciones lo planeado, debido a que se llevaron a acabo las "Posadas navideñas 2023" que reportamos en el mes de diciembre, obteniendo un 450% de la meta trimestral y un 266.67% de la anual.</t>
  </si>
  <si>
    <t xml:space="preserve">Justificacion Trimestral:  No se realizaron las actividadades sociales y de concientización en coordinación con dependencias gubernamentales y la sociedad civil para acercar a la ciudadanía a los diversos servicios; esto se debió a la operatividad de la temporada (Eventos de día de Muertos y Eventos navideños), obteniendo una meta anual del 150%.
</t>
  </si>
  <si>
    <t>Justificacion Trimestral:  Se realizó una  actividadad social y de concientización en coordinación con dependencias gubernamentales y la sociedad civil para acercar a la ciudadanía a los diversos servicios; faltando 1 activida, esto se debió a la operatividad de la temporada (Eventos de día de Muertos y Eventos navideños). obteniendo un 50% de la meta trimestral y un 75% de la anual.</t>
  </si>
  <si>
    <t>Justificacion Trimestral: Se superó la meta con  97  Mecanismos de participación a través de las diversas actividades que se realizan en el componente para el mejoramiento de la calidad de vida. Aumentó exponencialmente la cantidad debido a que se reportaron las Consultas Ciudadanas del Presupuesto Participativo y esto no estaba contemplado en la meta, al ser una actividad nueva, obteniendo una meta trimestral del 303.13% y una anual del 439.83%.</t>
  </si>
  <si>
    <t>Justificacion Trimestral: Se realizarón 23 acciones de política social del municipio basada en la Planeación, elaboración, gestión y proyección de programas sociales ejecutados. Debido a que  se depende de otras Direcciones y/o programas para poder llevar a cabo nuestras actividades superando la meta, por la solicitud de la ciudadanía. Obteniendo un 287.50% de meta trimestral  y un 147.83% anual.</t>
  </si>
  <si>
    <t>Justificacion Trimestral: Se realizarón 23  Integraciones y organización de comités de contraloría social para la correcta supervisión de las obras públicas, superando la meta planeada. Esto se debe a que Planeación manda los expedientes y realizamos las Integraciones, obteniendo un 766.67% de meta trimestral y un 230.77% de la anual.</t>
  </si>
  <si>
    <t>Justificacion Trimestral: No se tiene meta para este trimestre, obteniendo un 50% de meta anual.</t>
  </si>
  <si>
    <t xml:space="preserve">Justificacion Trimestral: No se realizaron los Cursos y Talleres debido a que ya no había presupuesto en la Dirección y se estuvieron realizando las integraciones de los comités de Contraloría social, obteniendo una meta anual del 25%.
</t>
  </si>
  <si>
    <t>Justificacion Trimestral: No se realizaron las reuniones debido a la cantidad de trabajo con las Obras (Integraciones de comités de Contraloría Social), obteniendo un 150% de meta anual.</t>
  </si>
  <si>
    <t>Justificacion Trimestral: Se supero la meta plenada con un evento más, obteniendo un 200% de meta trimestral y un 150% anual.</t>
  </si>
  <si>
    <t>Justificacion Trimestral: se realizó la entrega de 129, 019 Útiles escolares en diferentes instituciones educativas del nivel básico, lo que permitió alcanzar la meta planeada, obteniendo un 100% de meta trimestral y anual.</t>
  </si>
  <si>
    <t>Justificacion Trimestral: Se realizaron 7 actividades de prevención y promoción en materia de salud, medio ambiente, cultura y fomento a los valores cívicos dirigido a niños, niñas y adolescentes, superando la meta planeada, para cubrir las demandas de nuestra sociedad en el municipio de Benito Juárez, obteniendo un 140% de meta trimestral  y un 160% anual.</t>
  </si>
  <si>
    <t>Justificacion Trimestral: Trimestral:  Se realizaron 7 actividades de prevención y promoción en materia de salud, medio ambiente, cultura y fomento a los valores cívicos dirigido a niños, niñas y adolescentes, superando la meta planeada, para cubrir las demandas de nuestra sociedad en el municipio de Benito Juárez, obteniendo un 140% de meta trimestral  y un 160% anual.</t>
  </si>
  <si>
    <t>Justificacion Trimestral: Se realizaron 12 pláticas de sensibilización, orientación y prevención del Acoso Escolar (Bullying), alcanzanzo la meta plenada, obteniendo un 100% de meta trimestral y un 108.33% anual.</t>
  </si>
  <si>
    <t>Justificacion Trimestral: Se realizaron 101 actividades y servicios bibliotecarios para incentivar y fomentar a la lectura, superando la meta planeada debido a una mayor demanda en la actividad de fomento a la lectura y visitas guiadas. Lo anterior, en beneficio de la población del municipio de Benito Juárez, obteniendo un 3366.67% de meta trimestral y un 2840% anual.</t>
  </si>
  <si>
    <t>Justificacion Trimestral: Se superó la meta con 9 actividades, en gran medida, a los cursos que se impartieron a la ciudadanía, así como las Expo Plantas, las cuales incentivan y apoyan a los emprendedores, de este nicho, a tener las herramientas y comercilaizar sus productos, obteniendo 150% de meta trimestral y un 154.55% anual.</t>
  </si>
  <si>
    <t>Justificacion Trimestral: Se realizarón 6 reuniones de coordinación administrativa y económica con las Direcciones de la SMDSyE, con la finalidad de seguir fortaleciendo las acciones a implementar a favor de los ciudadanos del municipio, obteniendo 100% de la meta trimestral.</t>
  </si>
  <si>
    <t>Justificacion Trimestral:  Se realizarón 6 reuniones de coordinación  con enfoque administrativo y económico con las Direcciones Generales, para seguir fortaleciendo el trabajo que  realiza  la SMDSyE, obteniendo  100%  de la meta trimestral.</t>
  </si>
  <si>
    <t>Justificacion Trimestral: Se realizarón  9 brigadas de asistencia social incluida las de Cancún nos Une, alcanzando la meta planeada, obteniendo un 100% de la meta trimestral y un 125% de la anual.</t>
  </si>
  <si>
    <t>Justificacion Trimestral:  Se superó la meta con 46 acciones de integración y seguimiento de las actividades con los comités de electríficación en las zonas o colonias irregulares para la gestión de servicios públicos. Se le dio seguimiento y se realizarón integraciones de Comités de Electrificación que solicitarón las Colonias que acudieron a las oficinas de la Coordinación de Electrificación; todo esto para poder mejorar la calidad de vida de las personas. Se superó la meta debido a la demanda de la ciudadanía, obteniendo una meta trimestral del 518.18% y una anual del 765.79%.</t>
  </si>
  <si>
    <t>Justificacion Trimestral: Se llevarón a cabo 2  gestiones de anuencias vecinales para realizar las aperturas de negocios. Esto  para que se apoye a la Ciudadanía que las solicita y se le debe de dar seguimiento. Se superó la meta debido a que vinieron a solicitar dos anuencias vecinales y se le dio el debido seguimiento, obteniendo una meta trimestral del 200% y una anual del 150%.</t>
  </si>
  <si>
    <t>Justificacion Trimestral: Se superó la meta  por 5  cursos y talleres, para el mejoramiento de la calidad de vida, debido a que se agregaron en esta actividad los cursos y talleres para la Mujer, que nos solicito implementar el gobierno del estado (se implementaron este trimestre), obteniendo una meta trimestral del 125%  y una anual del 289.47%.</t>
  </si>
  <si>
    <r>
      <rPr>
        <sz val="11"/>
        <color theme="1"/>
        <rFont val="Arial"/>
        <family val="2"/>
      </rPr>
      <t xml:space="preserve">Justificacion Trimestral: </t>
    </r>
    <r>
      <rPr>
        <sz val="11"/>
        <rFont val="Arial"/>
        <family val="2"/>
      </rPr>
      <t xml:space="preserve"> Se realizó el proceso de seleccion y asignacion de becas a los estudiantes solicitantes. En el mes de diciembre se dio el pago a los niveles escolares especial, pre escolar, media superior y superior, obteniendo 19.06% de la meta trimestral y 68.05% anual.</t>
    </r>
  </si>
  <si>
    <t>Justificacion Trimestral:  Se realizó el proceso de seleccion, asignacion y pago de becas a estudiantes solicitantes. Motivo por el cual las actividades y el personal estuvo designado al proceso antes mencionado y no se realizaron actividades de inclusión de becarios, obteniendo 0% de la meta trimestral y 304.5% anual.</t>
  </si>
  <si>
    <t>Justificacion Trimestral:Se realizarón 88 acciones de Servicios de salud que mejoren la calidad de vida de la población, superando la meta, debido a la demanda de la ciudadanía, obteniendo 160% de meta trimestral y un 144.19% anual.</t>
  </si>
  <si>
    <t xml:space="preserve">Justificacion Trimestral: En el período comprendido no se realizaron eventos ni campañas ya que se  apoyo a  las actividades de fin de año, donde se requería el apoyo del personal de la dirección de salud, obteniendo 0% de meta trimestral y un 109.09% anual.
</t>
  </si>
  <si>
    <t xml:space="preserve">Justificacion Trimestral: Se realizarón 268 atenciones médicas en materia de salud preventiva para mejorar la salud de los Benitojuarenses, de las 297 programadas, obteniendo 90.24% de la meta trimestral y  89.97% de la anual. </t>
  </si>
  <si>
    <t>Justificacion Trimestral: Se realizaron 3  Acciones de salud pública en beneficio de la población de las 15 planeadas, debido a la reestrucura de la actividades de la dirección de salud ambiental, obteniendo 20% de meta trimestral y 68.33% anual.</t>
  </si>
  <si>
    <t xml:space="preserve">Justificacion Trimestral: Se realizaron 3 acciones para mantener entornos saludables para el beneficio de la población, de las 15 programadas, obteniendo un 20% de meta trimetral y 68.33% anual.
</t>
  </si>
  <si>
    <t>Justificacion Trimestral: Se supera la meta debido a la demanda de la ciudadanía por recibir Atenciones de salud mental, obteniendo 233.33% de la meta trimestral y 349.50% anual.</t>
  </si>
  <si>
    <t xml:space="preserve">Justificacion Trimestral: Se realizaron un total de 139 Atenciones psicológicas y de trabajo social gratuitas en beneficio de la población, superndo la meta debido a la demanda de la población obteniendo 231.67% de meta trimestral y 349% anual.
</t>
  </si>
  <si>
    <t>Justificacion Trimestral: Se ralizó 1 acción de coordinación para el emprendimiento, desarrollo rural y fomento al empleo, obteniendo un 100% de meta trimestral y  anual.</t>
  </si>
  <si>
    <t>Justificacion Trimestral: Se ralizó 1 reunión, obteniendo un 100% de meta trimestral y  anual.</t>
  </si>
  <si>
    <t>Justificacion Trimestral: Se realizaron 190 acciones de educación financiera, innovación, impulso y promoción en beneficio de los emprendedores y las emprendedoras, de las 15 programadas,superando la meta debido a la demanda de la ciudadanía apoyando con cursos de capacitación virtuales y presenciales en Universidades, así como ferias en Plazas comerciales, obteniendo un 1266.67% de la meta trimestral y  516% de la anual.</t>
  </si>
  <si>
    <t>Justificacion Trimestral: Se realizaron 190 capacitaciones en temas de comercio, industria y de servicios de las 15 programadas, superando la meta debido a la demanda de la ciudadanía apoyando con cursos de capacitación virtuales y presenciales en Universidades, así como ferias en Plazas comerciales, obteniendo un1266.67% de la meta trimestral y  508% de la anual.</t>
  </si>
  <si>
    <t>Justificacion Trimestral: Se realizaron 84 actividades entre cursos a  la comunidad juvenil, y asesoramientos a la ciudadanía para emprender sus proyectos de negocios, de las 32 programadas, superando la meta debido a la solicitud de la ciudadanía, obteniendo 262.50% de la meta trimestral y 158.91% anual.</t>
  </si>
  <si>
    <t>Justificacion Trimestral: Se realizaron 54 vinculaciones a programas de apoyo financiero, tutoría empresarial y capacitación en beneficio de los emprendedores. asesorías en el trimestre a personas emprendedoras, de las 20 programadas, superando la meta, debido a que la ciudadanía busca llevar a cabo su proyecto de negocio, y logran encontrar, por este medio, los apoyos para realizarlo, obteniendo 270% de meta trimestral y 150% anual.</t>
  </si>
  <si>
    <t>Justificacion Trimestral: No se tenía programada actividad y se realizaron 3 acciones para fomentar el emprendimiento en beneficio de la población jóven, de los cursos enfocados a la comunidad juvenil, debido a la necesidad que demandan los mismos, obteniendo un 100% de meta trimestral y  1500% anual.</t>
  </si>
  <si>
    <t>Justificacion Trimestral: Se superó la meta, realizando  6 cursos de capacitación entre los cuales se realizaron "Huertos Verticales", "Composta en Casa", "Enfermedades y Plagas", "insecticidas orgánicos", entre otros, con la finalidad de darles las herramientas para poder obtener los recursos para llevar a cabo los programas que se ofrecen a la ciudadanía, obteniendo 150% de meta trimestral y un 156.25% anual.</t>
  </si>
  <si>
    <r>
      <rPr>
        <b/>
        <sz val="11"/>
        <color theme="1"/>
        <rFont val="Arial"/>
        <family val="2"/>
      </rPr>
      <t xml:space="preserve"> 2.08.1.1.17.2</t>
    </r>
    <r>
      <rPr>
        <sz val="11"/>
        <color theme="1"/>
        <rFont val="Arial"/>
        <family val="2"/>
      </rPr>
      <t xml:space="preserve"> Implementación de eventos en beneficio de la población del municipio de Benito Juárez para incentivar al sector productivo y empresarial.</t>
    </r>
  </si>
  <si>
    <t>Justificacion Trimestral: Se superó la meta con 3 eventos en beneficio de la población para incentivar al sector productivo y empresarial, de las 2 programadas, debido a la demanda de la ciudadanía, obteniendo un 150% de la meta trimestral y anual.</t>
  </si>
  <si>
    <t>Justificacion Trimestral: Se realizaron 27 acciones para el beneficio de la ciudadanía vulnerable, cuidando su economía de las 12 programadas superando la meta, debido a la demanda de las ciudadanía y en apoyo a las Mujeres en situación prioritaría, a quienes se les busca ayudarr con productos de la canasta básica a precios económicos, para que sean sustento en sus hogares, obteniendo 225% de meta trimestral y 145.83%  anual.</t>
  </si>
  <si>
    <t>Justificacion Trimestral: Se realizaron 2316 vinculaciones laborales con empresas empleadoras de las 2500 programadas. Cabe señalar el repunte que tuvo este trimestre el programa "Empléate Web", así como la realización del primer "Empléate Itinerante Rosa", obteniendo 92.64% de meta trimestral y 123.93% anual.</t>
  </si>
  <si>
    <t xml:space="preserve">Justificacion Trimestral: Se realizaron 2316 atención de solicitudes de vinculación laboral con empresas empleadoras de las 2500 programadas. Cabe señalar el repunte que tuvo este trimestre el programa "Empléate Web", así como la realización del primer "Empléate Itinerante Rosa", obteniendo 92.64% de meta trimestral y 123.93% anual.
</t>
  </si>
  <si>
    <t>Justificacion Trimestral: Se realizaron 6326 acciones a favor  de la población que habita en el municipio mejorando su economía, educación y salud para incrementar su bienestar social, obteninedo un 100% de la meta trimestral y 120.25% anual.</t>
  </si>
  <si>
    <t>Justificacion Trimestral: Se realizaron 622 entregas de becas de “Calidad Educativa e Impulso al Desarrollo Humano” para una educación de calidad y en beneficio de los alumnos en situación de vulnerabilidad, a los niveles Especial, Preescolar, Media Superior y Superior de las 3258 programadas, ya que estás se entregarán en otra fecha, obteniendo un 19.09% de meta trimestral y un 107.26%  anual.</t>
  </si>
  <si>
    <t>Justificacion Trimestral: Se realizaron 30 brigadas médicas con servicios de salud gratuitos en beneficio de la ciudadanía en situación de vulnerabilidad y de escasos recursos del municipio de Benito Juárez de las 50 programadas, obteniendo un 60% de la meta trimestral y 79.33% anual.</t>
  </si>
  <si>
    <t>Justificacion Trimestral: Se brindaron  263 atenciones y consultas médicas gratuitas para el cuidado de la salud  de las 295 programadas, obteniendo 89.15% de meta trimestral y 90.42% anual.</t>
  </si>
  <si>
    <t xml:space="preserve">Justificacion Trimestral:  Se realizaron 5 platicas de prevencion de la salud para orientar a la poblacion en el cuidado de su salud para el mejoramiento de su calidad de vida, superando la meta, debido a la demanda de la ciudadanía, obteniendo 250% de meta trimestral y un 157.14% anual.
</t>
  </si>
  <si>
    <t xml:space="preserve">Justificacion Trimestral: Se tuvo un avance trimestral del 100% debido a que en este periodo se tuvo presupuesto autorizado en el sistema para realizar los pagos correspondientes de la Coordinación de Becas                                                                                                                                                       Justificacion Anual: En este lapso de tiempo se obtuvo un 100% de avance anual de la ejecución del presupuesto. </t>
  </si>
  <si>
    <t>PORCENTAJE DE AVANCE TRIMESTRAL ACUMULADO 2023</t>
  </si>
  <si>
    <t>Justificacion Trimestral:   Se tuvo un avance trimestral del 100% debido a que en este periodo se requirió del presupuesto para las diferentes necesidades de la Dirección; así como el material de papelería, lo insidpensable para las Brigadas y de igual manera para la oficina y arreglos que se hicieron en la misma.                                                                                                                                                                                                                                                                                                                      Justificacion Anual:  En este lapso de tiempo se obtuvo un 100% de avance anual de la ejecución del presupuesto.</t>
  </si>
  <si>
    <t>Justificacion Trimestral:  Se tuvo un avance trimestral del 100%.                                Justificación Anual: Se tuvo una meta anual  del 100%, alcanzando la meta planeada.</t>
  </si>
  <si>
    <t>Justificacion Trimestral:   Se tuvo un avance trimestral del 100% debido a que en este periodo  se dispuso del presupuesto para la papelería, material de limpieza y de igual manera lo necesario para la oficina.                                                                                                    Justificacion Anual:  En este lapso de tiempo se obtuvo un 100% de la meta anual de la ejecución del presupuesto.</t>
  </si>
  <si>
    <t>Justificacion Trimestral:   Se tuvo un avance trimestral del 100%.                                Justificación Anual: Se tuvo un avance del 100% del presupuesto debido a las necesidades de la Dirección, la Papelería y materiales de limpieza consumidos</t>
  </si>
  <si>
    <t xml:space="preserve">Justificacion Trimestral: Se tuvo un avance trimestral del 100% debido a que en este periodo se urilizó el presupuesto autorizado  para las diferentes necesidades de la Coordinación de Bibliotecas Públicas.                                                                                                                                                            Justificacion Anual: Se tuvo una meta anual del 100% debido a que en este periodo se urilizó el presupuesto autorizado.   </t>
  </si>
  <si>
    <t xml:space="preserve">Justificacion Trimestral: Se tuvo un avance trimestral del 100% debido a que en este periodo se utilizó lo planeado.                                                                                                                                                       Justificacion Anual: En este lapso de tiempo se obtuvo un 100% de avance anual de la ejecución del presupuesto. </t>
  </si>
  <si>
    <t xml:space="preserve">Justificacion Trimestral: Se tuvo un avance trimestral del 100% debido a que en este periodo se utilizó lo el presupuesto.                                                                                                                                     Justificacion Anual: En este lapso de tiempo se obtuvo un 100% de avance anual de la ejecución del presupuesto. </t>
  </si>
  <si>
    <t xml:space="preserve">Justificacion Trimestral:  Se tuvo un avance trimestral del 100% debido a que en este periodo se utilizo lo planeado.                                                                                                                                                        Justificacion Anual: En este lapso de tiempo se obtuvo un 100% de la meta anual de la ejecución del presupuesto. </t>
  </si>
  <si>
    <t xml:space="preserve">Justificacion Trimestral: Se tuvo un avance trimestral del 100% debido a que en este periodo se utilizo el presupuesto.                                                                                                                                                      Justificacion Anual: En este lapso de tiempo se obtuvo un 100% de avance anual de la ejecución del presupuesto. </t>
  </si>
  <si>
    <t xml:space="preserve">Justificacion Trimestral: Se obtuvo un avance del 100%  en la direccion general de desarrollo economico, debido a que en ese periodo se utilizo presupuesto autorizado .                                                                                                                                Justificacion Anual: En este lapso de tiempo se obtuvo un 100% de la meta nual de la ejecución del presupuesto. </t>
  </si>
  <si>
    <t xml:space="preserve">Justificacion Trimestral: Se obtuvo un avance del 100%  en la direccion general de desarrollo economico, debido a que en ese periodo se utilizo presupuesto autorizado .                                                                                                                                                                                                                  Justificacion Anual: En este lapso de tiempo se obtuvo un 100% de avance anual de la ejecución del presupuesto. </t>
  </si>
  <si>
    <t xml:space="preserve">Justificacion Trimestral: Se tuvo un avance trimestral del 100% debido a que en este periodo se utilizo el presupuesto.                                                                                                                                                   Justificacion Anual:  En este lapso de tiempo se obtuvo un 100% de avance anual de la ejecución del presupuesto. </t>
  </si>
  <si>
    <t xml:space="preserve">Justificacion Trimestral:Se obtuvo un avance trimestral del100% en la Direcciòn de Fomento a las Microempresas y el Desarrollo Rural, debido a que se utilizo presupuesto autorizado.                                                                                          Justificacion Anual:  En este lapso de tiempo se obtuvo un 100% de la meta anual de la ejecución del presupuesto.                                                      </t>
  </si>
  <si>
    <t xml:space="preserve">Justificacion Trimestral: Se tuvo un avance trimestral del 100% debido a que en este periodo se utilizo el presupuesto.                                                                                                                                                   Justificacion Anual:  En este lapso de tiempo se obtuvo un 100% de avance anual de la ejecución del presupuesto.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</si>
</sst>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quot;$&quot;#,##0.00"/>
    <numFmt numFmtId="165" formatCode="0.000"/>
    <numFmt numFmtId="166" formatCode="#,##0.000"/>
  </numFmts>
  <fonts count="20"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rgb="FFFFFFFF"/>
      <name val="Arial"/>
      <family val="2"/>
    </font>
    <font>
      <sz val="11"/>
      <color rgb="FFFFFFFF"/>
      <name val="Arial"/>
      <family val="2"/>
    </font>
    <font>
      <b/>
      <sz val="14"/>
      <color theme="0"/>
      <name val="Calibri"/>
      <family val="2"/>
      <scheme val="minor"/>
    </font>
    <font>
      <b/>
      <sz val="14"/>
      <name val="Arial"/>
      <family val="2"/>
    </font>
    <font>
      <sz val="11"/>
      <color theme="0"/>
      <name val="Arial"/>
      <family val="2"/>
    </font>
    <font>
      <b/>
      <sz val="24"/>
      <color theme="1"/>
      <name val="Calibri"/>
      <family val="2"/>
      <scheme val="minor"/>
    </font>
    <font>
      <sz val="13"/>
      <color theme="1"/>
      <name val="Calibri"/>
      <family val="2"/>
      <scheme val="minor"/>
    </font>
  </fonts>
  <fills count="14">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FF3"/>
        <bgColor indexed="64"/>
      </patternFill>
    </fill>
    <fill>
      <patternFill patternType="solid">
        <fgColor theme="0" tint="-0.499984740745262"/>
        <bgColor indexed="64"/>
      </patternFill>
    </fill>
    <fill>
      <patternFill patternType="solid">
        <fgColor rgb="FFFDE9EB"/>
        <bgColor rgb="FF000000"/>
      </patternFill>
    </fill>
  </fills>
  <borders count="116">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dashed">
        <color theme="1"/>
      </left>
      <right/>
      <top style="thin">
        <color indexed="64"/>
      </top>
      <bottom style="dashed">
        <color theme="1"/>
      </bottom>
      <diagonal/>
    </border>
    <border>
      <left style="dashed">
        <color theme="1"/>
      </left>
      <right style="dashed">
        <color theme="1"/>
      </right>
      <top style="dash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diagonal/>
    </border>
    <border>
      <left style="dotted">
        <color indexed="64"/>
      </left>
      <right style="dashed">
        <color theme="1"/>
      </right>
      <top/>
      <bottom style="dotted">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dotted">
        <color indexed="64"/>
      </left>
      <right style="dashed">
        <color rgb="FF000000"/>
      </right>
      <top style="dotted">
        <color indexed="64"/>
      </top>
      <bottom/>
      <diagonal/>
    </border>
    <border>
      <left style="dashed">
        <color rgb="FF000000"/>
      </left>
      <right style="dashed">
        <color rgb="FF000000"/>
      </right>
      <top style="dashed">
        <color rgb="FF000000"/>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ashed">
        <color theme="1"/>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dashed">
        <color rgb="FF000000"/>
      </left>
      <right/>
      <top style="dashed">
        <color rgb="FF000000"/>
      </top>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thin">
        <color indexed="64"/>
      </right>
      <top style="medium">
        <color indexed="64"/>
      </top>
      <bottom style="medium">
        <color indexed="64"/>
      </bottom>
      <diagonal/>
    </border>
    <border>
      <left style="dotted">
        <color indexed="64"/>
      </left>
      <right style="dashed">
        <color theme="1"/>
      </right>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ashed">
        <color theme="1"/>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theme="1"/>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hair">
        <color indexed="64"/>
      </right>
      <top/>
      <bottom/>
      <diagonal/>
    </border>
    <border>
      <left style="medium">
        <color indexed="64"/>
      </left>
      <right style="thin">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hair">
        <color indexed="64"/>
      </left>
      <right style="dotted">
        <color indexed="64"/>
      </right>
      <top style="dotted">
        <color indexed="64"/>
      </top>
      <bottom style="dotted">
        <color indexed="64"/>
      </bottom>
      <diagonal/>
    </border>
    <border>
      <left style="hair">
        <color indexed="64"/>
      </left>
      <right style="dotted">
        <color indexed="64"/>
      </right>
      <top style="dotted">
        <color indexed="64"/>
      </top>
      <bottom style="medium">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style="thin">
        <color indexed="64"/>
      </top>
      <bottom style="thin">
        <color indexed="64"/>
      </bottom>
      <diagonal/>
    </border>
    <border>
      <left style="dotted">
        <color indexed="64"/>
      </left>
      <right style="medium">
        <color indexed="64"/>
      </right>
      <top style="dotted">
        <color indexed="64"/>
      </top>
      <bottom style="medium">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228">
    <xf numFmtId="0" fontId="0" fillId="0" borderId="0" xfId="0"/>
    <xf numFmtId="0" fontId="0" fillId="7" borderId="0" xfId="0" applyFill="1"/>
    <xf numFmtId="0" fontId="3" fillId="5" borderId="18" xfId="0" applyFont="1" applyFill="1" applyBorder="1" applyAlignment="1">
      <alignment horizontal="left" vertical="center" wrapText="1"/>
    </xf>
    <xf numFmtId="0" fontId="3" fillId="5" borderId="19"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3" fillId="0" borderId="29" xfId="0" applyFont="1" applyBorder="1" applyAlignment="1">
      <alignment horizontal="center" vertical="center" wrapText="1"/>
    </xf>
    <xf numFmtId="0" fontId="4" fillId="5" borderId="30" xfId="0" applyFont="1" applyFill="1" applyBorder="1" applyAlignment="1">
      <alignment horizontal="center" vertical="center" wrapText="1"/>
    </xf>
    <xf numFmtId="0" fontId="3" fillId="0" borderId="16" xfId="0" applyFont="1" applyBorder="1" applyAlignment="1">
      <alignment horizontal="center" vertical="center" wrapText="1"/>
    </xf>
    <xf numFmtId="164" fontId="6" fillId="5" borderId="31" xfId="2" applyNumberFormat="1" applyFont="1" applyFill="1" applyBorder="1" applyAlignment="1">
      <alignment horizontal="center" vertical="center" wrapText="1"/>
    </xf>
    <xf numFmtId="0" fontId="3" fillId="0" borderId="20" xfId="0" applyFont="1" applyBorder="1" applyAlignment="1">
      <alignment horizontal="center" vertical="center" wrapText="1"/>
    </xf>
    <xf numFmtId="3" fontId="3" fillId="10" borderId="25" xfId="0" applyNumberFormat="1" applyFont="1" applyFill="1" applyBorder="1" applyAlignment="1">
      <alignment horizontal="center" vertical="center" wrapText="1"/>
    </xf>
    <xf numFmtId="0" fontId="3" fillId="5" borderId="25" xfId="0" applyFont="1" applyFill="1" applyBorder="1" applyAlignment="1">
      <alignment horizontal="center" vertical="center" wrapText="1"/>
    </xf>
    <xf numFmtId="3" fontId="3" fillId="10" borderId="26" xfId="0" applyNumberFormat="1" applyFont="1" applyFill="1" applyBorder="1" applyAlignment="1">
      <alignment horizontal="center" vertical="center" wrapText="1"/>
    </xf>
    <xf numFmtId="10" fontId="0" fillId="6" borderId="38" xfId="0" applyNumberFormat="1" applyFill="1" applyBorder="1" applyAlignment="1">
      <alignment horizontal="center" vertical="center" wrapText="1"/>
    </xf>
    <xf numFmtId="10" fontId="0" fillId="6" borderId="39" xfId="0" applyNumberFormat="1" applyFill="1" applyBorder="1" applyAlignment="1">
      <alignment horizontal="center" vertical="center" wrapText="1"/>
    </xf>
    <xf numFmtId="44" fontId="3" fillId="4" borderId="45" xfId="2" applyFont="1" applyFill="1" applyBorder="1" applyAlignment="1">
      <alignment horizontal="center" vertical="center" wrapText="1"/>
    </xf>
    <xf numFmtId="44" fontId="3" fillId="4" borderId="46" xfId="2" applyFont="1" applyFill="1" applyBorder="1" applyAlignment="1">
      <alignment horizontal="center" vertical="center" wrapText="1"/>
    </xf>
    <xf numFmtId="44" fontId="3" fillId="4" borderId="47" xfId="2" applyFont="1" applyFill="1" applyBorder="1" applyAlignment="1">
      <alignment horizontal="center" vertical="center" wrapText="1"/>
    </xf>
    <xf numFmtId="44" fontId="3" fillId="4" borderId="48" xfId="2" applyFont="1" applyFill="1" applyBorder="1" applyAlignment="1">
      <alignment horizontal="center" vertical="center" wrapText="1"/>
    </xf>
    <xf numFmtId="44" fontId="3" fillId="4" borderId="49" xfId="2"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3" fontId="3" fillId="4" borderId="6" xfId="0" applyNumberFormat="1" applyFont="1" applyFill="1" applyBorder="1" applyAlignment="1">
      <alignment horizontal="center" vertical="center" wrapText="1"/>
    </xf>
    <xf numFmtId="44" fontId="3" fillId="4" borderId="50" xfId="2" applyFont="1" applyFill="1" applyBorder="1" applyAlignment="1">
      <alignment horizontal="center" vertical="center" wrapText="1"/>
    </xf>
    <xf numFmtId="44" fontId="3" fillId="4" borderId="2" xfId="2" applyFont="1" applyFill="1" applyBorder="1" applyAlignment="1">
      <alignment horizontal="center" vertical="center" wrapText="1"/>
    </xf>
    <xf numFmtId="44" fontId="3" fillId="4" borderId="37" xfId="2" applyFont="1" applyFill="1" applyBorder="1" applyAlignment="1">
      <alignment horizontal="center" vertical="center" wrapText="1"/>
    </xf>
    <xf numFmtId="44" fontId="3" fillId="4" borderId="51" xfId="2" applyFont="1" applyFill="1" applyBorder="1" applyAlignment="1">
      <alignment horizontal="center" vertical="center" wrapText="1"/>
    </xf>
    <xf numFmtId="44" fontId="3" fillId="4" borderId="52" xfId="2" applyFont="1" applyFill="1" applyBorder="1" applyAlignment="1">
      <alignment horizontal="center" vertical="center" wrapText="1"/>
    </xf>
    <xf numFmtId="3" fontId="3" fillId="4" borderId="40" xfId="0" applyNumberFormat="1" applyFont="1" applyFill="1" applyBorder="1" applyAlignment="1">
      <alignment horizontal="center" vertical="center" wrapText="1"/>
    </xf>
    <xf numFmtId="3" fontId="3" fillId="4" borderId="53" xfId="0" applyNumberFormat="1" applyFont="1" applyFill="1" applyBorder="1" applyAlignment="1">
      <alignment horizontal="center" vertical="center" wrapText="1"/>
    </xf>
    <xf numFmtId="44" fontId="3" fillId="4" borderId="54" xfId="2" applyFont="1" applyFill="1" applyBorder="1" applyAlignment="1">
      <alignment horizontal="center" vertical="center" wrapText="1"/>
    </xf>
    <xf numFmtId="44" fontId="3" fillId="4" borderId="41" xfId="2" applyFont="1" applyFill="1" applyBorder="1" applyAlignment="1">
      <alignment horizontal="center" vertical="center" wrapText="1"/>
    </xf>
    <xf numFmtId="44" fontId="3" fillId="4" borderId="42" xfId="2" applyFont="1" applyFill="1" applyBorder="1" applyAlignment="1">
      <alignment horizontal="center" vertical="center" wrapText="1"/>
    </xf>
    <xf numFmtId="44" fontId="3" fillId="4" borderId="55" xfId="2" applyFont="1" applyFill="1" applyBorder="1" applyAlignment="1">
      <alignment horizontal="center" vertical="center" wrapText="1"/>
    </xf>
    <xf numFmtId="44" fontId="3" fillId="4" borderId="56" xfId="2" applyFont="1" applyFill="1" applyBorder="1" applyAlignment="1">
      <alignment horizontal="center" vertical="center" wrapText="1"/>
    </xf>
    <xf numFmtId="3" fontId="3" fillId="4" borderId="44" xfId="0" applyNumberFormat="1" applyFont="1" applyFill="1" applyBorder="1" applyAlignment="1">
      <alignment horizontal="center" vertical="center" wrapText="1"/>
    </xf>
    <xf numFmtId="3" fontId="3" fillId="4" borderId="57" xfId="0" applyNumberFormat="1" applyFont="1" applyFill="1" applyBorder="1" applyAlignment="1">
      <alignment horizontal="center" vertical="center" wrapText="1"/>
    </xf>
    <xf numFmtId="3" fontId="3" fillId="4" borderId="13" xfId="0" applyNumberFormat="1" applyFont="1" applyFill="1" applyBorder="1" applyAlignment="1">
      <alignment horizontal="center" vertical="center" wrapText="1"/>
    </xf>
    <xf numFmtId="10" fontId="0" fillId="6" borderId="40" xfId="0" applyNumberFormat="1" applyFill="1" applyBorder="1" applyAlignment="1">
      <alignment horizontal="center" vertical="center" wrapText="1"/>
    </xf>
    <xf numFmtId="0" fontId="6" fillId="10" borderId="58" xfId="0" applyFont="1" applyFill="1" applyBorder="1" applyAlignment="1">
      <alignment horizontal="justify" vertical="center" wrapText="1"/>
    </xf>
    <xf numFmtId="0" fontId="6" fillId="10" borderId="59" xfId="0" applyFont="1" applyFill="1" applyBorder="1" applyAlignment="1">
      <alignment horizontal="justify" vertical="center" wrapText="1"/>
    </xf>
    <xf numFmtId="0" fontId="6" fillId="10" borderId="0" xfId="0" applyFont="1" applyFill="1" applyAlignment="1">
      <alignment horizontal="justify" vertical="center" wrapText="1"/>
    </xf>
    <xf numFmtId="3" fontId="3" fillId="7" borderId="2" xfId="0" applyNumberFormat="1" applyFont="1" applyFill="1" applyBorder="1" applyAlignment="1">
      <alignment horizontal="center" vertical="center" wrapText="1"/>
    </xf>
    <xf numFmtId="3" fontId="3" fillId="7" borderId="37" xfId="0" applyNumberFormat="1" applyFont="1" applyFill="1" applyBorder="1" applyAlignment="1">
      <alignment horizontal="center" vertical="center" wrapText="1"/>
    </xf>
    <xf numFmtId="10" fontId="0" fillId="6" borderId="62" xfId="0" applyNumberFormat="1" applyFill="1" applyBorder="1" applyAlignment="1">
      <alignment horizontal="center" vertical="center" wrapText="1"/>
    </xf>
    <xf numFmtId="0" fontId="5" fillId="7" borderId="32" xfId="0" applyFont="1" applyFill="1" applyBorder="1" applyAlignment="1">
      <alignment horizontal="center" vertical="center" wrapText="1"/>
    </xf>
    <xf numFmtId="10" fontId="0" fillId="6" borderId="25" xfId="0" applyNumberFormat="1" applyFill="1" applyBorder="1" applyAlignment="1">
      <alignment horizontal="center" vertical="center" wrapText="1"/>
    </xf>
    <xf numFmtId="0" fontId="13" fillId="8" borderId="17" xfId="0" applyFont="1" applyFill="1" applyBorder="1" applyAlignment="1">
      <alignment horizontal="center" vertical="center" wrapText="1"/>
    </xf>
    <xf numFmtId="0" fontId="14" fillId="8" borderId="63" xfId="0" applyFont="1" applyFill="1" applyBorder="1" applyAlignment="1">
      <alignment horizontal="justify" vertical="center" wrapText="1"/>
    </xf>
    <xf numFmtId="0" fontId="14" fillId="8" borderId="64" xfId="0" applyFont="1" applyFill="1" applyBorder="1" applyAlignment="1">
      <alignment horizontal="center" vertical="center" wrapText="1"/>
    </xf>
    <xf numFmtId="0" fontId="4" fillId="11" borderId="50" xfId="0" applyFont="1" applyFill="1" applyBorder="1" applyAlignment="1">
      <alignment horizontal="center" vertical="center" wrapText="1"/>
    </xf>
    <xf numFmtId="0" fontId="6" fillId="11" borderId="65" xfId="0" applyFont="1" applyFill="1" applyBorder="1" applyAlignment="1">
      <alignment horizontal="justify" vertical="center" wrapText="1"/>
    </xf>
    <xf numFmtId="0" fontId="6" fillId="11" borderId="65"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3" fillId="5" borderId="65" xfId="0" applyFont="1" applyFill="1" applyBorder="1" applyAlignment="1">
      <alignment horizontal="justify" vertical="center" wrapText="1"/>
    </xf>
    <xf numFmtId="0" fontId="6" fillId="5" borderId="65" xfId="0" applyFont="1" applyFill="1" applyBorder="1" applyAlignment="1">
      <alignment horizontal="justify" vertical="center" wrapText="1"/>
    </xf>
    <xf numFmtId="0" fontId="3" fillId="5" borderId="65" xfId="0" applyFont="1" applyFill="1" applyBorder="1" applyAlignment="1">
      <alignment horizontal="center" vertical="center" wrapText="1"/>
    </xf>
    <xf numFmtId="0" fontId="3" fillId="11" borderId="65" xfId="0" applyFont="1" applyFill="1" applyBorder="1" applyAlignment="1">
      <alignment horizontal="justify" vertical="center" wrapText="1"/>
    </xf>
    <xf numFmtId="0" fontId="3" fillId="11" borderId="65" xfId="0" applyFont="1" applyFill="1" applyBorder="1" applyAlignment="1">
      <alignment horizontal="center" vertical="center" wrapText="1"/>
    </xf>
    <xf numFmtId="0" fontId="4" fillId="5" borderId="65" xfId="0" applyFont="1" applyFill="1" applyBorder="1" applyAlignment="1">
      <alignment horizontal="justify" vertical="center" wrapText="1"/>
    </xf>
    <xf numFmtId="0" fontId="1" fillId="5" borderId="65" xfId="0" applyFont="1" applyFill="1" applyBorder="1" applyAlignment="1">
      <alignment horizontal="justify" vertical="center" wrapText="1"/>
    </xf>
    <xf numFmtId="0" fontId="3" fillId="5" borderId="65" xfId="0" applyFont="1" applyFill="1" applyBorder="1" applyAlignment="1">
      <alignment horizontal="left" vertical="center" wrapText="1"/>
    </xf>
    <xf numFmtId="0" fontId="4" fillId="5" borderId="66" xfId="0" applyFont="1" applyFill="1" applyBorder="1" applyAlignment="1">
      <alignment horizontal="center" vertical="center" wrapText="1"/>
    </xf>
    <xf numFmtId="0" fontId="3" fillId="5" borderId="67" xfId="0" applyFont="1" applyFill="1" applyBorder="1" applyAlignment="1">
      <alignment horizontal="justify" vertical="center" wrapText="1"/>
    </xf>
    <xf numFmtId="0" fontId="3" fillId="7" borderId="68" xfId="0" applyFont="1" applyFill="1" applyBorder="1" applyAlignment="1">
      <alignment horizontal="center" vertical="center" wrapText="1"/>
    </xf>
    <xf numFmtId="0" fontId="3" fillId="7" borderId="69" xfId="0" applyFont="1" applyFill="1" applyBorder="1" applyAlignment="1">
      <alignment horizontal="center" vertical="center" wrapText="1"/>
    </xf>
    <xf numFmtId="3" fontId="3" fillId="7" borderId="69" xfId="0" applyNumberFormat="1" applyFont="1" applyFill="1" applyBorder="1" applyAlignment="1">
      <alignment horizontal="center" vertical="center" wrapText="1"/>
    </xf>
    <xf numFmtId="3" fontId="3" fillId="4" borderId="69" xfId="0" applyNumberFormat="1" applyFont="1" applyFill="1" applyBorder="1" applyAlignment="1">
      <alignment horizontal="center" vertical="center" wrapText="1"/>
    </xf>
    <xf numFmtId="3" fontId="3" fillId="7" borderId="68" xfId="0" applyNumberFormat="1" applyFont="1" applyFill="1" applyBorder="1" applyAlignment="1">
      <alignment horizontal="center" vertical="center" wrapText="1"/>
    </xf>
    <xf numFmtId="0" fontId="13" fillId="8" borderId="71" xfId="0" applyFont="1" applyFill="1" applyBorder="1" applyAlignment="1">
      <alignment vertical="center" wrapText="1"/>
    </xf>
    <xf numFmtId="0" fontId="6" fillId="11" borderId="72" xfId="0" applyFont="1" applyFill="1" applyBorder="1" applyAlignment="1">
      <alignment horizontal="left" vertical="center" wrapText="1"/>
    </xf>
    <xf numFmtId="0" fontId="6" fillId="5" borderId="72" xfId="0" applyFont="1" applyFill="1" applyBorder="1" applyAlignment="1">
      <alignment horizontal="left" vertical="center" wrapText="1"/>
    </xf>
    <xf numFmtId="0" fontId="3" fillId="11" borderId="72" xfId="0" applyFont="1" applyFill="1" applyBorder="1" applyAlignment="1">
      <alignment horizontal="left" vertical="center" wrapText="1"/>
    </xf>
    <xf numFmtId="0" fontId="3" fillId="5" borderId="72" xfId="0" applyFont="1" applyFill="1" applyBorder="1" applyAlignment="1">
      <alignment horizontal="left" vertical="center" wrapText="1"/>
    </xf>
    <xf numFmtId="0" fontId="4" fillId="5" borderId="72" xfId="0" applyFont="1" applyFill="1" applyBorder="1" applyAlignment="1">
      <alignment horizontal="left" vertical="center" wrapText="1"/>
    </xf>
    <xf numFmtId="0" fontId="6" fillId="5" borderId="73" xfId="0" applyFont="1" applyFill="1" applyBorder="1" applyAlignment="1">
      <alignment horizontal="left" vertical="center" wrapText="1"/>
    </xf>
    <xf numFmtId="0" fontId="3" fillId="7" borderId="74" xfId="0" applyFont="1" applyFill="1" applyBorder="1" applyAlignment="1">
      <alignment horizontal="center" vertical="center" wrapText="1"/>
    </xf>
    <xf numFmtId="3" fontId="3" fillId="7" borderId="74" xfId="0" applyNumberFormat="1" applyFont="1" applyFill="1" applyBorder="1" applyAlignment="1">
      <alignment horizontal="center" vertical="center" wrapText="1"/>
    </xf>
    <xf numFmtId="0" fontId="3" fillId="7" borderId="75" xfId="0" applyFont="1" applyFill="1" applyBorder="1" applyAlignment="1">
      <alignment horizontal="center" vertical="center" wrapText="1"/>
    </xf>
    <xf numFmtId="0" fontId="3" fillId="7" borderId="76" xfId="0" applyFont="1" applyFill="1" applyBorder="1" applyAlignment="1">
      <alignment horizontal="center" vertical="center" wrapText="1"/>
    </xf>
    <xf numFmtId="0" fontId="3" fillId="7" borderId="77" xfId="0" applyFont="1" applyFill="1" applyBorder="1" applyAlignment="1">
      <alignment horizontal="center" vertical="center" wrapText="1"/>
    </xf>
    <xf numFmtId="3" fontId="3" fillId="4" borderId="68" xfId="0" applyNumberFormat="1" applyFont="1" applyFill="1" applyBorder="1" applyAlignment="1">
      <alignment horizontal="center" vertical="center" wrapText="1"/>
    </xf>
    <xf numFmtId="3" fontId="3" fillId="4" borderId="74" xfId="0" applyNumberFormat="1" applyFont="1" applyFill="1" applyBorder="1" applyAlignment="1">
      <alignment horizontal="center" vertical="center" wrapText="1"/>
    </xf>
    <xf numFmtId="3" fontId="3" fillId="7" borderId="75" xfId="0" applyNumberFormat="1" applyFont="1" applyFill="1" applyBorder="1" applyAlignment="1">
      <alignment horizontal="center" vertical="center" wrapText="1"/>
    </xf>
    <xf numFmtId="0" fontId="3" fillId="5" borderId="78" xfId="0" applyFont="1" applyFill="1" applyBorder="1" applyAlignment="1">
      <alignment horizontal="center" vertical="center" wrapText="1"/>
    </xf>
    <xf numFmtId="0" fontId="3" fillId="5" borderId="79" xfId="0" applyFont="1" applyFill="1" applyBorder="1" applyAlignment="1">
      <alignment horizontal="left" vertical="center" wrapText="1"/>
    </xf>
    <xf numFmtId="0" fontId="1" fillId="5" borderId="24" xfId="0" applyFont="1" applyFill="1" applyBorder="1" applyAlignment="1">
      <alignment horizontal="center" vertical="center" wrapText="1"/>
    </xf>
    <xf numFmtId="0" fontId="4" fillId="10" borderId="25"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4" fillId="10" borderId="26" xfId="0" applyFont="1" applyFill="1" applyBorder="1" applyAlignment="1">
      <alignment horizontal="center" vertical="center" wrapText="1"/>
    </xf>
    <xf numFmtId="0" fontId="1" fillId="5" borderId="80"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3" fillId="5" borderId="78" xfId="0" applyFont="1" applyFill="1" applyBorder="1" applyAlignment="1">
      <alignment horizontal="left" vertical="center" wrapText="1"/>
    </xf>
    <xf numFmtId="0" fontId="9" fillId="8" borderId="70" xfId="0" applyFont="1" applyFill="1" applyBorder="1" applyAlignment="1">
      <alignment horizontal="center" vertical="center" wrapText="1"/>
    </xf>
    <xf numFmtId="0" fontId="3" fillId="7" borderId="0" xfId="0" applyFont="1" applyFill="1" applyAlignment="1">
      <alignment horizontal="center" vertical="center" wrapText="1"/>
    </xf>
    <xf numFmtId="0" fontId="16" fillId="13" borderId="7" xfId="0" applyFont="1" applyFill="1" applyBorder="1" applyAlignment="1">
      <alignment horizontal="center" vertical="center" wrapText="1"/>
    </xf>
    <xf numFmtId="0" fontId="1" fillId="7" borderId="83" xfId="0" applyFont="1" applyFill="1" applyBorder="1" applyAlignment="1">
      <alignment horizontal="center" vertical="center" wrapText="1"/>
    </xf>
    <xf numFmtId="0" fontId="13" fillId="8" borderId="83" xfId="0" applyFont="1" applyFill="1" applyBorder="1" applyAlignment="1">
      <alignment horizontal="center" vertical="center" wrapText="1"/>
    </xf>
    <xf numFmtId="0" fontId="6" fillId="11" borderId="83" xfId="0" applyFont="1" applyFill="1" applyBorder="1" applyAlignment="1">
      <alignment horizontal="center" vertical="center" wrapText="1"/>
    </xf>
    <xf numFmtId="0" fontId="6" fillId="5" borderId="83" xfId="0" applyFont="1" applyFill="1" applyBorder="1" applyAlignment="1">
      <alignment horizontal="center" vertical="center" wrapText="1"/>
    </xf>
    <xf numFmtId="0" fontId="3" fillId="11" borderId="83" xfId="0" applyFont="1" applyFill="1" applyBorder="1" applyAlignment="1">
      <alignment horizontal="center" vertical="center" wrapText="1"/>
    </xf>
    <xf numFmtId="0" fontId="3" fillId="5" borderId="83" xfId="0" applyFont="1" applyFill="1" applyBorder="1" applyAlignment="1">
      <alignment horizontal="center" vertical="center" wrapText="1"/>
    </xf>
    <xf numFmtId="0" fontId="4" fillId="5" borderId="83" xfId="0" applyFont="1" applyFill="1" applyBorder="1" applyAlignment="1">
      <alignment horizontal="center" vertical="center" wrapText="1"/>
    </xf>
    <xf numFmtId="0" fontId="6" fillId="5" borderId="82" xfId="0" applyFont="1" applyFill="1" applyBorder="1" applyAlignment="1">
      <alignment horizontal="center" vertical="center" wrapText="1"/>
    </xf>
    <xf numFmtId="0" fontId="17" fillId="9" borderId="28"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6" fillId="10" borderId="16"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3" fillId="5" borderId="84" xfId="0" applyFont="1" applyFill="1" applyBorder="1" applyAlignment="1">
      <alignment horizontal="center" vertical="center" wrapText="1"/>
    </xf>
    <xf numFmtId="44" fontId="3" fillId="4" borderId="5" xfId="2" applyFont="1" applyFill="1" applyBorder="1" applyAlignment="1">
      <alignment horizontal="center" vertical="center" wrapText="1"/>
    </xf>
    <xf numFmtId="10" fontId="0" fillId="6" borderId="5" xfId="0" applyNumberFormat="1" applyFill="1" applyBorder="1" applyAlignment="1">
      <alignment horizontal="center" vertical="center" wrapText="1"/>
    </xf>
    <xf numFmtId="0" fontId="3" fillId="5" borderId="39" xfId="0" applyFont="1" applyFill="1" applyBorder="1" applyAlignment="1">
      <alignment horizontal="center" vertical="center" wrapText="1"/>
    </xf>
    <xf numFmtId="44" fontId="3" fillId="4" borderId="40" xfId="2" applyFont="1" applyFill="1" applyBorder="1" applyAlignment="1">
      <alignment horizontal="center" vertical="center" wrapText="1"/>
    </xf>
    <xf numFmtId="164" fontId="6" fillId="5" borderId="39" xfId="2" applyNumberFormat="1" applyFont="1" applyFill="1" applyBorder="1" applyAlignment="1">
      <alignment horizontal="center" vertical="center" wrapText="1"/>
    </xf>
    <xf numFmtId="0" fontId="0" fillId="5" borderId="39" xfId="0" applyFill="1" applyBorder="1" applyAlignment="1">
      <alignment horizontal="center" vertical="center" wrapText="1"/>
    </xf>
    <xf numFmtId="0" fontId="0" fillId="5" borderId="43" xfId="0" applyFill="1" applyBorder="1" applyAlignment="1">
      <alignment horizontal="center" vertical="center" wrapText="1"/>
    </xf>
    <xf numFmtId="44" fontId="3" fillId="4" borderId="44" xfId="2" applyFont="1" applyFill="1" applyBorder="1" applyAlignment="1">
      <alignment horizontal="center" vertical="center" wrapText="1"/>
    </xf>
    <xf numFmtId="3" fontId="3" fillId="7" borderId="76" xfId="0" applyNumberFormat="1" applyFont="1" applyFill="1" applyBorder="1" applyAlignment="1">
      <alignment horizontal="center" vertical="center" wrapText="1"/>
    </xf>
    <xf numFmtId="0" fontId="3" fillId="10" borderId="85" xfId="0" applyFont="1" applyFill="1" applyBorder="1" applyAlignment="1">
      <alignment horizontal="center" vertical="center" wrapText="1"/>
    </xf>
    <xf numFmtId="0" fontId="3" fillId="10" borderId="90" xfId="0" applyFont="1" applyFill="1" applyBorder="1" applyAlignment="1">
      <alignment horizontal="center" vertical="center" wrapText="1"/>
    </xf>
    <xf numFmtId="10" fontId="15" fillId="12" borderId="95" xfId="0" applyNumberFormat="1" applyFont="1" applyFill="1" applyBorder="1" applyAlignment="1">
      <alignment horizontal="center" vertical="center"/>
    </xf>
    <xf numFmtId="1" fontId="6" fillId="0" borderId="86" xfId="1" applyNumberFormat="1" applyFont="1" applyFill="1" applyBorder="1" applyAlignment="1">
      <alignment horizontal="center" vertical="center" wrapText="1"/>
    </xf>
    <xf numFmtId="1" fontId="3" fillId="0" borderId="87" xfId="1" applyNumberFormat="1" applyFont="1" applyFill="1" applyBorder="1" applyAlignment="1">
      <alignment horizontal="center" vertical="center" wrapText="1"/>
    </xf>
    <xf numFmtId="1" fontId="3" fillId="0" borderId="88" xfId="1" applyNumberFormat="1" applyFont="1" applyFill="1" applyBorder="1" applyAlignment="1">
      <alignment horizontal="center" vertical="center" wrapText="1"/>
    </xf>
    <xf numFmtId="1" fontId="6" fillId="0" borderId="89"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165" fontId="6" fillId="0" borderId="91" xfId="1" applyNumberFormat="1" applyFont="1" applyFill="1" applyBorder="1" applyAlignment="1">
      <alignment horizontal="center" vertical="center" wrapText="1"/>
    </xf>
    <xf numFmtId="165" fontId="3" fillId="0" borderId="92" xfId="1" applyNumberFormat="1" applyFont="1" applyFill="1" applyBorder="1" applyAlignment="1">
      <alignment horizontal="center" vertical="center" wrapText="1"/>
    </xf>
    <xf numFmtId="165" fontId="3" fillId="0" borderId="93" xfId="1" applyNumberFormat="1" applyFont="1" applyFill="1" applyBorder="1" applyAlignment="1">
      <alignment horizontal="center" vertical="center" wrapText="1"/>
    </xf>
    <xf numFmtId="165" fontId="6" fillId="0" borderId="21" xfId="0" applyNumberFormat="1" applyFont="1" applyBorder="1" applyAlignment="1">
      <alignment horizontal="center" vertical="center" wrapText="1"/>
    </xf>
    <xf numFmtId="166" fontId="3" fillId="0" borderId="2" xfId="0" applyNumberFormat="1" applyFont="1" applyBorder="1" applyAlignment="1">
      <alignment horizontal="center" vertical="center" wrapText="1"/>
    </xf>
    <xf numFmtId="164" fontId="4" fillId="5" borderId="27" xfId="0" applyNumberFormat="1" applyFont="1" applyFill="1" applyBorder="1" applyAlignment="1">
      <alignment horizontal="center" vertical="center" wrapText="1"/>
    </xf>
    <xf numFmtId="164" fontId="4" fillId="5" borderId="30" xfId="0" applyNumberFormat="1" applyFont="1" applyFill="1" applyBorder="1" applyAlignment="1">
      <alignment horizontal="center" vertical="center" wrapText="1"/>
    </xf>
    <xf numFmtId="164" fontId="4" fillId="5" borderId="96" xfId="0" applyNumberFormat="1" applyFont="1" applyFill="1" applyBorder="1" applyAlignment="1">
      <alignment horizontal="center" vertical="center" wrapText="1"/>
    </xf>
    <xf numFmtId="164" fontId="3" fillId="5" borderId="97" xfId="0" applyNumberFormat="1" applyFont="1" applyFill="1" applyBorder="1" applyAlignment="1">
      <alignment horizontal="center" vertical="center" wrapText="1"/>
    </xf>
    <xf numFmtId="164" fontId="3" fillId="5" borderId="98" xfId="0" applyNumberFormat="1" applyFont="1" applyFill="1" applyBorder="1" applyAlignment="1">
      <alignment horizontal="center" vertical="center" wrapText="1"/>
    </xf>
    <xf numFmtId="164" fontId="3" fillId="5" borderId="99" xfId="0" applyNumberFormat="1" applyFont="1" applyFill="1" applyBorder="1" applyAlignment="1">
      <alignment horizontal="center" vertical="center" wrapText="1"/>
    </xf>
    <xf numFmtId="0" fontId="6" fillId="5" borderId="80" xfId="0" applyFont="1" applyFill="1" applyBorder="1" applyAlignment="1">
      <alignment horizontal="center" vertical="center" wrapText="1"/>
    </xf>
    <xf numFmtId="3" fontId="3" fillId="7" borderId="50" xfId="0" applyNumberFormat="1" applyFont="1" applyFill="1" applyBorder="1" applyAlignment="1">
      <alignment horizontal="center" vertical="center" wrapText="1"/>
    </xf>
    <xf numFmtId="44" fontId="3" fillId="4" borderId="84" xfId="2" applyFont="1" applyFill="1" applyBorder="1" applyAlignment="1">
      <alignment horizontal="center" vertical="center" wrapText="1"/>
    </xf>
    <xf numFmtId="44" fontId="3" fillId="4" borderId="6" xfId="2" applyFont="1" applyFill="1" applyBorder="1" applyAlignment="1">
      <alignment horizontal="center" vertical="center" wrapText="1"/>
    </xf>
    <xf numFmtId="44" fontId="3" fillId="4" borderId="39" xfId="2" applyFont="1" applyFill="1" applyBorder="1" applyAlignment="1">
      <alignment horizontal="center" vertical="center" wrapText="1"/>
    </xf>
    <xf numFmtId="44" fontId="3" fillId="4" borderId="53" xfId="2" applyFont="1" applyFill="1" applyBorder="1" applyAlignment="1">
      <alignment horizontal="center" vertical="center" wrapText="1"/>
    </xf>
    <xf numFmtId="44" fontId="3" fillId="4" borderId="39" xfId="2" applyFont="1" applyFill="1" applyBorder="1" applyAlignment="1">
      <alignment horizontal="right" vertical="center" wrapText="1"/>
    </xf>
    <xf numFmtId="44" fontId="3" fillId="4" borderId="43" xfId="2" applyFont="1" applyFill="1" applyBorder="1" applyAlignment="1">
      <alignment horizontal="center" vertical="center" wrapText="1"/>
    </xf>
    <xf numFmtId="44" fontId="3" fillId="4" borderId="57" xfId="2" applyFont="1" applyFill="1" applyBorder="1" applyAlignment="1">
      <alignment horizontal="center" vertical="center" wrapText="1"/>
    </xf>
    <xf numFmtId="10" fontId="0" fillId="6" borderId="101" xfId="0" applyNumberFormat="1" applyFill="1" applyBorder="1" applyAlignment="1">
      <alignment horizontal="center" vertical="center" wrapText="1"/>
    </xf>
    <xf numFmtId="3" fontId="3" fillId="4" borderId="100" xfId="0" applyNumberFormat="1" applyFont="1" applyFill="1" applyBorder="1" applyAlignment="1">
      <alignment horizontal="center" vertical="center" wrapText="1"/>
    </xf>
    <xf numFmtId="10" fontId="0" fillId="6" borderId="84" xfId="0" applyNumberFormat="1" applyFill="1" applyBorder="1" applyAlignment="1">
      <alignment horizontal="center" vertical="center" wrapText="1"/>
    </xf>
    <xf numFmtId="0" fontId="6" fillId="5" borderId="102" xfId="0" applyFont="1" applyFill="1" applyBorder="1" applyAlignment="1">
      <alignment horizontal="left" vertical="center" wrapText="1"/>
    </xf>
    <xf numFmtId="0" fontId="12" fillId="0" borderId="0" xfId="0" applyFont="1" applyAlignment="1">
      <alignment vertical="center" wrapText="1"/>
    </xf>
    <xf numFmtId="0" fontId="12" fillId="0" borderId="0" xfId="0" applyFont="1" applyAlignment="1">
      <alignment vertical="top"/>
    </xf>
    <xf numFmtId="166" fontId="3" fillId="7" borderId="2" xfId="0" applyNumberFormat="1" applyFont="1" applyFill="1" applyBorder="1" applyAlignment="1">
      <alignment horizontal="center" vertical="center" wrapText="1"/>
    </xf>
    <xf numFmtId="3" fontId="3" fillId="0" borderId="69" xfId="0" applyNumberFormat="1" applyFont="1" applyBorder="1" applyAlignment="1">
      <alignment horizontal="center" vertical="center" wrapText="1"/>
    </xf>
    <xf numFmtId="3" fontId="3" fillId="0" borderId="76" xfId="0" applyNumberFormat="1" applyFont="1" applyBorder="1" applyAlignment="1">
      <alignment horizontal="center" vertical="center" wrapText="1"/>
    </xf>
    <xf numFmtId="0" fontId="1" fillId="3" borderId="103" xfId="0" applyFont="1" applyFill="1" applyBorder="1" applyAlignment="1">
      <alignment horizontal="center" vertical="center" wrapText="1"/>
    </xf>
    <xf numFmtId="0" fontId="1" fillId="2" borderId="105" xfId="0" applyFont="1" applyFill="1" applyBorder="1" applyAlignment="1">
      <alignment horizontal="center" vertical="center" wrapText="1"/>
    </xf>
    <xf numFmtId="0" fontId="6" fillId="5" borderId="113" xfId="0" applyFont="1" applyFill="1" applyBorder="1" applyAlignment="1">
      <alignment horizontal="left" vertical="center" wrapText="1"/>
    </xf>
    <xf numFmtId="0" fontId="6" fillId="5" borderId="114" xfId="0" applyFont="1" applyFill="1" applyBorder="1" applyAlignment="1">
      <alignment horizontal="left" vertical="center" wrapText="1"/>
    </xf>
    <xf numFmtId="3" fontId="3" fillId="7" borderId="77" xfId="0" applyNumberFormat="1" applyFont="1" applyFill="1" applyBorder="1" applyAlignment="1">
      <alignment horizontal="center" vertical="center" wrapText="1"/>
    </xf>
    <xf numFmtId="10" fontId="19" fillId="6" borderId="106" xfId="0" applyNumberFormat="1" applyFont="1" applyFill="1" applyBorder="1" applyAlignment="1">
      <alignment horizontal="center" vertical="center" wrapText="1"/>
    </xf>
    <xf numFmtId="10" fontId="19" fillId="6" borderId="107" xfId="0" applyNumberFormat="1" applyFont="1" applyFill="1" applyBorder="1" applyAlignment="1">
      <alignment horizontal="center" vertical="center" wrapText="1"/>
    </xf>
    <xf numFmtId="10" fontId="19" fillId="6" borderId="108" xfId="0" applyNumberFormat="1" applyFont="1" applyFill="1" applyBorder="1" applyAlignment="1">
      <alignment horizontal="center" vertical="center" wrapText="1"/>
    </xf>
    <xf numFmtId="10" fontId="19" fillId="6" borderId="65" xfId="0" applyNumberFormat="1" applyFont="1" applyFill="1" applyBorder="1" applyAlignment="1">
      <alignment horizontal="center" vertical="center" wrapText="1"/>
    </xf>
    <xf numFmtId="10" fontId="19" fillId="6" borderId="17" xfId="0" applyNumberFormat="1" applyFont="1" applyFill="1" applyBorder="1" applyAlignment="1">
      <alignment horizontal="center" vertical="center" wrapText="1"/>
    </xf>
    <xf numFmtId="10" fontId="19" fillId="6" borderId="110" xfId="0" applyNumberFormat="1" applyFont="1" applyFill="1" applyBorder="1" applyAlignment="1">
      <alignment horizontal="center" vertical="center" wrapText="1"/>
    </xf>
    <xf numFmtId="10" fontId="19" fillId="6" borderId="104" xfId="0" applyNumberFormat="1" applyFont="1" applyFill="1" applyBorder="1" applyAlignment="1">
      <alignment horizontal="center" vertical="center" wrapText="1"/>
    </xf>
    <xf numFmtId="10" fontId="19" fillId="6" borderId="111" xfId="0" applyNumberFormat="1" applyFont="1" applyFill="1" applyBorder="1" applyAlignment="1">
      <alignment horizontal="center" vertical="center" wrapText="1"/>
    </xf>
    <xf numFmtId="10" fontId="19" fillId="6" borderId="94" xfId="0" applyNumberFormat="1" applyFont="1" applyFill="1" applyBorder="1" applyAlignment="1">
      <alignment horizontal="center" vertical="center" wrapText="1"/>
    </xf>
    <xf numFmtId="10" fontId="19" fillId="6" borderId="109" xfId="0" applyNumberFormat="1" applyFont="1" applyFill="1" applyBorder="1" applyAlignment="1">
      <alignment horizontal="center" vertical="center" wrapText="1"/>
    </xf>
    <xf numFmtId="10" fontId="19" fillId="6" borderId="67" xfId="0" applyNumberFormat="1" applyFont="1" applyFill="1" applyBorder="1" applyAlignment="1">
      <alignment horizontal="center" vertical="center" wrapText="1"/>
    </xf>
    <xf numFmtId="10" fontId="19" fillId="6" borderId="75" xfId="0" applyNumberFormat="1" applyFont="1" applyFill="1" applyBorder="1" applyAlignment="1">
      <alignment horizontal="center" vertical="center" wrapText="1"/>
    </xf>
    <xf numFmtId="10" fontId="19" fillId="6" borderId="112" xfId="0" applyNumberFormat="1" applyFont="1" applyFill="1" applyBorder="1" applyAlignment="1">
      <alignment horizontal="center" vertical="center" wrapText="1"/>
    </xf>
    <xf numFmtId="10" fontId="19" fillId="6" borderId="115" xfId="0" applyNumberFormat="1" applyFont="1" applyFill="1" applyBorder="1" applyAlignment="1">
      <alignment horizontal="center" vertical="center" wrapText="1"/>
    </xf>
    <xf numFmtId="0" fontId="0" fillId="0" borderId="0" xfId="0" applyAlignment="1">
      <alignment horizontal="center"/>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3" fillId="5" borderId="81" xfId="0" applyFont="1" applyFill="1" applyBorder="1" applyAlignment="1">
      <alignment horizontal="justify" vertical="center" wrapText="1"/>
    </xf>
    <xf numFmtId="0" fontId="3" fillId="5" borderId="22" xfId="0" applyFont="1" applyFill="1" applyBorder="1" applyAlignment="1">
      <alignment horizontal="justify" vertical="center" wrapText="1"/>
    </xf>
    <xf numFmtId="0" fontId="1" fillId="7" borderId="60" xfId="0" applyFont="1" applyFill="1" applyBorder="1" applyAlignment="1">
      <alignment horizontal="center" vertical="center" wrapText="1"/>
    </xf>
    <xf numFmtId="0" fontId="1" fillId="7" borderId="61"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35" xfId="0" applyFont="1" applyFill="1" applyBorder="1" applyAlignment="1">
      <alignment horizontal="center" vertical="center" wrapText="1"/>
    </xf>
    <xf numFmtId="3" fontId="4" fillId="10" borderId="7" xfId="0" applyNumberFormat="1"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0" fontId="18" fillId="0" borderId="36" xfId="0" applyFont="1" applyBorder="1" applyAlignment="1">
      <alignment horizontal="center" vertical="center" wrapText="1"/>
    </xf>
    <xf numFmtId="0" fontId="18" fillId="0" borderId="0" xfId="0" applyFont="1" applyAlignment="1">
      <alignment horizontal="center" vertical="center" wrapText="1"/>
    </xf>
    <xf numFmtId="0" fontId="10" fillId="8" borderId="11"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33" xfId="0" applyFont="1" applyFill="1" applyBorder="1" applyAlignment="1">
      <alignment horizontal="center" vertical="center" wrapText="1"/>
    </xf>
    <xf numFmtId="0" fontId="10" fillId="8" borderId="34" xfId="0" applyFont="1" applyFill="1" applyBorder="1" applyAlignment="1">
      <alignment horizontal="center" vertical="center" wrapText="1"/>
    </xf>
    <xf numFmtId="0" fontId="10" fillId="8" borderId="35"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9" fillId="8" borderId="7" xfId="0" applyFont="1" applyFill="1" applyBorder="1" applyAlignment="1">
      <alignment horizontal="center" vertical="center"/>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cellXfs>
  <cellStyles count="3">
    <cellStyle name="Moneda" xfId="2" builtinId="4"/>
    <cellStyle name="Normal" xfId="0" builtinId="0"/>
    <cellStyle name="Porcentaje" xfId="1" builtinId="5"/>
  </cellStyles>
  <dxfs count="144">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rgb="FFFFFF00"/>
        </patternFill>
      </fill>
    </dxf>
    <dxf>
      <fill>
        <patternFill>
          <bgColor rgb="FFFF5353"/>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5353"/>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rgb="FFFFFF00"/>
        </patternFill>
      </fill>
    </dxf>
    <dxf>
      <fill>
        <patternFill>
          <bgColor rgb="FFFF5353"/>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39994506668294322"/>
        </patternFill>
      </fill>
    </dxf>
    <dxf>
      <fill>
        <patternFill>
          <bgColor theme="9" tint="0.39994506668294322"/>
        </patternFill>
      </fill>
    </dxf>
    <dxf>
      <fill>
        <patternFill>
          <bgColor rgb="FFFF555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555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5555"/>
        </patternFill>
      </fill>
    </dxf>
    <dxf>
      <fill>
        <patternFill>
          <bgColor theme="9" tint="0.39994506668294322"/>
        </patternFill>
      </fill>
    </dxf>
    <dxf>
      <fill>
        <patternFill>
          <bgColor rgb="FFFFFF00"/>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rgb="FFFFFF00"/>
        </patternFill>
      </fill>
    </dxf>
    <dxf>
      <fill>
        <patternFill>
          <bgColor rgb="FFFF5353"/>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FFFF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5353"/>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rgb="FFFFFF00"/>
        </patternFill>
      </fill>
    </dxf>
    <dxf>
      <fill>
        <patternFill>
          <bgColor rgb="FFFF5353"/>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FF000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555"/>
      <color rgb="FFFF5353"/>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18143</xdr:colOff>
      <xdr:row>1</xdr:row>
      <xdr:rowOff>374021</xdr:rowOff>
    </xdr:from>
    <xdr:to>
      <xdr:col>2</xdr:col>
      <xdr:colOff>1206828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21</xdr:col>
      <xdr:colOff>330200</xdr:colOff>
      <xdr:row>1</xdr:row>
      <xdr:rowOff>508000</xdr:rowOff>
    </xdr:from>
    <xdr:to>
      <xdr:col>23</xdr:col>
      <xdr:colOff>3920</xdr:colOff>
      <xdr:row>5</xdr:row>
      <xdr:rowOff>304800</xdr:rowOff>
    </xdr:to>
    <xdr:pic>
      <xdr:nvPicPr>
        <xdr:cNvPr id="2" name="Imagen 1">
          <a:extLst>
            <a:ext uri="{FF2B5EF4-FFF2-40B4-BE49-F238E27FC236}">
              <a16:creationId xmlns:a16="http://schemas.microsoft.com/office/drawing/2014/main" id="{7266A803-66C1-073D-C610-A3AEC7BB83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53400" y="711200"/>
          <a:ext cx="5908034" cy="1701800"/>
        </a:xfrm>
        <a:prstGeom prst="rect">
          <a:avLst/>
        </a:prstGeom>
      </xdr:spPr>
    </xdr:pic>
    <xdr:clientData/>
  </xdr:twoCellAnchor>
  <xdr:twoCellAnchor editAs="oneCell">
    <xdr:from>
      <xdr:col>2</xdr:col>
      <xdr:colOff>1778000</xdr:colOff>
      <xdr:row>1</xdr:row>
      <xdr:rowOff>50800</xdr:rowOff>
    </xdr:from>
    <xdr:to>
      <xdr:col>3</xdr:col>
      <xdr:colOff>1701800</xdr:colOff>
      <xdr:row>8</xdr:row>
      <xdr:rowOff>0</xdr:rowOff>
    </xdr:to>
    <xdr:pic>
      <xdr:nvPicPr>
        <xdr:cNvPr id="4" name="Imagen 3">
          <a:extLst>
            <a:ext uri="{FF2B5EF4-FFF2-40B4-BE49-F238E27FC236}">
              <a16:creationId xmlns:a16="http://schemas.microsoft.com/office/drawing/2014/main" id="{7A7CA8E6-ACB8-8FD9-42C1-1740272516C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97400" y="254000"/>
          <a:ext cx="2667000" cy="2667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8"/>
  <sheetViews>
    <sheetView tabSelected="1" view="pageBreakPreview" topLeftCell="L66" zoomScale="70" zoomScaleNormal="33" zoomScaleSheetLayoutView="70" workbookViewId="0">
      <selection activeCell="S85" sqref="S85"/>
    </sheetView>
  </sheetViews>
  <sheetFormatPr baseColWidth="10" defaultRowHeight="14.4" x14ac:dyDescent="0.3"/>
  <cols>
    <col min="2" max="2" width="25.77734375" customWidth="1"/>
    <col min="3" max="3" width="35.77734375" customWidth="1"/>
    <col min="4" max="4" width="33.77734375" customWidth="1"/>
    <col min="5" max="5" width="31.44140625" customWidth="1"/>
    <col min="6" max="6" width="37.109375" customWidth="1"/>
    <col min="7" max="22" width="17.33203125" customWidth="1"/>
    <col min="23" max="23" width="71.33203125" customWidth="1"/>
  </cols>
  <sheetData>
    <row r="1" spans="1:23" ht="15" thickBot="1" x14ac:dyDescent="0.35"/>
    <row r="2" spans="1:23" ht="63" customHeight="1" x14ac:dyDescent="0.3">
      <c r="A2" s="1"/>
      <c r="B2" s="1"/>
      <c r="C2" s="1"/>
      <c r="D2" s="1"/>
      <c r="E2" s="201" t="s">
        <v>22</v>
      </c>
      <c r="F2" s="202"/>
      <c r="G2" s="202"/>
      <c r="H2" s="202"/>
      <c r="I2" s="202"/>
      <c r="J2" s="202"/>
      <c r="K2" s="202"/>
      <c r="L2" s="202"/>
      <c r="M2" s="202"/>
      <c r="N2" s="202"/>
      <c r="O2" s="202"/>
      <c r="P2" s="202"/>
      <c r="Q2" s="202"/>
      <c r="R2" s="202"/>
      <c r="S2" s="202"/>
      <c r="T2" s="202"/>
      <c r="U2" s="203"/>
    </row>
    <row r="3" spans="1:23" ht="30" customHeight="1" x14ac:dyDescent="0.3">
      <c r="A3" s="1"/>
      <c r="B3" s="1"/>
      <c r="C3" s="1"/>
      <c r="D3" s="1"/>
      <c r="E3" s="204" t="s">
        <v>220</v>
      </c>
      <c r="F3" s="205"/>
      <c r="G3" s="205"/>
      <c r="H3" s="205"/>
      <c r="I3" s="205"/>
      <c r="J3" s="205"/>
      <c r="K3" s="205"/>
      <c r="L3" s="205"/>
      <c r="M3" s="205"/>
      <c r="N3" s="205"/>
      <c r="O3" s="205"/>
      <c r="P3" s="205"/>
      <c r="Q3" s="205"/>
      <c r="R3" s="205"/>
      <c r="S3" s="205"/>
      <c r="T3" s="205"/>
      <c r="U3" s="206"/>
    </row>
    <row r="4" spans="1:23" ht="26.25" customHeight="1" x14ac:dyDescent="0.3">
      <c r="A4" s="1"/>
      <c r="B4" s="1"/>
      <c r="C4" s="1"/>
      <c r="D4" s="1"/>
      <c r="E4" s="204" t="s">
        <v>217</v>
      </c>
      <c r="F4" s="205"/>
      <c r="G4" s="205"/>
      <c r="H4" s="205"/>
      <c r="I4" s="205"/>
      <c r="J4" s="205"/>
      <c r="K4" s="205"/>
      <c r="L4" s="205"/>
      <c r="M4" s="205"/>
      <c r="N4" s="205"/>
      <c r="O4" s="205"/>
      <c r="P4" s="205"/>
      <c r="Q4" s="205"/>
      <c r="R4" s="205"/>
      <c r="S4" s="205"/>
      <c r="T4" s="205"/>
      <c r="U4" s="206"/>
    </row>
    <row r="5" spans="1:23" ht="30" customHeight="1" x14ac:dyDescent="0.3">
      <c r="A5" s="1"/>
      <c r="B5" s="1"/>
      <c r="C5" s="1"/>
      <c r="D5" s="1"/>
      <c r="E5" s="204" t="s">
        <v>218</v>
      </c>
      <c r="F5" s="205"/>
      <c r="G5" s="205"/>
      <c r="H5" s="205"/>
      <c r="I5" s="205"/>
      <c r="J5" s="205"/>
      <c r="K5" s="205"/>
      <c r="L5" s="205"/>
      <c r="M5" s="205"/>
      <c r="N5" s="205"/>
      <c r="O5" s="205"/>
      <c r="P5" s="205"/>
      <c r="Q5" s="205"/>
      <c r="R5" s="205"/>
      <c r="S5" s="205"/>
      <c r="T5" s="205"/>
      <c r="U5" s="206"/>
    </row>
    <row r="6" spans="1:23" ht="30.6" thickBot="1" x14ac:dyDescent="0.35">
      <c r="A6" s="1"/>
      <c r="B6" s="1"/>
      <c r="C6" s="1"/>
      <c r="D6" s="1"/>
      <c r="E6" s="207"/>
      <c r="F6" s="208"/>
      <c r="G6" s="208"/>
      <c r="H6" s="208"/>
      <c r="I6" s="208"/>
      <c r="J6" s="208"/>
      <c r="K6" s="208"/>
      <c r="L6" s="208"/>
      <c r="M6" s="208"/>
      <c r="N6" s="208"/>
      <c r="O6" s="208"/>
      <c r="P6" s="208"/>
      <c r="Q6" s="208"/>
      <c r="R6" s="208"/>
      <c r="S6" s="208"/>
      <c r="T6" s="208"/>
      <c r="U6" s="209"/>
    </row>
    <row r="7" spans="1:23" x14ac:dyDescent="0.3">
      <c r="A7" s="1"/>
      <c r="B7" s="1"/>
      <c r="C7" s="1"/>
      <c r="D7" s="1"/>
      <c r="E7" s="1"/>
      <c r="F7" s="1"/>
      <c r="G7" s="1"/>
      <c r="H7" s="1"/>
      <c r="I7" s="1"/>
      <c r="J7" s="1"/>
      <c r="K7" s="1"/>
      <c r="L7" s="1"/>
      <c r="M7" s="1"/>
      <c r="N7" s="1"/>
      <c r="O7" s="1"/>
      <c r="P7" s="1"/>
      <c r="Q7" s="1"/>
      <c r="R7" s="1"/>
      <c r="S7" s="1"/>
    </row>
    <row r="9" spans="1:23" ht="4.5" customHeight="1" thickBot="1" x14ac:dyDescent="0.35"/>
    <row r="10" spans="1:23" ht="33.75" customHeight="1" thickBot="1" x14ac:dyDescent="0.35">
      <c r="G10" s="222" t="s">
        <v>35</v>
      </c>
      <c r="H10" s="223"/>
      <c r="I10" s="223"/>
      <c r="J10" s="223"/>
      <c r="K10" s="223"/>
      <c r="L10" s="223"/>
      <c r="M10" s="223"/>
      <c r="N10" s="223"/>
      <c r="O10" s="223"/>
      <c r="P10" s="223"/>
      <c r="Q10" s="223"/>
      <c r="R10" s="223"/>
      <c r="S10" s="223"/>
      <c r="T10" s="223"/>
      <c r="U10" s="223"/>
      <c r="V10" s="224"/>
      <c r="W10" s="210" t="s">
        <v>26</v>
      </c>
    </row>
    <row r="11" spans="1:23" ht="47.25" customHeight="1" thickBot="1" x14ac:dyDescent="0.35">
      <c r="B11" s="213" t="s">
        <v>0</v>
      </c>
      <c r="C11" s="213" t="s">
        <v>1</v>
      </c>
      <c r="D11" s="215" t="s">
        <v>2</v>
      </c>
      <c r="E11" s="215"/>
      <c r="F11" s="216"/>
      <c r="G11" s="225" t="s">
        <v>23</v>
      </c>
      <c r="H11" s="226"/>
      <c r="I11" s="226"/>
      <c r="J11" s="226"/>
      <c r="K11" s="227"/>
      <c r="L11" s="217" t="s">
        <v>24</v>
      </c>
      <c r="M11" s="217"/>
      <c r="N11" s="217"/>
      <c r="O11" s="218"/>
      <c r="P11" s="219" t="s">
        <v>25</v>
      </c>
      <c r="Q11" s="220"/>
      <c r="R11" s="220"/>
      <c r="S11" s="221"/>
      <c r="T11" s="219" t="s">
        <v>277</v>
      </c>
      <c r="U11" s="220"/>
      <c r="V11" s="221"/>
      <c r="W11" s="211"/>
    </row>
    <row r="12" spans="1:23" ht="143.25" customHeight="1" thickBot="1" x14ac:dyDescent="0.35">
      <c r="B12" s="214"/>
      <c r="C12" s="214"/>
      <c r="D12" s="98" t="s">
        <v>3</v>
      </c>
      <c r="E12" s="98" t="s">
        <v>4</v>
      </c>
      <c r="F12" s="98" t="s">
        <v>5</v>
      </c>
      <c r="G12" s="100" t="s">
        <v>200</v>
      </c>
      <c r="H12" s="88" t="s">
        <v>6</v>
      </c>
      <c r="I12" s="89" t="s">
        <v>7</v>
      </c>
      <c r="J12" s="90" t="s">
        <v>8</v>
      </c>
      <c r="K12" s="91" t="s">
        <v>9</v>
      </c>
      <c r="L12" s="92" t="s">
        <v>6</v>
      </c>
      <c r="M12" s="89" t="s">
        <v>7</v>
      </c>
      <c r="N12" s="90" t="s">
        <v>8</v>
      </c>
      <c r="O12" s="91" t="s">
        <v>9</v>
      </c>
      <c r="P12" s="93" t="s">
        <v>6</v>
      </c>
      <c r="Q12" s="90" t="s">
        <v>7</v>
      </c>
      <c r="R12" s="94" t="s">
        <v>8</v>
      </c>
      <c r="S12" s="95" t="s">
        <v>9</v>
      </c>
      <c r="T12" s="162" t="s">
        <v>7</v>
      </c>
      <c r="U12" s="161" t="s">
        <v>8</v>
      </c>
      <c r="V12" s="96" t="s">
        <v>9</v>
      </c>
      <c r="W12" s="212"/>
    </row>
    <row r="13" spans="1:23" ht="160.94999999999999" customHeight="1" x14ac:dyDescent="0.3">
      <c r="B13" s="183" t="s">
        <v>15</v>
      </c>
      <c r="C13" s="185" t="s">
        <v>219</v>
      </c>
      <c r="D13" s="97" t="s">
        <v>17</v>
      </c>
      <c r="E13" s="86" t="s">
        <v>16</v>
      </c>
      <c r="F13" s="87" t="s">
        <v>20</v>
      </c>
      <c r="G13" s="124">
        <v>57</v>
      </c>
      <c r="H13" s="127">
        <v>57</v>
      </c>
      <c r="I13" s="128">
        <v>57</v>
      </c>
      <c r="J13" s="128">
        <v>57</v>
      </c>
      <c r="K13" s="129">
        <v>57</v>
      </c>
      <c r="L13" s="130">
        <v>57</v>
      </c>
      <c r="M13" s="131">
        <v>57</v>
      </c>
      <c r="N13" s="44">
        <v>57</v>
      </c>
      <c r="O13" s="45">
        <v>57</v>
      </c>
      <c r="P13" s="166">
        <f t="shared" ref="P13" si="0">IFERROR(L13/H13,"NO APLICA")</f>
        <v>1</v>
      </c>
      <c r="Q13" s="167">
        <f t="shared" ref="Q13:R14" si="1">IFERROR((M13/I13),"100%")</f>
        <v>1</v>
      </c>
      <c r="R13" s="167">
        <f>IFERROR((N13/J13),"100%")</f>
        <v>1</v>
      </c>
      <c r="S13" s="167">
        <f>IFERROR((O13/K13),"100%")</f>
        <v>1</v>
      </c>
      <c r="T13" s="166">
        <f>IFERROR(((L13+M13)/(H13+I13)),"100%")</f>
        <v>1</v>
      </c>
      <c r="U13" s="167">
        <f>IFERROR(((L13+M13+N13)/(H13+I13+J13)),"100%")</f>
        <v>1</v>
      </c>
      <c r="V13" s="167">
        <f>IFERROR(((L13+M13+N13+O13)/(H13+I13+J13+K13)),"100%")</f>
        <v>1</v>
      </c>
      <c r="W13" s="41" t="s">
        <v>27</v>
      </c>
    </row>
    <row r="14" spans="1:23" ht="160.94999999999999" customHeight="1" thickBot="1" x14ac:dyDescent="0.35">
      <c r="B14" s="184"/>
      <c r="C14" s="186"/>
      <c r="D14" s="4" t="s">
        <v>18</v>
      </c>
      <c r="E14" s="5" t="s">
        <v>16</v>
      </c>
      <c r="F14" s="2" t="s">
        <v>21</v>
      </c>
      <c r="G14" s="125">
        <v>0.39700000000000002</v>
      </c>
      <c r="H14" s="132">
        <v>0.39700000000000002</v>
      </c>
      <c r="I14" s="133">
        <v>0.39700000000000002</v>
      </c>
      <c r="J14" s="133">
        <v>0.39700000000000002</v>
      </c>
      <c r="K14" s="134">
        <v>0.39700000000000002</v>
      </c>
      <c r="L14" s="135">
        <v>0.39700000000000002</v>
      </c>
      <c r="M14" s="136">
        <v>0.39700000000000002</v>
      </c>
      <c r="N14" s="158">
        <v>0.39700000000000002</v>
      </c>
      <c r="O14" s="158">
        <v>0.39700000000000002</v>
      </c>
      <c r="P14" s="168">
        <f>IFERROR(L14/H14,"NO APLICA")</f>
        <v>1</v>
      </c>
      <c r="Q14" s="169">
        <f t="shared" si="1"/>
        <v>1</v>
      </c>
      <c r="R14" s="169">
        <f t="shared" si="1"/>
        <v>1</v>
      </c>
      <c r="S14" s="169">
        <f>IFERROR((O14/K14),"100%")</f>
        <v>1</v>
      </c>
      <c r="T14" s="170">
        <f t="shared" ref="T14" si="2">IFERROR(((L14+M14)/(H14+I14)),"100%")</f>
        <v>1</v>
      </c>
      <c r="U14" s="169">
        <f>IFERROR(((L14+M14+N14)/(H14+I14+J14)),"100%")</f>
        <v>1</v>
      </c>
      <c r="V14" s="169">
        <f>IFERROR(((L14+M14+N14+O14)/(H14+I14+J14+K14)),"100%")</f>
        <v>1</v>
      </c>
      <c r="W14" s="42" t="s">
        <v>28</v>
      </c>
    </row>
    <row r="15" spans="1:23" ht="55.5" hidden="1" customHeight="1" thickBot="1" x14ac:dyDescent="0.35">
      <c r="B15" s="187" t="s">
        <v>37</v>
      </c>
      <c r="C15" s="188"/>
      <c r="D15" s="188"/>
      <c r="E15" s="188"/>
      <c r="F15" s="188"/>
      <c r="G15" s="101">
        <v>16903</v>
      </c>
      <c r="H15" s="70">
        <v>25</v>
      </c>
      <c r="I15" s="68">
        <v>25</v>
      </c>
      <c r="J15" s="68"/>
      <c r="K15" s="79">
        <v>25</v>
      </c>
      <c r="L15" s="70">
        <v>25</v>
      </c>
      <c r="M15" s="68">
        <v>20</v>
      </c>
      <c r="N15" s="68">
        <v>10</v>
      </c>
      <c r="O15" s="79">
        <v>50</v>
      </c>
      <c r="P15" s="168">
        <f t="shared" ref="P15:S30" si="3">IFERROR((L15/H15),"100%")</f>
        <v>1</v>
      </c>
      <c r="Q15" s="169">
        <f t="shared" si="3"/>
        <v>0.8</v>
      </c>
      <c r="R15" s="169" t="str">
        <f t="shared" si="3"/>
        <v>100%</v>
      </c>
      <c r="S15" s="171">
        <f t="shared" si="3"/>
        <v>2</v>
      </c>
      <c r="T15" s="172">
        <f>IFERROR(((L15+M15)/(H15+I15)),"100%")</f>
        <v>0.9</v>
      </c>
      <c r="U15" s="173">
        <f>IFERROR(((L15+M15+N15)/(H15+I15+J15)),"100%")</f>
        <v>1.1000000000000001</v>
      </c>
      <c r="V15" s="171">
        <f>IFERROR(((L15+M15+N15+O15)/(H15+I15+J15+K15)),"100%")</f>
        <v>1.4</v>
      </c>
      <c r="W15" s="43"/>
    </row>
    <row r="16" spans="1:23" ht="133.19999999999999" customHeight="1" x14ac:dyDescent="0.3">
      <c r="B16" s="49" t="s">
        <v>222</v>
      </c>
      <c r="C16" s="50" t="s">
        <v>39</v>
      </c>
      <c r="D16" s="51" t="s">
        <v>40</v>
      </c>
      <c r="E16" s="51" t="s">
        <v>38</v>
      </c>
      <c r="F16" s="71" t="s">
        <v>41</v>
      </c>
      <c r="G16" s="102">
        <v>16903</v>
      </c>
      <c r="H16" s="66">
        <v>2614</v>
      </c>
      <c r="I16" s="67">
        <v>5905</v>
      </c>
      <c r="J16" s="67">
        <v>2058</v>
      </c>
      <c r="K16" s="78">
        <v>6326</v>
      </c>
      <c r="L16" s="70">
        <v>2614</v>
      </c>
      <c r="M16" s="68">
        <v>4366</v>
      </c>
      <c r="N16" s="68">
        <v>7020</v>
      </c>
      <c r="O16" s="79">
        <v>6326</v>
      </c>
      <c r="P16" s="168">
        <f t="shared" si="3"/>
        <v>1</v>
      </c>
      <c r="Q16" s="169">
        <f>IFERROR((M16/I16),"100%")</f>
        <v>0.73937341236240472</v>
      </c>
      <c r="R16" s="169">
        <f>IFERROR((N16/J16),"100%")</f>
        <v>3.4110787172011663</v>
      </c>
      <c r="S16" s="171">
        <f t="shared" si="3"/>
        <v>1</v>
      </c>
      <c r="T16" s="174">
        <f>IFERROR(((L16+M16)/(H16+I16)),"100%")</f>
        <v>0.81934499354384316</v>
      </c>
      <c r="U16" s="173">
        <f>IFERROR(((L16+M16+N16)/(H16+I16+J16)),"100%")</f>
        <v>1.3236267372600927</v>
      </c>
      <c r="V16" s="171">
        <f t="shared" ref="V16:V67" si="4">IFERROR(((L16+M16+N16+O16)/(H16+I16+J16+K16)),"100%")</f>
        <v>1.202508430456132</v>
      </c>
      <c r="W16" s="109" t="s">
        <v>271</v>
      </c>
    </row>
    <row r="17" spans="2:23" ht="133.19999999999999" customHeight="1" x14ac:dyDescent="0.3">
      <c r="B17" s="52" t="s">
        <v>42</v>
      </c>
      <c r="C17" s="53" t="s">
        <v>44</v>
      </c>
      <c r="D17" s="53" t="s">
        <v>45</v>
      </c>
      <c r="E17" s="54" t="s">
        <v>43</v>
      </c>
      <c r="F17" s="72" t="s">
        <v>46</v>
      </c>
      <c r="G17" s="103">
        <v>24</v>
      </c>
      <c r="H17" s="66">
        <v>6</v>
      </c>
      <c r="I17" s="67">
        <v>6</v>
      </c>
      <c r="J17" s="67">
        <v>6</v>
      </c>
      <c r="K17" s="78">
        <v>6</v>
      </c>
      <c r="L17" s="70">
        <v>6</v>
      </c>
      <c r="M17" s="68">
        <v>6</v>
      </c>
      <c r="N17" s="68">
        <v>6</v>
      </c>
      <c r="O17" s="79">
        <v>6</v>
      </c>
      <c r="P17" s="168">
        <f t="shared" si="3"/>
        <v>1</v>
      </c>
      <c r="Q17" s="169">
        <f t="shared" si="3"/>
        <v>1</v>
      </c>
      <c r="R17" s="169">
        <f t="shared" si="3"/>
        <v>1</v>
      </c>
      <c r="S17" s="171">
        <f t="shared" si="3"/>
        <v>1</v>
      </c>
      <c r="T17" s="174">
        <f t="shared" ref="T17:T67" si="5">IFERROR(((L17+M17)/(H17+I17)),"100%")</f>
        <v>1</v>
      </c>
      <c r="U17" s="173">
        <f t="shared" ref="U17:U67" si="6">IFERROR(((L17+M17+N17)/(H17+I17+J17)),"100%")</f>
        <v>1</v>
      </c>
      <c r="V17" s="171">
        <f t="shared" si="4"/>
        <v>1</v>
      </c>
      <c r="W17" s="110" t="s">
        <v>243</v>
      </c>
    </row>
    <row r="18" spans="2:23" ht="133.19999999999999" customHeight="1" x14ac:dyDescent="0.3">
      <c r="B18" s="55" t="s">
        <v>19</v>
      </c>
      <c r="C18" s="56" t="s">
        <v>47</v>
      </c>
      <c r="D18" s="57" t="s">
        <v>48</v>
      </c>
      <c r="E18" s="58" t="s">
        <v>43</v>
      </c>
      <c r="F18" s="73" t="s">
        <v>46</v>
      </c>
      <c r="G18" s="104">
        <v>24</v>
      </c>
      <c r="H18" s="66">
        <v>6</v>
      </c>
      <c r="I18" s="67">
        <v>6</v>
      </c>
      <c r="J18" s="67">
        <v>6</v>
      </c>
      <c r="K18" s="78">
        <v>6</v>
      </c>
      <c r="L18" s="70">
        <v>6</v>
      </c>
      <c r="M18" s="68">
        <v>6</v>
      </c>
      <c r="N18" s="68">
        <v>6</v>
      </c>
      <c r="O18" s="79">
        <v>6</v>
      </c>
      <c r="P18" s="168">
        <f t="shared" si="3"/>
        <v>1</v>
      </c>
      <c r="Q18" s="169">
        <f t="shared" si="3"/>
        <v>1</v>
      </c>
      <c r="R18" s="169">
        <f t="shared" si="3"/>
        <v>1</v>
      </c>
      <c r="S18" s="171">
        <f t="shared" si="3"/>
        <v>1</v>
      </c>
      <c r="T18" s="174">
        <f t="shared" si="5"/>
        <v>1</v>
      </c>
      <c r="U18" s="173">
        <f t="shared" si="6"/>
        <v>1</v>
      </c>
      <c r="V18" s="171">
        <f t="shared" si="4"/>
        <v>1</v>
      </c>
      <c r="W18" s="111" t="s">
        <v>244</v>
      </c>
    </row>
    <row r="19" spans="2:23" ht="133.19999999999999" customHeight="1" x14ac:dyDescent="0.3">
      <c r="B19" s="52" t="s">
        <v>49</v>
      </c>
      <c r="C19" s="59" t="s">
        <v>50</v>
      </c>
      <c r="D19" s="59" t="s">
        <v>51</v>
      </c>
      <c r="E19" s="60" t="s">
        <v>43</v>
      </c>
      <c r="F19" s="74" t="s">
        <v>52</v>
      </c>
      <c r="G19" s="105">
        <v>54</v>
      </c>
      <c r="H19" s="66">
        <v>14</v>
      </c>
      <c r="I19" s="67">
        <v>13</v>
      </c>
      <c r="J19" s="67">
        <v>13</v>
      </c>
      <c r="K19" s="78">
        <v>14</v>
      </c>
      <c r="L19" s="70">
        <v>16</v>
      </c>
      <c r="M19" s="68">
        <v>9</v>
      </c>
      <c r="N19" s="68">
        <v>13</v>
      </c>
      <c r="O19" s="79">
        <v>19</v>
      </c>
      <c r="P19" s="168">
        <f t="shared" si="3"/>
        <v>1.1428571428571428</v>
      </c>
      <c r="Q19" s="169">
        <f t="shared" si="3"/>
        <v>0.69230769230769229</v>
      </c>
      <c r="R19" s="169">
        <f t="shared" si="3"/>
        <v>1</v>
      </c>
      <c r="S19" s="171">
        <f t="shared" si="3"/>
        <v>1.3571428571428572</v>
      </c>
      <c r="T19" s="174">
        <f t="shared" si="5"/>
        <v>0.92592592592592593</v>
      </c>
      <c r="U19" s="173">
        <f t="shared" si="6"/>
        <v>0.95</v>
      </c>
      <c r="V19" s="171">
        <f t="shared" si="4"/>
        <v>1.0555555555555556</v>
      </c>
      <c r="W19" s="112" t="s">
        <v>226</v>
      </c>
    </row>
    <row r="20" spans="2:23" ht="133.19999999999999" customHeight="1" x14ac:dyDescent="0.3">
      <c r="B20" s="55" t="s">
        <v>19</v>
      </c>
      <c r="C20" s="56" t="s">
        <v>53</v>
      </c>
      <c r="D20" s="56" t="s">
        <v>54</v>
      </c>
      <c r="E20" s="58" t="s">
        <v>43</v>
      </c>
      <c r="F20" s="75" t="s">
        <v>55</v>
      </c>
      <c r="G20" s="106">
        <v>6</v>
      </c>
      <c r="H20" s="66">
        <v>2</v>
      </c>
      <c r="I20" s="67">
        <v>1</v>
      </c>
      <c r="J20" s="67">
        <v>1</v>
      </c>
      <c r="K20" s="78">
        <v>2</v>
      </c>
      <c r="L20" s="70">
        <v>3</v>
      </c>
      <c r="M20" s="68">
        <v>2</v>
      </c>
      <c r="N20" s="68">
        <v>2</v>
      </c>
      <c r="O20" s="79">
        <v>9</v>
      </c>
      <c r="P20" s="168">
        <f t="shared" si="3"/>
        <v>1.5</v>
      </c>
      <c r="Q20" s="169">
        <f t="shared" si="3"/>
        <v>2</v>
      </c>
      <c r="R20" s="169">
        <f t="shared" si="3"/>
        <v>2</v>
      </c>
      <c r="S20" s="171">
        <f t="shared" si="3"/>
        <v>4.5</v>
      </c>
      <c r="T20" s="174">
        <f t="shared" si="5"/>
        <v>1.6666666666666667</v>
      </c>
      <c r="U20" s="173">
        <f t="shared" si="6"/>
        <v>1.75</v>
      </c>
      <c r="V20" s="171">
        <f t="shared" si="4"/>
        <v>2.6666666666666665</v>
      </c>
      <c r="W20" s="111" t="s">
        <v>227</v>
      </c>
    </row>
    <row r="21" spans="2:23" ht="133.19999999999999" customHeight="1" x14ac:dyDescent="0.3">
      <c r="B21" s="55" t="s">
        <v>19</v>
      </c>
      <c r="C21" s="56" t="s">
        <v>56</v>
      </c>
      <c r="D21" s="56" t="s">
        <v>57</v>
      </c>
      <c r="E21" s="58" t="s">
        <v>43</v>
      </c>
      <c r="F21" s="75" t="s">
        <v>58</v>
      </c>
      <c r="G21" s="106">
        <v>36</v>
      </c>
      <c r="H21" s="66">
        <v>9</v>
      </c>
      <c r="I21" s="67">
        <v>9</v>
      </c>
      <c r="J21" s="67">
        <v>9</v>
      </c>
      <c r="K21" s="78">
        <v>9</v>
      </c>
      <c r="L21" s="70">
        <v>8</v>
      </c>
      <c r="M21" s="68">
        <v>19</v>
      </c>
      <c r="N21" s="68">
        <v>9</v>
      </c>
      <c r="O21" s="79">
        <v>9</v>
      </c>
      <c r="P21" s="168">
        <f t="shared" si="3"/>
        <v>0.88888888888888884</v>
      </c>
      <c r="Q21" s="169">
        <f t="shared" si="3"/>
        <v>2.1111111111111112</v>
      </c>
      <c r="R21" s="169">
        <f t="shared" si="3"/>
        <v>1</v>
      </c>
      <c r="S21" s="171">
        <f t="shared" si="3"/>
        <v>1</v>
      </c>
      <c r="T21" s="174">
        <f t="shared" si="5"/>
        <v>1.5</v>
      </c>
      <c r="U21" s="173">
        <f t="shared" si="6"/>
        <v>1.3333333333333333</v>
      </c>
      <c r="V21" s="171">
        <f t="shared" si="4"/>
        <v>1.25</v>
      </c>
      <c r="W21" s="111" t="s">
        <v>245</v>
      </c>
    </row>
    <row r="22" spans="2:23" ht="133.19999999999999" customHeight="1" x14ac:dyDescent="0.3">
      <c r="B22" s="55" t="s">
        <v>19</v>
      </c>
      <c r="C22" s="56" t="s">
        <v>59</v>
      </c>
      <c r="D22" s="56" t="s">
        <v>60</v>
      </c>
      <c r="E22" s="58" t="s">
        <v>43</v>
      </c>
      <c r="F22" s="75" t="s">
        <v>61</v>
      </c>
      <c r="G22" s="106">
        <v>4</v>
      </c>
      <c r="H22" s="66">
        <v>1</v>
      </c>
      <c r="I22" s="67">
        <v>1</v>
      </c>
      <c r="J22" s="67">
        <v>1</v>
      </c>
      <c r="K22" s="78">
        <v>1</v>
      </c>
      <c r="L22" s="70">
        <v>3</v>
      </c>
      <c r="M22" s="68">
        <v>1</v>
      </c>
      <c r="N22" s="68">
        <v>2</v>
      </c>
      <c r="O22" s="84"/>
      <c r="P22" s="168">
        <f t="shared" si="3"/>
        <v>3</v>
      </c>
      <c r="Q22" s="169">
        <f t="shared" si="3"/>
        <v>1</v>
      </c>
      <c r="R22" s="169">
        <f t="shared" si="3"/>
        <v>2</v>
      </c>
      <c r="S22" s="171">
        <f t="shared" si="3"/>
        <v>0</v>
      </c>
      <c r="T22" s="174">
        <f t="shared" si="5"/>
        <v>2</v>
      </c>
      <c r="U22" s="173">
        <f t="shared" si="6"/>
        <v>2</v>
      </c>
      <c r="V22" s="171">
        <f t="shared" si="4"/>
        <v>1.5</v>
      </c>
      <c r="W22" s="111" t="s">
        <v>228</v>
      </c>
    </row>
    <row r="23" spans="2:23" ht="133.19999999999999" customHeight="1" x14ac:dyDescent="0.3">
      <c r="B23" s="55" t="s">
        <v>19</v>
      </c>
      <c r="C23" s="56" t="s">
        <v>78</v>
      </c>
      <c r="D23" s="56" t="s">
        <v>79</v>
      </c>
      <c r="E23" s="58" t="s">
        <v>43</v>
      </c>
      <c r="F23" s="75" t="s">
        <v>80</v>
      </c>
      <c r="G23" s="106">
        <v>8</v>
      </c>
      <c r="H23" s="66">
        <v>2</v>
      </c>
      <c r="I23" s="67">
        <v>2</v>
      </c>
      <c r="J23" s="67">
        <v>2</v>
      </c>
      <c r="K23" s="78">
        <v>2</v>
      </c>
      <c r="L23" s="70">
        <v>2</v>
      </c>
      <c r="M23" s="68">
        <v>1</v>
      </c>
      <c r="N23" s="68">
        <v>2</v>
      </c>
      <c r="O23" s="79">
        <v>1</v>
      </c>
      <c r="P23" s="168">
        <f t="shared" si="3"/>
        <v>1</v>
      </c>
      <c r="Q23" s="169">
        <f t="shared" si="3"/>
        <v>0.5</v>
      </c>
      <c r="R23" s="169">
        <f t="shared" si="3"/>
        <v>1</v>
      </c>
      <c r="S23" s="171">
        <f t="shared" si="3"/>
        <v>0.5</v>
      </c>
      <c r="T23" s="174">
        <f t="shared" si="5"/>
        <v>0.75</v>
      </c>
      <c r="U23" s="173">
        <f t="shared" si="6"/>
        <v>0.83333333333333337</v>
      </c>
      <c r="V23" s="171">
        <f t="shared" si="4"/>
        <v>0.75</v>
      </c>
      <c r="W23" s="111" t="s">
        <v>229</v>
      </c>
    </row>
    <row r="24" spans="2:23" ht="133.19999999999999" customHeight="1" x14ac:dyDescent="0.3">
      <c r="B24" s="52" t="s">
        <v>62</v>
      </c>
      <c r="C24" s="59" t="s">
        <v>81</v>
      </c>
      <c r="D24" s="59" t="s">
        <v>82</v>
      </c>
      <c r="E24" s="60" t="s">
        <v>43</v>
      </c>
      <c r="F24" s="74" t="s">
        <v>83</v>
      </c>
      <c r="G24" s="105">
        <v>118</v>
      </c>
      <c r="H24" s="66">
        <v>30</v>
      </c>
      <c r="I24" s="67">
        <v>25</v>
      </c>
      <c r="J24" s="67">
        <v>31</v>
      </c>
      <c r="K24" s="78">
        <v>32</v>
      </c>
      <c r="L24" s="70">
        <v>243</v>
      </c>
      <c r="M24" s="68">
        <v>5</v>
      </c>
      <c r="N24" s="68">
        <v>174</v>
      </c>
      <c r="O24" s="79">
        <v>97</v>
      </c>
      <c r="P24" s="168">
        <f t="shared" si="3"/>
        <v>8.1</v>
      </c>
      <c r="Q24" s="169">
        <f t="shared" si="3"/>
        <v>0.2</v>
      </c>
      <c r="R24" s="169">
        <f t="shared" si="3"/>
        <v>5.612903225806452</v>
      </c>
      <c r="S24" s="171">
        <f t="shared" si="3"/>
        <v>3.03125</v>
      </c>
      <c r="T24" s="174">
        <f t="shared" si="5"/>
        <v>4.5090909090909088</v>
      </c>
      <c r="U24" s="173">
        <f t="shared" si="6"/>
        <v>4.9069767441860463</v>
      </c>
      <c r="V24" s="171">
        <f t="shared" si="4"/>
        <v>4.398305084745763</v>
      </c>
      <c r="W24" s="112" t="s">
        <v>230</v>
      </c>
    </row>
    <row r="25" spans="2:23" ht="142.94999999999999" customHeight="1" x14ac:dyDescent="0.3">
      <c r="B25" s="55" t="s">
        <v>19</v>
      </c>
      <c r="C25" s="56" t="s">
        <v>84</v>
      </c>
      <c r="D25" s="56" t="s">
        <v>85</v>
      </c>
      <c r="E25" s="58" t="s">
        <v>43</v>
      </c>
      <c r="F25" s="75" t="s">
        <v>86</v>
      </c>
      <c r="G25" s="106">
        <v>38</v>
      </c>
      <c r="H25" s="66">
        <v>9</v>
      </c>
      <c r="I25" s="67">
        <v>8</v>
      </c>
      <c r="J25" s="67">
        <v>10</v>
      </c>
      <c r="K25" s="78">
        <v>11</v>
      </c>
      <c r="L25" s="70">
        <v>81</v>
      </c>
      <c r="M25" s="68">
        <v>42</v>
      </c>
      <c r="N25" s="68">
        <v>111</v>
      </c>
      <c r="O25" s="79">
        <v>57</v>
      </c>
      <c r="P25" s="168">
        <f t="shared" si="3"/>
        <v>9</v>
      </c>
      <c r="Q25" s="169">
        <f t="shared" si="3"/>
        <v>5.25</v>
      </c>
      <c r="R25" s="169">
        <f t="shared" si="3"/>
        <v>11.1</v>
      </c>
      <c r="S25" s="171">
        <f t="shared" si="3"/>
        <v>5.1818181818181817</v>
      </c>
      <c r="T25" s="174">
        <f t="shared" si="5"/>
        <v>7.2352941176470589</v>
      </c>
      <c r="U25" s="173">
        <f t="shared" si="6"/>
        <v>8.6666666666666661</v>
      </c>
      <c r="V25" s="171">
        <f t="shared" si="4"/>
        <v>7.6578947368421053</v>
      </c>
      <c r="W25" s="111" t="s">
        <v>246</v>
      </c>
    </row>
    <row r="26" spans="2:23" ht="133.19999999999999" customHeight="1" x14ac:dyDescent="0.3">
      <c r="B26" s="55" t="s">
        <v>19</v>
      </c>
      <c r="C26" s="56" t="s">
        <v>87</v>
      </c>
      <c r="D26" s="56" t="s">
        <v>88</v>
      </c>
      <c r="E26" s="58" t="s">
        <v>43</v>
      </c>
      <c r="F26" s="75" t="s">
        <v>89</v>
      </c>
      <c r="G26" s="106">
        <v>4</v>
      </c>
      <c r="H26" s="66">
        <v>1</v>
      </c>
      <c r="I26" s="67">
        <v>1</v>
      </c>
      <c r="J26" s="67">
        <v>1</v>
      </c>
      <c r="K26" s="78">
        <v>1</v>
      </c>
      <c r="L26" s="70">
        <v>2</v>
      </c>
      <c r="M26" s="68">
        <v>2</v>
      </c>
      <c r="N26" s="68"/>
      <c r="O26" s="79">
        <v>2</v>
      </c>
      <c r="P26" s="168">
        <f t="shared" si="3"/>
        <v>2</v>
      </c>
      <c r="Q26" s="169">
        <f t="shared" si="3"/>
        <v>2</v>
      </c>
      <c r="R26" s="169">
        <f t="shared" si="3"/>
        <v>0</v>
      </c>
      <c r="S26" s="171">
        <f t="shared" si="3"/>
        <v>2</v>
      </c>
      <c r="T26" s="174">
        <f t="shared" si="5"/>
        <v>2</v>
      </c>
      <c r="U26" s="173">
        <f t="shared" si="6"/>
        <v>1.3333333333333333</v>
      </c>
      <c r="V26" s="171">
        <f t="shared" si="4"/>
        <v>1.5</v>
      </c>
      <c r="W26" s="111" t="s">
        <v>247</v>
      </c>
    </row>
    <row r="27" spans="2:23" ht="133.19999999999999" customHeight="1" x14ac:dyDescent="0.3">
      <c r="B27" s="55" t="s">
        <v>19</v>
      </c>
      <c r="C27" s="56" t="s">
        <v>90</v>
      </c>
      <c r="D27" s="56" t="s">
        <v>91</v>
      </c>
      <c r="E27" s="58" t="s">
        <v>43</v>
      </c>
      <c r="F27" s="75" t="s">
        <v>92</v>
      </c>
      <c r="G27" s="106">
        <v>0</v>
      </c>
      <c r="H27" s="70"/>
      <c r="I27" s="68"/>
      <c r="J27" s="68"/>
      <c r="K27" s="79"/>
      <c r="L27" s="70"/>
      <c r="M27" s="68"/>
      <c r="N27" s="69"/>
      <c r="O27" s="84"/>
      <c r="P27" s="168" t="str">
        <f t="shared" si="3"/>
        <v>100%</v>
      </c>
      <c r="Q27" s="169" t="str">
        <f t="shared" si="3"/>
        <v>100%</v>
      </c>
      <c r="R27" s="169" t="str">
        <f t="shared" si="3"/>
        <v>100%</v>
      </c>
      <c r="S27" s="171" t="str">
        <f t="shared" si="3"/>
        <v>100%</v>
      </c>
      <c r="T27" s="174" t="str">
        <f t="shared" si="5"/>
        <v>100%</v>
      </c>
      <c r="U27" s="173" t="str">
        <f t="shared" si="6"/>
        <v>100%</v>
      </c>
      <c r="V27" s="171" t="str">
        <f t="shared" si="4"/>
        <v>100%</v>
      </c>
      <c r="W27" s="111" t="s">
        <v>201</v>
      </c>
    </row>
    <row r="28" spans="2:23" ht="133.19999999999999" customHeight="1" x14ac:dyDescent="0.3">
      <c r="B28" s="55" t="s">
        <v>19</v>
      </c>
      <c r="C28" s="56" t="s">
        <v>93</v>
      </c>
      <c r="D28" s="56" t="s">
        <v>94</v>
      </c>
      <c r="E28" s="58" t="s">
        <v>43</v>
      </c>
      <c r="F28" s="76" t="s">
        <v>95</v>
      </c>
      <c r="G28" s="107">
        <v>76</v>
      </c>
      <c r="H28" s="66">
        <v>20</v>
      </c>
      <c r="I28" s="67">
        <v>16</v>
      </c>
      <c r="J28" s="67">
        <v>20</v>
      </c>
      <c r="K28" s="78">
        <v>20</v>
      </c>
      <c r="L28" s="70">
        <v>90</v>
      </c>
      <c r="M28" s="68">
        <v>71</v>
      </c>
      <c r="N28" s="68">
        <v>34</v>
      </c>
      <c r="O28" s="79">
        <v>25</v>
      </c>
      <c r="P28" s="168">
        <f t="shared" si="3"/>
        <v>4.5</v>
      </c>
      <c r="Q28" s="169">
        <f t="shared" si="3"/>
        <v>4.4375</v>
      </c>
      <c r="R28" s="169">
        <f t="shared" si="3"/>
        <v>1.7</v>
      </c>
      <c r="S28" s="171">
        <f t="shared" si="3"/>
        <v>1.25</v>
      </c>
      <c r="T28" s="174">
        <f t="shared" si="5"/>
        <v>4.4722222222222223</v>
      </c>
      <c r="U28" s="173">
        <f t="shared" si="6"/>
        <v>3.4821428571428572</v>
      </c>
      <c r="V28" s="171">
        <f t="shared" si="4"/>
        <v>2.8947368421052633</v>
      </c>
      <c r="W28" s="111" t="s">
        <v>248</v>
      </c>
    </row>
    <row r="29" spans="2:23" ht="133.19999999999999" customHeight="1" x14ac:dyDescent="0.3">
      <c r="B29" s="52" t="s">
        <v>63</v>
      </c>
      <c r="C29" s="59" t="s">
        <v>96</v>
      </c>
      <c r="D29" s="59" t="s">
        <v>97</v>
      </c>
      <c r="E29" s="60" t="s">
        <v>43</v>
      </c>
      <c r="F29" s="74" t="s">
        <v>98</v>
      </c>
      <c r="G29" s="105">
        <v>46</v>
      </c>
      <c r="H29" s="66">
        <v>7</v>
      </c>
      <c r="I29" s="67">
        <v>16</v>
      </c>
      <c r="J29" s="67">
        <v>15</v>
      </c>
      <c r="K29" s="78">
        <v>8</v>
      </c>
      <c r="L29" s="83"/>
      <c r="M29" s="68">
        <v>2</v>
      </c>
      <c r="N29" s="68">
        <v>43</v>
      </c>
      <c r="O29" s="79">
        <v>23</v>
      </c>
      <c r="P29" s="168">
        <f t="shared" si="3"/>
        <v>0</v>
      </c>
      <c r="Q29" s="169">
        <f t="shared" si="3"/>
        <v>0.125</v>
      </c>
      <c r="R29" s="169">
        <f t="shared" si="3"/>
        <v>2.8666666666666667</v>
      </c>
      <c r="S29" s="171">
        <f t="shared" si="3"/>
        <v>2.875</v>
      </c>
      <c r="T29" s="174">
        <f t="shared" si="5"/>
        <v>8.6956521739130432E-2</v>
      </c>
      <c r="U29" s="173">
        <f t="shared" si="6"/>
        <v>1.1842105263157894</v>
      </c>
      <c r="V29" s="171">
        <f t="shared" si="4"/>
        <v>1.4782608695652173</v>
      </c>
      <c r="W29" s="112" t="s">
        <v>231</v>
      </c>
    </row>
    <row r="30" spans="2:23" ht="133.19999999999999" customHeight="1" x14ac:dyDescent="0.3">
      <c r="B30" s="55" t="s">
        <v>19</v>
      </c>
      <c r="C30" s="56" t="s">
        <v>99</v>
      </c>
      <c r="D30" s="56" t="s">
        <v>100</v>
      </c>
      <c r="E30" s="58" t="s">
        <v>43</v>
      </c>
      <c r="F30" s="75" t="s">
        <v>86</v>
      </c>
      <c r="G30" s="106">
        <v>26</v>
      </c>
      <c r="H30" s="66">
        <v>3</v>
      </c>
      <c r="I30" s="67">
        <v>10</v>
      </c>
      <c r="J30" s="67">
        <v>10</v>
      </c>
      <c r="K30" s="78">
        <v>3</v>
      </c>
      <c r="L30" s="83"/>
      <c r="M30" s="68">
        <v>17</v>
      </c>
      <c r="N30" s="68">
        <v>20</v>
      </c>
      <c r="O30" s="79">
        <v>23</v>
      </c>
      <c r="P30" s="168">
        <f t="shared" si="3"/>
        <v>0</v>
      </c>
      <c r="Q30" s="169">
        <f t="shared" si="3"/>
        <v>1.7</v>
      </c>
      <c r="R30" s="169">
        <f t="shared" si="3"/>
        <v>2</v>
      </c>
      <c r="S30" s="171">
        <f t="shared" si="3"/>
        <v>7.666666666666667</v>
      </c>
      <c r="T30" s="174">
        <f t="shared" si="5"/>
        <v>1.3076923076923077</v>
      </c>
      <c r="U30" s="173">
        <f t="shared" si="6"/>
        <v>1.6086956521739131</v>
      </c>
      <c r="V30" s="171">
        <f t="shared" si="4"/>
        <v>2.3076923076923075</v>
      </c>
      <c r="W30" s="111" t="s">
        <v>232</v>
      </c>
    </row>
    <row r="31" spans="2:23" ht="133.19999999999999" customHeight="1" x14ac:dyDescent="0.3">
      <c r="B31" s="55" t="s">
        <v>19</v>
      </c>
      <c r="C31" s="56" t="s">
        <v>101</v>
      </c>
      <c r="D31" s="56" t="s">
        <v>102</v>
      </c>
      <c r="E31" s="58" t="s">
        <v>43</v>
      </c>
      <c r="F31" s="75" t="s">
        <v>103</v>
      </c>
      <c r="G31" s="106">
        <v>2</v>
      </c>
      <c r="H31" s="70"/>
      <c r="I31" s="67">
        <v>1</v>
      </c>
      <c r="J31" s="67">
        <v>1</v>
      </c>
      <c r="K31" s="79"/>
      <c r="L31" s="83"/>
      <c r="M31" s="68"/>
      <c r="N31" s="68">
        <v>1</v>
      </c>
      <c r="O31" s="84"/>
      <c r="P31" s="168" t="str">
        <f t="shared" ref="P31:S67" si="7">IFERROR((L31/H31),"100%")</f>
        <v>100%</v>
      </c>
      <c r="Q31" s="169">
        <f t="shared" si="7"/>
        <v>0</v>
      </c>
      <c r="R31" s="169">
        <f t="shared" si="7"/>
        <v>1</v>
      </c>
      <c r="S31" s="171" t="str">
        <f t="shared" si="7"/>
        <v>100%</v>
      </c>
      <c r="T31" s="174">
        <f t="shared" si="5"/>
        <v>0</v>
      </c>
      <c r="U31" s="173">
        <f t="shared" si="6"/>
        <v>0.5</v>
      </c>
      <c r="V31" s="171">
        <f t="shared" si="4"/>
        <v>0.5</v>
      </c>
      <c r="W31" s="111" t="s">
        <v>233</v>
      </c>
    </row>
    <row r="32" spans="2:23" ht="133.19999999999999" customHeight="1" x14ac:dyDescent="0.3">
      <c r="B32" s="55" t="s">
        <v>19</v>
      </c>
      <c r="C32" s="56" t="s">
        <v>223</v>
      </c>
      <c r="D32" s="56" t="s">
        <v>104</v>
      </c>
      <c r="E32" s="58" t="s">
        <v>43</v>
      </c>
      <c r="F32" s="75" t="s">
        <v>105</v>
      </c>
      <c r="G32" s="106">
        <v>16</v>
      </c>
      <c r="H32" s="66">
        <v>4</v>
      </c>
      <c r="I32" s="67">
        <v>4</v>
      </c>
      <c r="J32" s="67">
        <v>4</v>
      </c>
      <c r="K32" s="78">
        <v>4</v>
      </c>
      <c r="L32" s="83"/>
      <c r="M32" s="68">
        <v>2</v>
      </c>
      <c r="N32" s="68">
        <v>2</v>
      </c>
      <c r="O32" s="84"/>
      <c r="P32" s="168">
        <f t="shared" si="7"/>
        <v>0</v>
      </c>
      <c r="Q32" s="169">
        <f t="shared" si="7"/>
        <v>0.5</v>
      </c>
      <c r="R32" s="169">
        <f t="shared" si="7"/>
        <v>0.5</v>
      </c>
      <c r="S32" s="171">
        <f t="shared" si="7"/>
        <v>0</v>
      </c>
      <c r="T32" s="174">
        <f t="shared" si="5"/>
        <v>0.25</v>
      </c>
      <c r="U32" s="173">
        <f t="shared" si="6"/>
        <v>0.33333333333333331</v>
      </c>
      <c r="V32" s="171">
        <f t="shared" si="4"/>
        <v>0.25</v>
      </c>
      <c r="W32" s="111" t="s">
        <v>234</v>
      </c>
    </row>
    <row r="33" spans="2:23" ht="133.19999999999999" customHeight="1" x14ac:dyDescent="0.3">
      <c r="B33" s="55" t="s">
        <v>19</v>
      </c>
      <c r="C33" s="56" t="s">
        <v>106</v>
      </c>
      <c r="D33" s="56" t="s">
        <v>107</v>
      </c>
      <c r="E33" s="58" t="s">
        <v>43</v>
      </c>
      <c r="F33" s="75" t="s">
        <v>108</v>
      </c>
      <c r="G33" s="106">
        <v>2</v>
      </c>
      <c r="H33" s="70"/>
      <c r="I33" s="67">
        <v>1</v>
      </c>
      <c r="J33" s="68"/>
      <c r="K33" s="78">
        <v>1</v>
      </c>
      <c r="L33" s="83"/>
      <c r="M33" s="68">
        <v>2</v>
      </c>
      <c r="N33" s="68">
        <v>1</v>
      </c>
      <c r="O33" s="84"/>
      <c r="P33" s="168" t="str">
        <f t="shared" si="7"/>
        <v>100%</v>
      </c>
      <c r="Q33" s="169">
        <f t="shared" si="7"/>
        <v>2</v>
      </c>
      <c r="R33" s="169" t="str">
        <f t="shared" si="7"/>
        <v>100%</v>
      </c>
      <c r="S33" s="171">
        <f t="shared" si="7"/>
        <v>0</v>
      </c>
      <c r="T33" s="174">
        <f t="shared" si="5"/>
        <v>2</v>
      </c>
      <c r="U33" s="173">
        <f t="shared" si="6"/>
        <v>3</v>
      </c>
      <c r="V33" s="171">
        <f t="shared" si="4"/>
        <v>1.5</v>
      </c>
      <c r="W33" s="111" t="s">
        <v>235</v>
      </c>
    </row>
    <row r="34" spans="2:23" ht="133.19999999999999" customHeight="1" x14ac:dyDescent="0.3">
      <c r="B34" s="52" t="s">
        <v>64</v>
      </c>
      <c r="C34" s="59" t="s">
        <v>109</v>
      </c>
      <c r="D34" s="59" t="s">
        <v>110</v>
      </c>
      <c r="E34" s="60" t="s">
        <v>43</v>
      </c>
      <c r="F34" s="74" t="s">
        <v>111</v>
      </c>
      <c r="G34" s="105">
        <v>2</v>
      </c>
      <c r="H34" s="70"/>
      <c r="I34" s="67">
        <v>1</v>
      </c>
      <c r="J34" s="68"/>
      <c r="K34" s="78">
        <v>1</v>
      </c>
      <c r="L34" s="83"/>
      <c r="M34" s="68">
        <v>1</v>
      </c>
      <c r="N34" s="69"/>
      <c r="O34" s="79">
        <v>2</v>
      </c>
      <c r="P34" s="168" t="str">
        <f t="shared" si="7"/>
        <v>100%</v>
      </c>
      <c r="Q34" s="169">
        <f t="shared" si="7"/>
        <v>1</v>
      </c>
      <c r="R34" s="169" t="str">
        <f t="shared" si="7"/>
        <v>100%</v>
      </c>
      <c r="S34" s="171">
        <f t="shared" si="7"/>
        <v>2</v>
      </c>
      <c r="T34" s="174">
        <f t="shared" si="5"/>
        <v>1</v>
      </c>
      <c r="U34" s="173">
        <f t="shared" si="6"/>
        <v>1</v>
      </c>
      <c r="V34" s="171">
        <f t="shared" si="4"/>
        <v>1.5</v>
      </c>
      <c r="W34" s="112" t="s">
        <v>236</v>
      </c>
    </row>
    <row r="35" spans="2:23" ht="133.19999999999999" customHeight="1" x14ac:dyDescent="0.3">
      <c r="B35" s="55" t="s">
        <v>19</v>
      </c>
      <c r="C35" s="56" t="s">
        <v>112</v>
      </c>
      <c r="D35" s="56" t="s">
        <v>113</v>
      </c>
      <c r="E35" s="58" t="s">
        <v>43</v>
      </c>
      <c r="F35" s="75" t="s">
        <v>114</v>
      </c>
      <c r="G35" s="106">
        <v>2</v>
      </c>
      <c r="H35" s="70"/>
      <c r="I35" s="67">
        <v>1</v>
      </c>
      <c r="J35" s="68"/>
      <c r="K35" s="78">
        <v>1</v>
      </c>
      <c r="L35" s="83"/>
      <c r="M35" s="68">
        <v>1</v>
      </c>
      <c r="N35" s="69"/>
      <c r="O35" s="79">
        <v>1</v>
      </c>
      <c r="P35" s="168" t="str">
        <f t="shared" si="7"/>
        <v>100%</v>
      </c>
      <c r="Q35" s="169">
        <f t="shared" si="7"/>
        <v>1</v>
      </c>
      <c r="R35" s="169" t="str">
        <f t="shared" si="7"/>
        <v>100%</v>
      </c>
      <c r="S35" s="171">
        <f t="shared" si="7"/>
        <v>1</v>
      </c>
      <c r="T35" s="174">
        <f t="shared" si="5"/>
        <v>1</v>
      </c>
      <c r="U35" s="173">
        <f t="shared" si="6"/>
        <v>1</v>
      </c>
      <c r="V35" s="171">
        <f t="shared" si="4"/>
        <v>1</v>
      </c>
      <c r="W35" s="111" t="s">
        <v>237</v>
      </c>
    </row>
    <row r="36" spans="2:23" ht="133.19999999999999" customHeight="1" x14ac:dyDescent="0.3">
      <c r="B36" s="52" t="s">
        <v>65</v>
      </c>
      <c r="C36" s="59" t="s">
        <v>115</v>
      </c>
      <c r="D36" s="59" t="s">
        <v>116</v>
      </c>
      <c r="E36" s="60" t="s">
        <v>43</v>
      </c>
      <c r="F36" s="74" t="s">
        <v>117</v>
      </c>
      <c r="G36" s="105">
        <v>6538</v>
      </c>
      <c r="H36" s="66">
        <v>5</v>
      </c>
      <c r="I36" s="67">
        <v>3264</v>
      </c>
      <c r="J36" s="67">
        <v>5</v>
      </c>
      <c r="K36" s="78">
        <v>3264</v>
      </c>
      <c r="L36" s="70">
        <v>36</v>
      </c>
      <c r="M36" s="68">
        <v>611</v>
      </c>
      <c r="N36" s="68">
        <v>3180</v>
      </c>
      <c r="O36" s="79">
        <v>1</v>
      </c>
      <c r="P36" s="168">
        <f t="shared" si="7"/>
        <v>7.2</v>
      </c>
      <c r="Q36" s="169">
        <f t="shared" si="7"/>
        <v>0.18719362745098039</v>
      </c>
      <c r="R36" s="169">
        <f t="shared" si="7"/>
        <v>636</v>
      </c>
      <c r="S36" s="171">
        <f t="shared" si="7"/>
        <v>3.0637254901960784E-4</v>
      </c>
      <c r="T36" s="174">
        <f t="shared" si="5"/>
        <v>0.19791985316610583</v>
      </c>
      <c r="U36" s="173">
        <f t="shared" si="6"/>
        <v>1.1689065363469762</v>
      </c>
      <c r="V36" s="171">
        <f t="shared" si="4"/>
        <v>0.58550015295197311</v>
      </c>
      <c r="W36" s="112" t="s">
        <v>249</v>
      </c>
    </row>
    <row r="37" spans="2:23" ht="133.19999999999999" customHeight="1" x14ac:dyDescent="0.3">
      <c r="B37" s="55" t="s">
        <v>19</v>
      </c>
      <c r="C37" s="56" t="s">
        <v>118</v>
      </c>
      <c r="D37" s="56" t="s">
        <v>119</v>
      </c>
      <c r="E37" s="58" t="s">
        <v>43</v>
      </c>
      <c r="F37" s="75" t="s">
        <v>120</v>
      </c>
      <c r="G37" s="106">
        <v>6516</v>
      </c>
      <c r="H37" s="70"/>
      <c r="I37" s="67">
        <v>3258</v>
      </c>
      <c r="J37" s="68"/>
      <c r="K37" s="78">
        <v>3258</v>
      </c>
      <c r="L37" s="70">
        <v>2608</v>
      </c>
      <c r="M37" s="68">
        <v>589</v>
      </c>
      <c r="N37" s="68">
        <v>3170</v>
      </c>
      <c r="O37" s="79">
        <v>1</v>
      </c>
      <c r="P37" s="168" t="str">
        <f t="shared" si="7"/>
        <v>100%</v>
      </c>
      <c r="Q37" s="169">
        <f t="shared" si="7"/>
        <v>0.18078575813382444</v>
      </c>
      <c r="R37" s="169" t="str">
        <f t="shared" si="7"/>
        <v>100%</v>
      </c>
      <c r="S37" s="171">
        <f t="shared" si="7"/>
        <v>3.0693677102516879E-4</v>
      </c>
      <c r="T37" s="174">
        <f t="shared" si="5"/>
        <v>0.98127685696746469</v>
      </c>
      <c r="U37" s="173">
        <f t="shared" si="6"/>
        <v>1.9542664211172498</v>
      </c>
      <c r="V37" s="171">
        <f t="shared" si="4"/>
        <v>0.97728667894413745</v>
      </c>
      <c r="W37" s="111" t="s">
        <v>272</v>
      </c>
    </row>
    <row r="38" spans="2:23" ht="133.19999999999999" customHeight="1" x14ac:dyDescent="0.3">
      <c r="B38" s="55" t="s">
        <v>19</v>
      </c>
      <c r="C38" s="56" t="s">
        <v>121</v>
      </c>
      <c r="D38" s="56" t="s">
        <v>122</v>
      </c>
      <c r="E38" s="58" t="s">
        <v>43</v>
      </c>
      <c r="F38" s="75" t="s">
        <v>123</v>
      </c>
      <c r="G38" s="106">
        <v>22</v>
      </c>
      <c r="H38" s="66">
        <v>5</v>
      </c>
      <c r="I38" s="67">
        <v>6</v>
      </c>
      <c r="J38" s="67">
        <v>5</v>
      </c>
      <c r="K38" s="78">
        <v>6</v>
      </c>
      <c r="L38" s="70">
        <v>35</v>
      </c>
      <c r="M38" s="68">
        <v>22</v>
      </c>
      <c r="N38" s="159">
        <v>10</v>
      </c>
      <c r="O38" s="84"/>
      <c r="P38" s="168">
        <f t="shared" si="7"/>
        <v>7</v>
      </c>
      <c r="Q38" s="169">
        <f t="shared" si="7"/>
        <v>3.6666666666666665</v>
      </c>
      <c r="R38" s="169">
        <f t="shared" si="7"/>
        <v>2</v>
      </c>
      <c r="S38" s="171">
        <f t="shared" si="7"/>
        <v>0</v>
      </c>
      <c r="T38" s="174">
        <f t="shared" si="5"/>
        <v>5.1818181818181817</v>
      </c>
      <c r="U38" s="173">
        <f t="shared" si="6"/>
        <v>4.1875</v>
      </c>
      <c r="V38" s="171">
        <f t="shared" si="4"/>
        <v>3.0454545454545454</v>
      </c>
      <c r="W38" s="111" t="s">
        <v>250</v>
      </c>
    </row>
    <row r="39" spans="2:23" ht="133.19999999999999" customHeight="1" x14ac:dyDescent="0.3">
      <c r="B39" s="52" t="s">
        <v>66</v>
      </c>
      <c r="C39" s="59" t="s">
        <v>124</v>
      </c>
      <c r="D39" s="59" t="s">
        <v>125</v>
      </c>
      <c r="E39" s="60" t="s">
        <v>43</v>
      </c>
      <c r="F39" s="74" t="s">
        <v>126</v>
      </c>
      <c r="G39" s="105">
        <v>20</v>
      </c>
      <c r="H39" s="66">
        <v>5</v>
      </c>
      <c r="I39" s="67">
        <v>5</v>
      </c>
      <c r="J39" s="67">
        <v>5</v>
      </c>
      <c r="K39" s="78">
        <v>5</v>
      </c>
      <c r="L39" s="70">
        <v>10</v>
      </c>
      <c r="M39" s="68">
        <v>12</v>
      </c>
      <c r="N39" s="159">
        <v>3</v>
      </c>
      <c r="O39" s="79">
        <v>7</v>
      </c>
      <c r="P39" s="168">
        <f t="shared" si="7"/>
        <v>2</v>
      </c>
      <c r="Q39" s="169">
        <f t="shared" si="7"/>
        <v>2.4</v>
      </c>
      <c r="R39" s="169">
        <f t="shared" si="7"/>
        <v>0.6</v>
      </c>
      <c r="S39" s="171">
        <f t="shared" si="7"/>
        <v>1.4</v>
      </c>
      <c r="T39" s="174">
        <f t="shared" si="5"/>
        <v>2.2000000000000002</v>
      </c>
      <c r="U39" s="173">
        <f t="shared" si="6"/>
        <v>1.6666666666666667</v>
      </c>
      <c r="V39" s="171">
        <f t="shared" si="4"/>
        <v>1.6</v>
      </c>
      <c r="W39" s="112" t="s">
        <v>238</v>
      </c>
    </row>
    <row r="40" spans="2:23" ht="133.19999999999999" customHeight="1" x14ac:dyDescent="0.3">
      <c r="B40" s="55" t="s">
        <v>19</v>
      </c>
      <c r="C40" s="56" t="s">
        <v>127</v>
      </c>
      <c r="D40" s="56" t="s">
        <v>128</v>
      </c>
      <c r="E40" s="58" t="s">
        <v>43</v>
      </c>
      <c r="F40" s="75" t="s">
        <v>80</v>
      </c>
      <c r="G40" s="106">
        <v>20</v>
      </c>
      <c r="H40" s="66">
        <v>5</v>
      </c>
      <c r="I40" s="67">
        <v>5</v>
      </c>
      <c r="J40" s="67">
        <v>5</v>
      </c>
      <c r="K40" s="78">
        <v>5</v>
      </c>
      <c r="L40" s="70">
        <v>10</v>
      </c>
      <c r="M40" s="68">
        <v>12</v>
      </c>
      <c r="N40" s="68">
        <v>3</v>
      </c>
      <c r="O40" s="79">
        <v>7</v>
      </c>
      <c r="P40" s="168">
        <f t="shared" si="7"/>
        <v>2</v>
      </c>
      <c r="Q40" s="169">
        <f t="shared" si="7"/>
        <v>2.4</v>
      </c>
      <c r="R40" s="169">
        <f t="shared" si="7"/>
        <v>0.6</v>
      </c>
      <c r="S40" s="171">
        <f t="shared" si="7"/>
        <v>1.4</v>
      </c>
      <c r="T40" s="174">
        <f t="shared" si="5"/>
        <v>2.2000000000000002</v>
      </c>
      <c r="U40" s="173">
        <f t="shared" si="6"/>
        <v>1.6666666666666667</v>
      </c>
      <c r="V40" s="171">
        <f t="shared" si="4"/>
        <v>1.6</v>
      </c>
      <c r="W40" s="111" t="s">
        <v>239</v>
      </c>
    </row>
    <row r="41" spans="2:23" ht="133.19999999999999" customHeight="1" x14ac:dyDescent="0.3">
      <c r="B41" s="52" t="s">
        <v>67</v>
      </c>
      <c r="C41" s="59" t="s">
        <v>129</v>
      </c>
      <c r="D41" s="59" t="s">
        <v>130</v>
      </c>
      <c r="E41" s="60" t="s">
        <v>43</v>
      </c>
      <c r="F41" s="74" t="s">
        <v>131</v>
      </c>
      <c r="G41" s="105">
        <v>48</v>
      </c>
      <c r="H41" s="66">
        <v>12</v>
      </c>
      <c r="I41" s="67">
        <v>12</v>
      </c>
      <c r="J41" s="67">
        <v>12</v>
      </c>
      <c r="K41" s="78">
        <v>12</v>
      </c>
      <c r="L41" s="70">
        <v>20</v>
      </c>
      <c r="M41" s="68">
        <v>12</v>
      </c>
      <c r="N41" s="159">
        <v>8</v>
      </c>
      <c r="O41" s="79">
        <v>12</v>
      </c>
      <c r="P41" s="168">
        <f t="shared" si="7"/>
        <v>1.6666666666666667</v>
      </c>
      <c r="Q41" s="169">
        <f t="shared" si="7"/>
        <v>1</v>
      </c>
      <c r="R41" s="169">
        <f t="shared" si="7"/>
        <v>0.66666666666666663</v>
      </c>
      <c r="S41" s="171">
        <f t="shared" si="7"/>
        <v>1</v>
      </c>
      <c r="T41" s="174">
        <f t="shared" si="5"/>
        <v>1.3333333333333333</v>
      </c>
      <c r="U41" s="173">
        <f t="shared" si="6"/>
        <v>1.1111111111111112</v>
      </c>
      <c r="V41" s="171">
        <f t="shared" si="4"/>
        <v>1.0833333333333333</v>
      </c>
      <c r="W41" s="112" t="s">
        <v>240</v>
      </c>
    </row>
    <row r="42" spans="2:23" ht="133.19999999999999" customHeight="1" x14ac:dyDescent="0.3">
      <c r="B42" s="55" t="s">
        <v>19</v>
      </c>
      <c r="C42" s="56" t="s">
        <v>132</v>
      </c>
      <c r="D42" s="56" t="s">
        <v>133</v>
      </c>
      <c r="E42" s="58" t="s">
        <v>43</v>
      </c>
      <c r="F42" s="75" t="s">
        <v>134</v>
      </c>
      <c r="G42" s="106">
        <v>48</v>
      </c>
      <c r="H42" s="66">
        <v>12</v>
      </c>
      <c r="I42" s="67">
        <v>12</v>
      </c>
      <c r="J42" s="67">
        <v>12</v>
      </c>
      <c r="K42" s="78">
        <v>12</v>
      </c>
      <c r="L42" s="70">
        <v>20</v>
      </c>
      <c r="M42" s="68">
        <v>12</v>
      </c>
      <c r="N42" s="159">
        <v>8</v>
      </c>
      <c r="O42" s="79">
        <v>12</v>
      </c>
      <c r="P42" s="168">
        <f t="shared" si="7"/>
        <v>1.6666666666666667</v>
      </c>
      <c r="Q42" s="169">
        <f t="shared" si="7"/>
        <v>1</v>
      </c>
      <c r="R42" s="169">
        <f t="shared" si="7"/>
        <v>0.66666666666666663</v>
      </c>
      <c r="S42" s="171">
        <f t="shared" si="7"/>
        <v>1</v>
      </c>
      <c r="T42" s="174">
        <f t="shared" si="5"/>
        <v>1.3333333333333333</v>
      </c>
      <c r="U42" s="173">
        <f t="shared" si="6"/>
        <v>1.1111111111111112</v>
      </c>
      <c r="V42" s="171">
        <f t="shared" si="4"/>
        <v>1.0833333333333333</v>
      </c>
      <c r="W42" s="111" t="s">
        <v>240</v>
      </c>
    </row>
    <row r="43" spans="2:23" ht="133.19999999999999" customHeight="1" x14ac:dyDescent="0.3">
      <c r="B43" s="52" t="s">
        <v>68</v>
      </c>
      <c r="C43" s="59" t="s">
        <v>135</v>
      </c>
      <c r="D43" s="59" t="s">
        <v>136</v>
      </c>
      <c r="E43" s="60" t="s">
        <v>43</v>
      </c>
      <c r="F43" s="74" t="s">
        <v>80</v>
      </c>
      <c r="G43" s="105">
        <v>10</v>
      </c>
      <c r="H43" s="66">
        <v>2</v>
      </c>
      <c r="I43" s="67">
        <v>3</v>
      </c>
      <c r="J43" s="67">
        <v>2</v>
      </c>
      <c r="K43" s="78">
        <v>3</v>
      </c>
      <c r="L43" s="70">
        <v>23</v>
      </c>
      <c r="M43" s="68">
        <v>76</v>
      </c>
      <c r="N43" s="159">
        <v>84</v>
      </c>
      <c r="O43" s="79">
        <v>101</v>
      </c>
      <c r="P43" s="168">
        <f t="shared" si="7"/>
        <v>11.5</v>
      </c>
      <c r="Q43" s="169">
        <f t="shared" si="7"/>
        <v>25.333333333333332</v>
      </c>
      <c r="R43" s="169">
        <f t="shared" si="7"/>
        <v>42</v>
      </c>
      <c r="S43" s="171">
        <f t="shared" si="7"/>
        <v>33.666666666666664</v>
      </c>
      <c r="T43" s="174">
        <f t="shared" si="5"/>
        <v>19.8</v>
      </c>
      <c r="U43" s="173">
        <f t="shared" si="6"/>
        <v>26.142857142857142</v>
      </c>
      <c r="V43" s="171">
        <f t="shared" si="4"/>
        <v>28.4</v>
      </c>
      <c r="W43" s="112" t="s">
        <v>241</v>
      </c>
    </row>
    <row r="44" spans="2:23" ht="133.19999999999999" customHeight="1" x14ac:dyDescent="0.3">
      <c r="B44" s="55" t="s">
        <v>19</v>
      </c>
      <c r="C44" s="56" t="s">
        <v>137</v>
      </c>
      <c r="D44" s="56" t="s">
        <v>138</v>
      </c>
      <c r="E44" s="58" t="s">
        <v>43</v>
      </c>
      <c r="F44" s="75" t="s">
        <v>114</v>
      </c>
      <c r="G44" s="106">
        <v>10</v>
      </c>
      <c r="H44" s="66">
        <v>2</v>
      </c>
      <c r="I44" s="67">
        <v>3</v>
      </c>
      <c r="J44" s="67">
        <v>2</v>
      </c>
      <c r="K44" s="78">
        <v>3</v>
      </c>
      <c r="L44" s="70">
        <v>23</v>
      </c>
      <c r="M44" s="68">
        <v>76</v>
      </c>
      <c r="N44" s="159">
        <v>84</v>
      </c>
      <c r="O44" s="79">
        <v>101</v>
      </c>
      <c r="P44" s="168">
        <f t="shared" si="7"/>
        <v>11.5</v>
      </c>
      <c r="Q44" s="169">
        <f t="shared" si="7"/>
        <v>25.333333333333332</v>
      </c>
      <c r="R44" s="169">
        <f t="shared" si="7"/>
        <v>42</v>
      </c>
      <c r="S44" s="171">
        <f t="shared" si="7"/>
        <v>33.666666666666664</v>
      </c>
      <c r="T44" s="174">
        <f t="shared" si="5"/>
        <v>19.8</v>
      </c>
      <c r="U44" s="173">
        <f t="shared" si="6"/>
        <v>26.142857142857142</v>
      </c>
      <c r="V44" s="171">
        <f t="shared" si="4"/>
        <v>28.4</v>
      </c>
      <c r="W44" s="111" t="s">
        <v>241</v>
      </c>
    </row>
    <row r="45" spans="2:23" ht="133.19999999999999" customHeight="1" x14ac:dyDescent="0.3">
      <c r="B45" s="52" t="s">
        <v>69</v>
      </c>
      <c r="C45" s="59" t="s">
        <v>139</v>
      </c>
      <c r="D45" s="59" t="s">
        <v>140</v>
      </c>
      <c r="E45" s="60" t="s">
        <v>43</v>
      </c>
      <c r="F45" s="74" t="s">
        <v>55</v>
      </c>
      <c r="G45" s="105">
        <v>172</v>
      </c>
      <c r="H45" s="66">
        <v>35</v>
      </c>
      <c r="I45" s="67">
        <v>45</v>
      </c>
      <c r="J45" s="67">
        <v>37</v>
      </c>
      <c r="K45" s="78">
        <v>55</v>
      </c>
      <c r="L45" s="70">
        <v>34</v>
      </c>
      <c r="M45" s="68">
        <v>42</v>
      </c>
      <c r="N45" s="159">
        <v>84</v>
      </c>
      <c r="O45" s="79">
        <v>88</v>
      </c>
      <c r="P45" s="168">
        <f t="shared" si="7"/>
        <v>0.97142857142857142</v>
      </c>
      <c r="Q45" s="169">
        <f t="shared" si="7"/>
        <v>0.93333333333333335</v>
      </c>
      <c r="R45" s="169">
        <f t="shared" si="7"/>
        <v>2.2702702702702702</v>
      </c>
      <c r="S45" s="171">
        <f t="shared" si="7"/>
        <v>1.6</v>
      </c>
      <c r="T45" s="174">
        <f t="shared" si="5"/>
        <v>0.95</v>
      </c>
      <c r="U45" s="173">
        <f t="shared" si="6"/>
        <v>1.3675213675213675</v>
      </c>
      <c r="V45" s="171">
        <f t="shared" si="4"/>
        <v>1.441860465116279</v>
      </c>
      <c r="W45" s="112" t="s">
        <v>251</v>
      </c>
    </row>
    <row r="46" spans="2:23" ht="133.19999999999999" customHeight="1" x14ac:dyDescent="0.3">
      <c r="B46" s="55" t="s">
        <v>19</v>
      </c>
      <c r="C46" s="56" t="s">
        <v>141</v>
      </c>
      <c r="D46" s="56" t="s">
        <v>142</v>
      </c>
      <c r="E46" s="58" t="s">
        <v>43</v>
      </c>
      <c r="F46" s="75" t="s">
        <v>143</v>
      </c>
      <c r="G46" s="106">
        <v>150</v>
      </c>
      <c r="H46" s="66">
        <v>30</v>
      </c>
      <c r="I46" s="67">
        <v>40</v>
      </c>
      <c r="J46" s="67">
        <v>30</v>
      </c>
      <c r="K46" s="78">
        <v>50</v>
      </c>
      <c r="L46" s="70">
        <v>25</v>
      </c>
      <c r="M46" s="68">
        <v>33</v>
      </c>
      <c r="N46" s="159">
        <v>31</v>
      </c>
      <c r="O46" s="79">
        <v>30</v>
      </c>
      <c r="P46" s="168">
        <f t="shared" si="7"/>
        <v>0.83333333333333337</v>
      </c>
      <c r="Q46" s="169">
        <f t="shared" si="7"/>
        <v>0.82499999999999996</v>
      </c>
      <c r="R46" s="169">
        <f t="shared" si="7"/>
        <v>1.0333333333333334</v>
      </c>
      <c r="S46" s="171">
        <f t="shared" si="7"/>
        <v>0.6</v>
      </c>
      <c r="T46" s="174">
        <f t="shared" si="5"/>
        <v>0.82857142857142863</v>
      </c>
      <c r="U46" s="173">
        <f t="shared" si="6"/>
        <v>0.89</v>
      </c>
      <c r="V46" s="171">
        <f t="shared" si="4"/>
        <v>0.79333333333333333</v>
      </c>
      <c r="W46" s="111" t="s">
        <v>273</v>
      </c>
    </row>
    <row r="47" spans="2:23" ht="133.19999999999999" customHeight="1" x14ac:dyDescent="0.3">
      <c r="B47" s="55" t="s">
        <v>19</v>
      </c>
      <c r="C47" s="56" t="s">
        <v>144</v>
      </c>
      <c r="D47" s="56" t="s">
        <v>145</v>
      </c>
      <c r="E47" s="58" t="s">
        <v>43</v>
      </c>
      <c r="F47" s="75" t="s">
        <v>146</v>
      </c>
      <c r="G47" s="106">
        <v>22</v>
      </c>
      <c r="H47" s="66">
        <v>5</v>
      </c>
      <c r="I47" s="67">
        <v>5</v>
      </c>
      <c r="J47" s="67">
        <v>7</v>
      </c>
      <c r="K47" s="78">
        <v>5</v>
      </c>
      <c r="L47" s="70">
        <v>9</v>
      </c>
      <c r="M47" s="68">
        <v>9</v>
      </c>
      <c r="N47" s="159">
        <v>6</v>
      </c>
      <c r="O47" s="84"/>
      <c r="P47" s="168">
        <f t="shared" si="7"/>
        <v>1.8</v>
      </c>
      <c r="Q47" s="169">
        <f t="shared" si="7"/>
        <v>1.8</v>
      </c>
      <c r="R47" s="169">
        <f t="shared" si="7"/>
        <v>0.8571428571428571</v>
      </c>
      <c r="S47" s="171">
        <f t="shared" si="7"/>
        <v>0</v>
      </c>
      <c r="T47" s="174">
        <f t="shared" si="5"/>
        <v>1.8</v>
      </c>
      <c r="U47" s="173">
        <f t="shared" si="6"/>
        <v>1.411764705882353</v>
      </c>
      <c r="V47" s="171">
        <f>IFERROR(((L47+M47+N47+O47)/(H47+I47+J47+K47)),"100%")</f>
        <v>1.0909090909090908</v>
      </c>
      <c r="W47" s="111" t="s">
        <v>252</v>
      </c>
    </row>
    <row r="48" spans="2:23" ht="133.19999999999999" customHeight="1" x14ac:dyDescent="0.3">
      <c r="B48" s="52" t="s">
        <v>70</v>
      </c>
      <c r="C48" s="59" t="s">
        <v>147</v>
      </c>
      <c r="D48" s="59" t="s">
        <v>148</v>
      </c>
      <c r="E48" s="60" t="s">
        <v>43</v>
      </c>
      <c r="F48" s="74" t="s">
        <v>149</v>
      </c>
      <c r="G48" s="105">
        <v>1187</v>
      </c>
      <c r="H48" s="66">
        <v>297</v>
      </c>
      <c r="I48" s="67">
        <v>295</v>
      </c>
      <c r="J48" s="67">
        <v>298</v>
      </c>
      <c r="K48" s="78">
        <v>297</v>
      </c>
      <c r="L48" s="70">
        <v>297</v>
      </c>
      <c r="M48" s="68">
        <v>252</v>
      </c>
      <c r="N48" s="159">
        <v>256</v>
      </c>
      <c r="O48" s="79">
        <v>268</v>
      </c>
      <c r="P48" s="168">
        <f t="shared" si="7"/>
        <v>1</v>
      </c>
      <c r="Q48" s="169">
        <f t="shared" si="7"/>
        <v>0.85423728813559319</v>
      </c>
      <c r="R48" s="169">
        <f t="shared" si="7"/>
        <v>0.85906040268456374</v>
      </c>
      <c r="S48" s="171">
        <f t="shared" si="7"/>
        <v>0.90235690235690236</v>
      </c>
      <c r="T48" s="174">
        <f t="shared" si="5"/>
        <v>0.92736486486486491</v>
      </c>
      <c r="U48" s="173">
        <f t="shared" si="6"/>
        <v>0.9044943820224719</v>
      </c>
      <c r="V48" s="171">
        <f>IFERROR(((L48+M48+N48+O48)/(H48+I48+J48+K48)),"100%")</f>
        <v>0.90395956192080873</v>
      </c>
      <c r="W48" s="112" t="s">
        <v>253</v>
      </c>
    </row>
    <row r="49" spans="1:23" ht="133.19999999999999" customHeight="1" x14ac:dyDescent="0.3">
      <c r="B49" s="55" t="s">
        <v>19</v>
      </c>
      <c r="C49" s="56" t="s">
        <v>150</v>
      </c>
      <c r="D49" s="56" t="s">
        <v>151</v>
      </c>
      <c r="E49" s="58" t="s">
        <v>43</v>
      </c>
      <c r="F49" s="75" t="s">
        <v>152</v>
      </c>
      <c r="G49" s="106">
        <v>1180</v>
      </c>
      <c r="H49" s="66">
        <v>295</v>
      </c>
      <c r="I49" s="67">
        <v>295</v>
      </c>
      <c r="J49" s="67">
        <v>295</v>
      </c>
      <c r="K49" s="78">
        <v>295</v>
      </c>
      <c r="L49" s="70">
        <v>298</v>
      </c>
      <c r="M49" s="68">
        <v>252</v>
      </c>
      <c r="N49" s="159">
        <v>254</v>
      </c>
      <c r="O49" s="79">
        <v>263</v>
      </c>
      <c r="P49" s="168">
        <f t="shared" si="7"/>
        <v>1.0101694915254238</v>
      </c>
      <c r="Q49" s="169">
        <f t="shared" si="7"/>
        <v>0.85423728813559319</v>
      </c>
      <c r="R49" s="169">
        <f t="shared" si="7"/>
        <v>0.86101694915254234</v>
      </c>
      <c r="S49" s="171">
        <f t="shared" si="7"/>
        <v>0.8915254237288136</v>
      </c>
      <c r="T49" s="174">
        <f t="shared" si="5"/>
        <v>0.93220338983050843</v>
      </c>
      <c r="U49" s="173">
        <f t="shared" si="6"/>
        <v>0.90847457627118644</v>
      </c>
      <c r="V49" s="171">
        <f t="shared" si="4"/>
        <v>0.90423728813559323</v>
      </c>
      <c r="W49" s="111" t="s">
        <v>274</v>
      </c>
    </row>
    <row r="50" spans="1:23" ht="133.19999999999999" customHeight="1" x14ac:dyDescent="0.3">
      <c r="B50" s="55" t="s">
        <v>19</v>
      </c>
      <c r="C50" s="56" t="s">
        <v>153</v>
      </c>
      <c r="D50" s="56" t="s">
        <v>154</v>
      </c>
      <c r="E50" s="58" t="s">
        <v>43</v>
      </c>
      <c r="F50" s="75" t="s">
        <v>155</v>
      </c>
      <c r="G50" s="106">
        <v>7</v>
      </c>
      <c r="H50" s="66">
        <v>2</v>
      </c>
      <c r="I50" s="68"/>
      <c r="J50" s="67">
        <v>3</v>
      </c>
      <c r="K50" s="78">
        <v>2</v>
      </c>
      <c r="L50" s="70">
        <v>4</v>
      </c>
      <c r="M50" s="68"/>
      <c r="N50" s="159">
        <v>2</v>
      </c>
      <c r="O50" s="79">
        <v>5</v>
      </c>
      <c r="P50" s="168">
        <f t="shared" si="7"/>
        <v>2</v>
      </c>
      <c r="Q50" s="169" t="str">
        <f t="shared" si="7"/>
        <v>100%</v>
      </c>
      <c r="R50" s="169">
        <f t="shared" si="7"/>
        <v>0.66666666666666663</v>
      </c>
      <c r="S50" s="171">
        <f t="shared" si="7"/>
        <v>2.5</v>
      </c>
      <c r="T50" s="174">
        <f t="shared" si="5"/>
        <v>2</v>
      </c>
      <c r="U50" s="173">
        <f t="shared" si="6"/>
        <v>1.2</v>
      </c>
      <c r="V50" s="171">
        <f t="shared" si="4"/>
        <v>1.5714285714285714</v>
      </c>
      <c r="W50" s="111" t="s">
        <v>275</v>
      </c>
    </row>
    <row r="51" spans="1:23" ht="133.19999999999999" customHeight="1" x14ac:dyDescent="0.3">
      <c r="B51" s="52" t="s">
        <v>71</v>
      </c>
      <c r="C51" s="59" t="s">
        <v>156</v>
      </c>
      <c r="D51" s="59" t="s">
        <v>157</v>
      </c>
      <c r="E51" s="60" t="s">
        <v>43</v>
      </c>
      <c r="F51" s="74" t="s">
        <v>55</v>
      </c>
      <c r="G51" s="105">
        <v>60</v>
      </c>
      <c r="H51" s="66">
        <v>15</v>
      </c>
      <c r="I51" s="67">
        <v>15</v>
      </c>
      <c r="J51" s="67">
        <v>15</v>
      </c>
      <c r="K51" s="78">
        <v>15</v>
      </c>
      <c r="L51" s="70">
        <v>15</v>
      </c>
      <c r="M51" s="68">
        <v>9</v>
      </c>
      <c r="N51" s="159">
        <v>14</v>
      </c>
      <c r="O51" s="79">
        <v>3</v>
      </c>
      <c r="P51" s="168">
        <f t="shared" si="7"/>
        <v>1</v>
      </c>
      <c r="Q51" s="169">
        <f t="shared" si="7"/>
        <v>0.6</v>
      </c>
      <c r="R51" s="169">
        <f t="shared" si="7"/>
        <v>0.93333333333333335</v>
      </c>
      <c r="S51" s="171">
        <f t="shared" si="7"/>
        <v>0.2</v>
      </c>
      <c r="T51" s="174">
        <f t="shared" si="5"/>
        <v>0.8</v>
      </c>
      <c r="U51" s="173">
        <f t="shared" si="6"/>
        <v>0.84444444444444444</v>
      </c>
      <c r="V51" s="171">
        <f t="shared" si="4"/>
        <v>0.68333333333333335</v>
      </c>
      <c r="W51" s="112" t="s">
        <v>254</v>
      </c>
    </row>
    <row r="52" spans="1:23" ht="133.19999999999999" customHeight="1" x14ac:dyDescent="0.3">
      <c r="B52" s="55" t="s">
        <v>19</v>
      </c>
      <c r="C52" s="56" t="s">
        <v>158</v>
      </c>
      <c r="D52" s="56" t="s">
        <v>159</v>
      </c>
      <c r="E52" s="58" t="s">
        <v>43</v>
      </c>
      <c r="F52" s="75" t="s">
        <v>55</v>
      </c>
      <c r="G52" s="106">
        <v>60</v>
      </c>
      <c r="H52" s="66">
        <v>15</v>
      </c>
      <c r="I52" s="67">
        <v>15</v>
      </c>
      <c r="J52" s="67">
        <v>15</v>
      </c>
      <c r="K52" s="78">
        <v>15</v>
      </c>
      <c r="L52" s="70">
        <v>15</v>
      </c>
      <c r="M52" s="68">
        <v>9</v>
      </c>
      <c r="N52" s="159">
        <v>14</v>
      </c>
      <c r="O52" s="79">
        <v>3</v>
      </c>
      <c r="P52" s="168">
        <f t="shared" si="7"/>
        <v>1</v>
      </c>
      <c r="Q52" s="169">
        <f t="shared" si="7"/>
        <v>0.6</v>
      </c>
      <c r="R52" s="169">
        <f t="shared" si="7"/>
        <v>0.93333333333333335</v>
      </c>
      <c r="S52" s="171">
        <f t="shared" si="7"/>
        <v>0.2</v>
      </c>
      <c r="T52" s="174">
        <f t="shared" si="5"/>
        <v>0.8</v>
      </c>
      <c r="U52" s="173">
        <f t="shared" si="6"/>
        <v>0.84444444444444444</v>
      </c>
      <c r="V52" s="171">
        <f t="shared" si="4"/>
        <v>0.68333333333333335</v>
      </c>
      <c r="W52" s="111" t="s">
        <v>255</v>
      </c>
    </row>
    <row r="53" spans="1:23" ht="133.19999999999999" customHeight="1" x14ac:dyDescent="0.3">
      <c r="B53" s="52" t="s">
        <v>72</v>
      </c>
      <c r="C53" s="59" t="s">
        <v>160</v>
      </c>
      <c r="D53" s="59" t="s">
        <v>161</v>
      </c>
      <c r="E53" s="60" t="s">
        <v>43</v>
      </c>
      <c r="F53" s="74" t="s">
        <v>162</v>
      </c>
      <c r="G53" s="105">
        <v>200</v>
      </c>
      <c r="H53" s="66">
        <v>40</v>
      </c>
      <c r="I53" s="67">
        <v>50</v>
      </c>
      <c r="J53" s="67">
        <v>50</v>
      </c>
      <c r="K53" s="78">
        <v>60</v>
      </c>
      <c r="L53" s="70">
        <v>305</v>
      </c>
      <c r="M53" s="68">
        <v>184</v>
      </c>
      <c r="N53" s="159">
        <v>70</v>
      </c>
      <c r="O53" s="79">
        <v>140</v>
      </c>
      <c r="P53" s="168">
        <f>IFERROR((L53/H53),"100%")</f>
        <v>7.625</v>
      </c>
      <c r="Q53" s="169">
        <f t="shared" si="7"/>
        <v>3.68</v>
      </c>
      <c r="R53" s="169">
        <f t="shared" si="7"/>
        <v>1.4</v>
      </c>
      <c r="S53" s="171">
        <f t="shared" si="7"/>
        <v>2.3333333333333335</v>
      </c>
      <c r="T53" s="174">
        <f t="shared" si="5"/>
        <v>5.4333333333333336</v>
      </c>
      <c r="U53" s="173">
        <f t="shared" si="6"/>
        <v>3.9928571428571429</v>
      </c>
      <c r="V53" s="171">
        <f t="shared" si="4"/>
        <v>3.4950000000000001</v>
      </c>
      <c r="W53" s="112" t="s">
        <v>256</v>
      </c>
    </row>
    <row r="54" spans="1:23" ht="133.19999999999999" customHeight="1" x14ac:dyDescent="0.3">
      <c r="B54" s="55" t="s">
        <v>19</v>
      </c>
      <c r="C54" s="56" t="s">
        <v>163</v>
      </c>
      <c r="D54" s="56" t="s">
        <v>164</v>
      </c>
      <c r="E54" s="58" t="s">
        <v>43</v>
      </c>
      <c r="F54" s="75" t="s">
        <v>165</v>
      </c>
      <c r="G54" s="106">
        <v>200</v>
      </c>
      <c r="H54" s="66">
        <v>40</v>
      </c>
      <c r="I54" s="67">
        <v>50</v>
      </c>
      <c r="J54" s="67">
        <v>50</v>
      </c>
      <c r="K54" s="78">
        <v>60</v>
      </c>
      <c r="L54" s="70">
        <v>305</v>
      </c>
      <c r="M54" s="68">
        <v>184</v>
      </c>
      <c r="N54" s="159">
        <v>70</v>
      </c>
      <c r="O54" s="79">
        <v>139</v>
      </c>
      <c r="P54" s="168">
        <f t="shared" si="7"/>
        <v>7.625</v>
      </c>
      <c r="Q54" s="169">
        <f t="shared" si="7"/>
        <v>3.68</v>
      </c>
      <c r="R54" s="169">
        <f t="shared" si="7"/>
        <v>1.4</v>
      </c>
      <c r="S54" s="171">
        <f t="shared" si="7"/>
        <v>2.3166666666666669</v>
      </c>
      <c r="T54" s="174">
        <f t="shared" si="5"/>
        <v>5.4333333333333336</v>
      </c>
      <c r="U54" s="173">
        <f t="shared" si="6"/>
        <v>3.9928571428571429</v>
      </c>
      <c r="V54" s="171">
        <f t="shared" si="4"/>
        <v>3.49</v>
      </c>
      <c r="W54" s="111" t="s">
        <v>257</v>
      </c>
    </row>
    <row r="55" spans="1:23" ht="133.19999999999999" customHeight="1" x14ac:dyDescent="0.3">
      <c r="B55" s="52" t="s">
        <v>73</v>
      </c>
      <c r="C55" s="59" t="s">
        <v>166</v>
      </c>
      <c r="D55" s="53" t="s">
        <v>167</v>
      </c>
      <c r="E55" s="60" t="s">
        <v>43</v>
      </c>
      <c r="F55" s="72" t="s">
        <v>168</v>
      </c>
      <c r="G55" s="103">
        <v>3</v>
      </c>
      <c r="H55" s="70"/>
      <c r="I55" s="67">
        <v>1</v>
      </c>
      <c r="J55" s="67">
        <v>1</v>
      </c>
      <c r="K55" s="78">
        <v>1</v>
      </c>
      <c r="L55" s="83"/>
      <c r="M55" s="68"/>
      <c r="N55" s="159">
        <v>2</v>
      </c>
      <c r="O55" s="79">
        <v>1</v>
      </c>
      <c r="P55" s="168" t="str">
        <f t="shared" si="7"/>
        <v>100%</v>
      </c>
      <c r="Q55" s="169">
        <f t="shared" si="7"/>
        <v>0</v>
      </c>
      <c r="R55" s="169">
        <f t="shared" si="7"/>
        <v>2</v>
      </c>
      <c r="S55" s="171">
        <f t="shared" si="7"/>
        <v>1</v>
      </c>
      <c r="T55" s="174">
        <f t="shared" si="5"/>
        <v>0</v>
      </c>
      <c r="U55" s="173">
        <f t="shared" si="6"/>
        <v>1</v>
      </c>
      <c r="V55" s="171">
        <f t="shared" si="4"/>
        <v>1</v>
      </c>
      <c r="W55" s="112" t="s">
        <v>258</v>
      </c>
    </row>
    <row r="56" spans="1:23" ht="133.19999999999999" customHeight="1" x14ac:dyDescent="0.3">
      <c r="B56" s="55" t="s">
        <v>19</v>
      </c>
      <c r="C56" s="56" t="s">
        <v>169</v>
      </c>
      <c r="D56" s="57" t="s">
        <v>170</v>
      </c>
      <c r="E56" s="58" t="s">
        <v>43</v>
      </c>
      <c r="F56" s="73" t="s">
        <v>46</v>
      </c>
      <c r="G56" s="104">
        <v>3</v>
      </c>
      <c r="H56" s="70"/>
      <c r="I56" s="67">
        <v>1</v>
      </c>
      <c r="J56" s="67">
        <v>1</v>
      </c>
      <c r="K56" s="78">
        <v>1</v>
      </c>
      <c r="L56" s="83"/>
      <c r="M56" s="68"/>
      <c r="N56" s="159">
        <v>2</v>
      </c>
      <c r="O56" s="79">
        <v>1</v>
      </c>
      <c r="P56" s="168" t="str">
        <f t="shared" si="7"/>
        <v>100%</v>
      </c>
      <c r="Q56" s="169">
        <f t="shared" si="7"/>
        <v>0</v>
      </c>
      <c r="R56" s="169">
        <f t="shared" si="7"/>
        <v>2</v>
      </c>
      <c r="S56" s="171">
        <f t="shared" si="7"/>
        <v>1</v>
      </c>
      <c r="T56" s="174">
        <f t="shared" si="5"/>
        <v>0</v>
      </c>
      <c r="U56" s="173">
        <f t="shared" si="6"/>
        <v>1</v>
      </c>
      <c r="V56" s="171">
        <f t="shared" si="4"/>
        <v>1</v>
      </c>
      <c r="W56" s="111" t="s">
        <v>259</v>
      </c>
    </row>
    <row r="57" spans="1:23" ht="133.19999999999999" customHeight="1" x14ac:dyDescent="0.3">
      <c r="A57" t="s">
        <v>224</v>
      </c>
      <c r="B57" s="52" t="s">
        <v>74</v>
      </c>
      <c r="C57" s="59" t="s">
        <v>171</v>
      </c>
      <c r="D57" s="53" t="s">
        <v>172</v>
      </c>
      <c r="E57" s="60" t="s">
        <v>43</v>
      </c>
      <c r="F57" s="72" t="s">
        <v>173</v>
      </c>
      <c r="G57" s="103">
        <v>50</v>
      </c>
      <c r="H57" s="66">
        <v>10</v>
      </c>
      <c r="I57" s="67">
        <v>15</v>
      </c>
      <c r="J57" s="67">
        <v>10</v>
      </c>
      <c r="K57" s="78">
        <v>15</v>
      </c>
      <c r="L57" s="70">
        <v>8</v>
      </c>
      <c r="M57" s="68">
        <v>18</v>
      </c>
      <c r="N57" s="159">
        <v>42</v>
      </c>
      <c r="O57" s="79">
        <v>190</v>
      </c>
      <c r="P57" s="168">
        <f t="shared" si="7"/>
        <v>0.8</v>
      </c>
      <c r="Q57" s="169">
        <f t="shared" si="7"/>
        <v>1.2</v>
      </c>
      <c r="R57" s="169">
        <f t="shared" si="7"/>
        <v>4.2</v>
      </c>
      <c r="S57" s="171">
        <f t="shared" si="7"/>
        <v>12.666666666666666</v>
      </c>
      <c r="T57" s="174">
        <f t="shared" si="5"/>
        <v>1.04</v>
      </c>
      <c r="U57" s="173">
        <f t="shared" si="6"/>
        <v>1.9428571428571428</v>
      </c>
      <c r="V57" s="171">
        <f t="shared" si="4"/>
        <v>5.16</v>
      </c>
      <c r="W57" s="112" t="s">
        <v>260</v>
      </c>
    </row>
    <row r="58" spans="1:23" ht="133.19999999999999" customHeight="1" x14ac:dyDescent="0.3">
      <c r="B58" s="55" t="s">
        <v>19</v>
      </c>
      <c r="C58" s="56" t="s">
        <v>174</v>
      </c>
      <c r="D58" s="56" t="s">
        <v>175</v>
      </c>
      <c r="E58" s="58" t="s">
        <v>43</v>
      </c>
      <c r="F58" s="73" t="s">
        <v>176</v>
      </c>
      <c r="G58" s="104">
        <v>50</v>
      </c>
      <c r="H58" s="66">
        <v>10</v>
      </c>
      <c r="I58" s="67">
        <v>15</v>
      </c>
      <c r="J58" s="67">
        <v>10</v>
      </c>
      <c r="K58" s="78">
        <v>15</v>
      </c>
      <c r="L58" s="70">
        <v>8</v>
      </c>
      <c r="M58" s="68">
        <v>18</v>
      </c>
      <c r="N58" s="159">
        <v>38</v>
      </c>
      <c r="O58" s="79">
        <v>190</v>
      </c>
      <c r="P58" s="168">
        <f t="shared" si="7"/>
        <v>0.8</v>
      </c>
      <c r="Q58" s="169">
        <f t="shared" si="7"/>
        <v>1.2</v>
      </c>
      <c r="R58" s="169">
        <f t="shared" si="7"/>
        <v>3.8</v>
      </c>
      <c r="S58" s="171">
        <f t="shared" si="7"/>
        <v>12.666666666666666</v>
      </c>
      <c r="T58" s="174">
        <f t="shared" si="5"/>
        <v>1.04</v>
      </c>
      <c r="U58" s="173">
        <f t="shared" si="6"/>
        <v>1.8285714285714285</v>
      </c>
      <c r="V58" s="171">
        <f t="shared" si="4"/>
        <v>5.08</v>
      </c>
      <c r="W58" s="111" t="s">
        <v>261</v>
      </c>
    </row>
    <row r="59" spans="1:23" ht="133.19999999999999" customHeight="1" x14ac:dyDescent="0.3">
      <c r="B59" s="52" t="s">
        <v>75</v>
      </c>
      <c r="C59" s="59" t="s">
        <v>177</v>
      </c>
      <c r="D59" s="53" t="s">
        <v>178</v>
      </c>
      <c r="E59" s="60" t="s">
        <v>43</v>
      </c>
      <c r="F59" s="72" t="s">
        <v>168</v>
      </c>
      <c r="G59" s="103">
        <v>129</v>
      </c>
      <c r="H59" s="66">
        <v>32</v>
      </c>
      <c r="I59" s="67">
        <v>33</v>
      </c>
      <c r="J59" s="67">
        <v>32</v>
      </c>
      <c r="K59" s="78">
        <v>32</v>
      </c>
      <c r="L59" s="70">
        <v>31</v>
      </c>
      <c r="M59" s="68">
        <v>48</v>
      </c>
      <c r="N59" s="159">
        <v>42</v>
      </c>
      <c r="O59" s="79">
        <v>84</v>
      </c>
      <c r="P59" s="168">
        <f t="shared" si="7"/>
        <v>0.96875</v>
      </c>
      <c r="Q59" s="169">
        <f t="shared" si="7"/>
        <v>1.4545454545454546</v>
      </c>
      <c r="R59" s="169">
        <f t="shared" si="7"/>
        <v>1.3125</v>
      </c>
      <c r="S59" s="171">
        <f t="shared" si="7"/>
        <v>2.625</v>
      </c>
      <c r="T59" s="174">
        <f t="shared" si="5"/>
        <v>1.2153846153846153</v>
      </c>
      <c r="U59" s="173">
        <f t="shared" si="6"/>
        <v>1.2474226804123711</v>
      </c>
      <c r="V59" s="171">
        <f t="shared" si="4"/>
        <v>1.5891472868217054</v>
      </c>
      <c r="W59" s="112" t="s">
        <v>262</v>
      </c>
    </row>
    <row r="60" spans="1:23" ht="133.19999999999999" customHeight="1" x14ac:dyDescent="0.3">
      <c r="B60" s="55" t="s">
        <v>19</v>
      </c>
      <c r="C60" s="56" t="s">
        <v>179</v>
      </c>
      <c r="D60" s="56" t="s">
        <v>180</v>
      </c>
      <c r="E60" s="58" t="s">
        <v>43</v>
      </c>
      <c r="F60" s="73" t="s">
        <v>181</v>
      </c>
      <c r="G60" s="104">
        <v>80</v>
      </c>
      <c r="H60" s="66">
        <v>20</v>
      </c>
      <c r="I60" s="67">
        <v>20</v>
      </c>
      <c r="J60" s="67">
        <v>20</v>
      </c>
      <c r="K60" s="78">
        <v>20</v>
      </c>
      <c r="L60" s="70">
        <v>22</v>
      </c>
      <c r="M60" s="68">
        <v>21</v>
      </c>
      <c r="N60" s="159">
        <v>23</v>
      </c>
      <c r="O60" s="79">
        <v>54</v>
      </c>
      <c r="P60" s="168">
        <f t="shared" si="7"/>
        <v>1.1000000000000001</v>
      </c>
      <c r="Q60" s="169">
        <f t="shared" si="7"/>
        <v>1.05</v>
      </c>
      <c r="R60" s="169">
        <f t="shared" si="7"/>
        <v>1.1499999999999999</v>
      </c>
      <c r="S60" s="171">
        <f t="shared" si="7"/>
        <v>2.7</v>
      </c>
      <c r="T60" s="174">
        <f t="shared" si="5"/>
        <v>1.075</v>
      </c>
      <c r="U60" s="173">
        <f t="shared" si="6"/>
        <v>1.1000000000000001</v>
      </c>
      <c r="V60" s="171">
        <f t="shared" si="4"/>
        <v>1.5</v>
      </c>
      <c r="W60" s="111" t="s">
        <v>263</v>
      </c>
    </row>
    <row r="61" spans="1:23" ht="133.19999999999999" customHeight="1" x14ac:dyDescent="0.3">
      <c r="B61" s="55" t="s">
        <v>19</v>
      </c>
      <c r="C61" s="56" t="s">
        <v>182</v>
      </c>
      <c r="D61" s="57" t="s">
        <v>183</v>
      </c>
      <c r="E61" s="58" t="s">
        <v>43</v>
      </c>
      <c r="F61" s="73" t="s">
        <v>184</v>
      </c>
      <c r="G61" s="104">
        <v>1</v>
      </c>
      <c r="H61" s="70"/>
      <c r="I61" s="67">
        <v>1</v>
      </c>
      <c r="J61" s="68"/>
      <c r="K61" s="79"/>
      <c r="L61" s="70">
        <v>2</v>
      </c>
      <c r="M61" s="68">
        <v>7</v>
      </c>
      <c r="N61" s="159">
        <v>3</v>
      </c>
      <c r="O61" s="79">
        <v>3</v>
      </c>
      <c r="P61" s="168" t="str">
        <f t="shared" si="7"/>
        <v>100%</v>
      </c>
      <c r="Q61" s="169">
        <f t="shared" si="7"/>
        <v>7</v>
      </c>
      <c r="R61" s="169" t="str">
        <f t="shared" si="7"/>
        <v>100%</v>
      </c>
      <c r="S61" s="171" t="str">
        <f t="shared" si="7"/>
        <v>100%</v>
      </c>
      <c r="T61" s="174">
        <f t="shared" si="5"/>
        <v>9</v>
      </c>
      <c r="U61" s="173">
        <f t="shared" si="6"/>
        <v>12</v>
      </c>
      <c r="V61" s="171">
        <f t="shared" si="4"/>
        <v>15</v>
      </c>
      <c r="W61" s="111" t="s">
        <v>264</v>
      </c>
    </row>
    <row r="62" spans="1:23" ht="133.19999999999999" customHeight="1" x14ac:dyDescent="0.3">
      <c r="B62" s="55" t="s">
        <v>19</v>
      </c>
      <c r="C62" s="61" t="s">
        <v>185</v>
      </c>
      <c r="D62" s="62" t="s">
        <v>186</v>
      </c>
      <c r="E62" s="58" t="s">
        <v>43</v>
      </c>
      <c r="F62" s="73" t="s">
        <v>184</v>
      </c>
      <c r="G62" s="104">
        <v>48</v>
      </c>
      <c r="H62" s="66">
        <v>12</v>
      </c>
      <c r="I62" s="67">
        <v>12</v>
      </c>
      <c r="J62" s="67">
        <v>12</v>
      </c>
      <c r="K62" s="78">
        <v>12</v>
      </c>
      <c r="L62" s="70">
        <v>7</v>
      </c>
      <c r="M62" s="68">
        <v>20</v>
      </c>
      <c r="N62" s="159">
        <v>16</v>
      </c>
      <c r="O62" s="79">
        <v>27</v>
      </c>
      <c r="P62" s="168">
        <f t="shared" si="7"/>
        <v>0.58333333333333337</v>
      </c>
      <c r="Q62" s="169">
        <f t="shared" si="7"/>
        <v>1.6666666666666667</v>
      </c>
      <c r="R62" s="169">
        <f t="shared" si="7"/>
        <v>1.3333333333333333</v>
      </c>
      <c r="S62" s="171">
        <f t="shared" si="7"/>
        <v>2.25</v>
      </c>
      <c r="T62" s="174">
        <f t="shared" si="5"/>
        <v>1.125</v>
      </c>
      <c r="U62" s="173">
        <f t="shared" si="6"/>
        <v>1.1944444444444444</v>
      </c>
      <c r="V62" s="171">
        <f t="shared" si="4"/>
        <v>1.4583333333333333</v>
      </c>
      <c r="W62" s="111" t="s">
        <v>268</v>
      </c>
    </row>
    <row r="63" spans="1:23" ht="133.19999999999999" customHeight="1" x14ac:dyDescent="0.3">
      <c r="B63" s="52" t="s">
        <v>76</v>
      </c>
      <c r="C63" s="59" t="s">
        <v>187</v>
      </c>
      <c r="D63" s="53" t="s">
        <v>188</v>
      </c>
      <c r="E63" s="60" t="s">
        <v>43</v>
      </c>
      <c r="F63" s="72" t="s">
        <v>168</v>
      </c>
      <c r="G63" s="103">
        <v>22</v>
      </c>
      <c r="H63" s="66">
        <v>4</v>
      </c>
      <c r="I63" s="67">
        <v>6</v>
      </c>
      <c r="J63" s="67">
        <v>6</v>
      </c>
      <c r="K63" s="78">
        <v>6</v>
      </c>
      <c r="L63" s="70">
        <v>6</v>
      </c>
      <c r="M63" s="68">
        <v>9</v>
      </c>
      <c r="N63" s="159">
        <v>10</v>
      </c>
      <c r="O63" s="79">
        <v>9</v>
      </c>
      <c r="P63" s="168">
        <f t="shared" si="7"/>
        <v>1.5</v>
      </c>
      <c r="Q63" s="169">
        <f t="shared" si="7"/>
        <v>1.5</v>
      </c>
      <c r="R63" s="169">
        <f t="shared" si="7"/>
        <v>1.6666666666666667</v>
      </c>
      <c r="S63" s="171">
        <f t="shared" si="7"/>
        <v>1.5</v>
      </c>
      <c r="T63" s="174">
        <f t="shared" si="5"/>
        <v>1.5</v>
      </c>
      <c r="U63" s="173">
        <f t="shared" si="6"/>
        <v>1.5625</v>
      </c>
      <c r="V63" s="171">
        <f t="shared" si="4"/>
        <v>1.5454545454545454</v>
      </c>
      <c r="W63" s="112" t="s">
        <v>242</v>
      </c>
    </row>
    <row r="64" spans="1:23" ht="133.19999999999999" customHeight="1" x14ac:dyDescent="0.3">
      <c r="B64" s="55" t="s">
        <v>19</v>
      </c>
      <c r="C64" s="56" t="s">
        <v>189</v>
      </c>
      <c r="D64" s="56" t="s">
        <v>190</v>
      </c>
      <c r="E64" s="58" t="s">
        <v>43</v>
      </c>
      <c r="F64" s="73" t="s">
        <v>191</v>
      </c>
      <c r="G64" s="104">
        <v>16</v>
      </c>
      <c r="H64" s="66">
        <v>4</v>
      </c>
      <c r="I64" s="67">
        <v>4</v>
      </c>
      <c r="J64" s="67">
        <v>4</v>
      </c>
      <c r="K64" s="78">
        <v>4</v>
      </c>
      <c r="L64" s="70">
        <v>6</v>
      </c>
      <c r="M64" s="68">
        <v>6</v>
      </c>
      <c r="N64" s="159">
        <v>7</v>
      </c>
      <c r="O64" s="79">
        <v>6</v>
      </c>
      <c r="P64" s="168">
        <f t="shared" si="7"/>
        <v>1.5</v>
      </c>
      <c r="Q64" s="169">
        <f t="shared" si="7"/>
        <v>1.5</v>
      </c>
      <c r="R64" s="169">
        <f t="shared" si="7"/>
        <v>1.75</v>
      </c>
      <c r="S64" s="171">
        <f t="shared" si="7"/>
        <v>1.5</v>
      </c>
      <c r="T64" s="174">
        <f t="shared" si="5"/>
        <v>1.5</v>
      </c>
      <c r="U64" s="173">
        <f t="shared" si="6"/>
        <v>1.5833333333333333</v>
      </c>
      <c r="V64" s="171">
        <f t="shared" si="4"/>
        <v>1.5625</v>
      </c>
      <c r="W64" s="111" t="s">
        <v>265</v>
      </c>
    </row>
    <row r="65" spans="2:23" ht="133.19999999999999" customHeight="1" x14ac:dyDescent="0.3">
      <c r="B65" s="55" t="s">
        <v>19</v>
      </c>
      <c r="C65" s="63" t="s">
        <v>266</v>
      </c>
      <c r="D65" s="57" t="s">
        <v>192</v>
      </c>
      <c r="E65" s="58" t="s">
        <v>43</v>
      </c>
      <c r="F65" s="73" t="s">
        <v>193</v>
      </c>
      <c r="G65" s="104">
        <v>6</v>
      </c>
      <c r="H65" s="70"/>
      <c r="I65" s="67">
        <v>2</v>
      </c>
      <c r="J65" s="67">
        <v>2</v>
      </c>
      <c r="K65" s="78">
        <v>2</v>
      </c>
      <c r="L65" s="83"/>
      <c r="M65" s="68">
        <v>3</v>
      </c>
      <c r="N65" s="159">
        <v>3</v>
      </c>
      <c r="O65" s="79">
        <v>3</v>
      </c>
      <c r="P65" s="168" t="str">
        <f t="shared" si="7"/>
        <v>100%</v>
      </c>
      <c r="Q65" s="169">
        <f t="shared" si="7"/>
        <v>1.5</v>
      </c>
      <c r="R65" s="169">
        <f t="shared" si="7"/>
        <v>1.5</v>
      </c>
      <c r="S65" s="171">
        <f t="shared" si="7"/>
        <v>1.5</v>
      </c>
      <c r="T65" s="174">
        <f t="shared" si="5"/>
        <v>1.5</v>
      </c>
      <c r="U65" s="173">
        <f t="shared" si="6"/>
        <v>1.5</v>
      </c>
      <c r="V65" s="171">
        <f t="shared" si="4"/>
        <v>1.5</v>
      </c>
      <c r="W65" s="111" t="s">
        <v>267</v>
      </c>
    </row>
    <row r="66" spans="2:23" ht="133.19999999999999" customHeight="1" x14ac:dyDescent="0.3">
      <c r="B66" s="52" t="s">
        <v>77</v>
      </c>
      <c r="C66" s="59" t="s">
        <v>194</v>
      </c>
      <c r="D66" s="53" t="s">
        <v>195</v>
      </c>
      <c r="E66" s="60" t="s">
        <v>43</v>
      </c>
      <c r="F66" s="72" t="s">
        <v>196</v>
      </c>
      <c r="G66" s="103">
        <v>8220</v>
      </c>
      <c r="H66" s="66">
        <v>2100</v>
      </c>
      <c r="I66" s="67">
        <v>2100</v>
      </c>
      <c r="J66" s="67">
        <v>1520</v>
      </c>
      <c r="K66" s="78">
        <v>2500</v>
      </c>
      <c r="L66" s="70">
        <v>1801</v>
      </c>
      <c r="M66" s="68">
        <v>3081</v>
      </c>
      <c r="N66" s="159">
        <v>2989</v>
      </c>
      <c r="O66" s="79">
        <v>2316</v>
      </c>
      <c r="P66" s="168">
        <f t="shared" si="7"/>
        <v>0.85761904761904761</v>
      </c>
      <c r="Q66" s="169">
        <f t="shared" si="7"/>
        <v>1.4671428571428571</v>
      </c>
      <c r="R66" s="169">
        <f t="shared" si="7"/>
        <v>1.9664473684210526</v>
      </c>
      <c r="S66" s="171">
        <f t="shared" si="7"/>
        <v>0.9264</v>
      </c>
      <c r="T66" s="174">
        <f t="shared" si="5"/>
        <v>1.1623809523809523</v>
      </c>
      <c r="U66" s="173">
        <f t="shared" si="6"/>
        <v>1.3760489510489511</v>
      </c>
      <c r="V66" s="171">
        <f t="shared" si="4"/>
        <v>1.2392944038929441</v>
      </c>
      <c r="W66" s="112" t="s">
        <v>269</v>
      </c>
    </row>
    <row r="67" spans="2:23" ht="133.19999999999999" customHeight="1" thickBot="1" x14ac:dyDescent="0.35">
      <c r="B67" s="64" t="s">
        <v>19</v>
      </c>
      <c r="C67" s="65" t="s">
        <v>197</v>
      </c>
      <c r="D67" s="65" t="s">
        <v>198</v>
      </c>
      <c r="E67" s="3" t="s">
        <v>43</v>
      </c>
      <c r="F67" s="77" t="s">
        <v>199</v>
      </c>
      <c r="G67" s="108">
        <v>8220</v>
      </c>
      <c r="H67" s="80">
        <v>2100</v>
      </c>
      <c r="I67" s="81">
        <v>2100</v>
      </c>
      <c r="J67" s="81">
        <v>1520</v>
      </c>
      <c r="K67" s="82">
        <v>2500</v>
      </c>
      <c r="L67" s="85">
        <v>1801</v>
      </c>
      <c r="M67" s="123">
        <v>3081</v>
      </c>
      <c r="N67" s="160">
        <v>2989</v>
      </c>
      <c r="O67" s="165">
        <v>2316</v>
      </c>
      <c r="P67" s="175">
        <f t="shared" si="7"/>
        <v>0.85761904761904761</v>
      </c>
      <c r="Q67" s="176">
        <f t="shared" si="7"/>
        <v>1.4671428571428571</v>
      </c>
      <c r="R67" s="176">
        <f t="shared" si="7"/>
        <v>1.9664473684210526</v>
      </c>
      <c r="S67" s="179">
        <f t="shared" si="7"/>
        <v>0.9264</v>
      </c>
      <c r="T67" s="177">
        <f t="shared" si="5"/>
        <v>1.1623809523809523</v>
      </c>
      <c r="U67" s="178">
        <f t="shared" si="6"/>
        <v>1.3760489510489511</v>
      </c>
      <c r="V67" s="179">
        <f t="shared" si="4"/>
        <v>1.2392944038929441</v>
      </c>
      <c r="W67" s="113" t="s">
        <v>270</v>
      </c>
    </row>
    <row r="68" spans="2:23" ht="18" x14ac:dyDescent="0.3">
      <c r="H68" s="99"/>
      <c r="I68" s="99"/>
      <c r="J68" s="99"/>
      <c r="K68" s="99"/>
      <c r="P68" s="126">
        <f t="shared" ref="P68:U68" si="8">AVERAGE((P18),(P20:P23),(P25:P28),(P30:P33),(P35),(P37:P38),(P40),(P42),(P44),(P46:P47),(P49:P50),(P52),(P54),(P56),(P58),(P60:P62),(P64:P65),(P67))</f>
        <v>2.5666004304546681</v>
      </c>
      <c r="Q68" s="126">
        <f t="shared" si="8"/>
        <v>2.5555626993932274</v>
      </c>
      <c r="R68" s="126">
        <f t="shared" si="8"/>
        <v>3.1363550181446356</v>
      </c>
      <c r="S68" s="126">
        <f t="shared" si="8"/>
        <v>2.9738905736328229</v>
      </c>
      <c r="T68" s="126">
        <f t="shared" si="8"/>
        <v>2.5898372747019831</v>
      </c>
      <c r="U68" s="126">
        <f t="shared" si="8"/>
        <v>2.8979118399350696</v>
      </c>
      <c r="V68" s="126">
        <f t="shared" ref="V68" si="9">AVERAGE((V18),(V20:V23),(V25:V28),(V30:V33),(V35),(V37:V38),(V40),(V42),(V44),(V46:V47),(V49:V50),(V52),(V54),(V56),(V58),(V60:V62),(V64:V65),(V67))</f>
        <v>3.0236385770438923</v>
      </c>
    </row>
    <row r="69" spans="2:23" ht="82.05" customHeight="1" x14ac:dyDescent="0.3"/>
    <row r="70" spans="2:23" ht="15.6" x14ac:dyDescent="0.3">
      <c r="G70" s="180"/>
      <c r="Q70" s="157"/>
    </row>
    <row r="71" spans="2:23" ht="48.75" customHeight="1" x14ac:dyDescent="0.3">
      <c r="B71" s="199" t="s">
        <v>202</v>
      </c>
      <c r="C71" s="199"/>
      <c r="D71" s="199"/>
      <c r="E71" s="199"/>
      <c r="F71" s="199"/>
      <c r="G71" s="156"/>
      <c r="H71" s="199" t="s">
        <v>36</v>
      </c>
      <c r="I71" s="199"/>
      <c r="J71" s="199"/>
      <c r="K71" s="199"/>
      <c r="L71" s="199"/>
      <c r="M71" s="199"/>
      <c r="N71" s="199"/>
      <c r="O71" s="199"/>
      <c r="P71" s="199"/>
      <c r="Q71" s="157"/>
      <c r="R71" s="199" t="s">
        <v>221</v>
      </c>
      <c r="S71" s="199"/>
      <c r="T71" s="199"/>
      <c r="U71" s="199"/>
      <c r="V71" s="199"/>
      <c r="W71" s="199"/>
    </row>
    <row r="72" spans="2:23" ht="31.5" customHeight="1" x14ac:dyDescent="0.3">
      <c r="B72" s="200"/>
      <c r="C72" s="200"/>
      <c r="D72" s="200"/>
      <c r="E72" s="200"/>
      <c r="F72" s="200"/>
      <c r="H72" s="200"/>
      <c r="I72" s="200"/>
      <c r="J72" s="200"/>
      <c r="K72" s="200"/>
      <c r="L72" s="200"/>
      <c r="M72" s="200"/>
      <c r="N72" s="200"/>
      <c r="O72" s="200"/>
      <c r="P72" s="200"/>
      <c r="R72" s="200"/>
      <c r="S72" s="200"/>
      <c r="T72" s="200"/>
      <c r="U72" s="200"/>
      <c r="V72" s="200"/>
      <c r="W72" s="200"/>
    </row>
    <row r="73" spans="2:23" x14ac:dyDescent="0.3">
      <c r="B73" s="200"/>
      <c r="C73" s="200"/>
      <c r="D73" s="200"/>
      <c r="E73" s="200"/>
      <c r="F73" s="200"/>
      <c r="H73" s="200"/>
      <c r="I73" s="200"/>
      <c r="J73" s="200"/>
      <c r="K73" s="200"/>
      <c r="L73" s="200"/>
      <c r="M73" s="200"/>
      <c r="N73" s="200"/>
      <c r="O73" s="200"/>
      <c r="P73" s="200"/>
      <c r="R73" s="200"/>
      <c r="S73" s="200"/>
      <c r="T73" s="200"/>
      <c r="U73" s="200"/>
      <c r="V73" s="200"/>
      <c r="W73" s="200"/>
    </row>
    <row r="74" spans="2:23" ht="16.05" customHeight="1" x14ac:dyDescent="0.3"/>
    <row r="75" spans="2:23" ht="15.75" customHeight="1" thickBot="1" x14ac:dyDescent="0.35"/>
    <row r="76" spans="2:23" ht="33" customHeight="1" thickBot="1" x14ac:dyDescent="0.35">
      <c r="E76" s="189" t="s">
        <v>29</v>
      </c>
      <c r="F76" s="190"/>
      <c r="G76" s="190"/>
      <c r="H76" s="190"/>
      <c r="I76" s="190"/>
      <c r="J76" s="190"/>
      <c r="K76" s="190"/>
      <c r="L76" s="190"/>
      <c r="M76" s="190"/>
      <c r="N76" s="190"/>
      <c r="O76" s="190"/>
      <c r="P76" s="190"/>
      <c r="Q76" s="190"/>
      <c r="R76" s="190"/>
      <c r="S76" s="190"/>
      <c r="T76" s="190"/>
      <c r="U76" s="190"/>
      <c r="V76" s="190"/>
      <c r="W76" s="191"/>
    </row>
    <row r="77" spans="2:23" ht="39" customHeight="1" thickBot="1" x14ac:dyDescent="0.35">
      <c r="E77" s="192" t="s">
        <v>30</v>
      </c>
      <c r="F77" s="194" t="s">
        <v>10</v>
      </c>
      <c r="G77" s="196" t="s">
        <v>11</v>
      </c>
      <c r="H77" s="197"/>
      <c r="I77" s="197"/>
      <c r="J77" s="198"/>
      <c r="K77" s="196" t="s">
        <v>12</v>
      </c>
      <c r="L77" s="197"/>
      <c r="M77" s="197"/>
      <c r="N77" s="198"/>
      <c r="O77" s="197" t="s">
        <v>13</v>
      </c>
      <c r="P77" s="197"/>
      <c r="Q77" s="197"/>
      <c r="R77" s="198"/>
      <c r="S77" s="196" t="s">
        <v>14</v>
      </c>
      <c r="T77" s="197"/>
      <c r="U77" s="197"/>
      <c r="V77" s="198"/>
      <c r="W77" s="192" t="s">
        <v>26</v>
      </c>
    </row>
    <row r="78" spans="2:23" ht="28.2" thickBot="1" x14ac:dyDescent="0.35">
      <c r="E78" s="193"/>
      <c r="F78" s="195"/>
      <c r="G78" s="6" t="s">
        <v>31</v>
      </c>
      <c r="H78" s="13" t="s">
        <v>32</v>
      </c>
      <c r="I78" s="14" t="s">
        <v>33</v>
      </c>
      <c r="J78" s="15" t="s">
        <v>34</v>
      </c>
      <c r="K78" s="6" t="s">
        <v>31</v>
      </c>
      <c r="L78" s="13" t="s">
        <v>32</v>
      </c>
      <c r="M78" s="14" t="s">
        <v>33</v>
      </c>
      <c r="N78" s="15" t="s">
        <v>34</v>
      </c>
      <c r="O78" s="143" t="s">
        <v>6</v>
      </c>
      <c r="P78" s="13" t="s">
        <v>7</v>
      </c>
      <c r="Q78" s="14" t="s">
        <v>8</v>
      </c>
      <c r="R78" s="15" t="s">
        <v>9</v>
      </c>
      <c r="S78" s="6" t="s">
        <v>6</v>
      </c>
      <c r="T78" s="13" t="s">
        <v>7</v>
      </c>
      <c r="U78" s="14" t="s">
        <v>8</v>
      </c>
      <c r="V78" s="15" t="s">
        <v>9</v>
      </c>
      <c r="W78" s="193"/>
    </row>
    <row r="79" spans="2:23" ht="15" hidden="1" thickBot="1" x14ac:dyDescent="0.35">
      <c r="E79" s="181"/>
      <c r="F79" s="182"/>
      <c r="G79" s="144"/>
      <c r="H79" s="44"/>
      <c r="I79" s="44"/>
      <c r="J79" s="45"/>
      <c r="K79" s="144"/>
      <c r="L79" s="44"/>
      <c r="M79" s="44"/>
      <c r="N79" s="45"/>
      <c r="O79" s="152" t="str">
        <f t="shared" ref="O79" si="10">IFERROR((K79/G79),"100%")</f>
        <v>100%</v>
      </c>
      <c r="P79" s="40" t="str">
        <f t="shared" ref="P79" si="11">IFERROR((L79/H79),"100%")</f>
        <v>100%</v>
      </c>
      <c r="Q79" s="40" t="str">
        <f t="shared" ref="Q79" si="12">IFERROR((M79/I79),"100%")</f>
        <v>100%</v>
      </c>
      <c r="R79" s="16" t="str">
        <f t="shared" ref="R79" si="13">IFERROR((N79/J79),"100%")</f>
        <v>100%</v>
      </c>
      <c r="S79" s="46" t="str">
        <f>IFERROR(((K79)/(G79)),"100%")</f>
        <v>100%</v>
      </c>
      <c r="T79" s="48" t="str">
        <f>IFERROR(((L79+M79)/(H79+I79)),"100%")</f>
        <v>100%</v>
      </c>
      <c r="U79" s="40" t="str">
        <f>IFERROR(((L79+M79+N79)/(H79+I79+J79)),"100%")</f>
        <v>100%</v>
      </c>
      <c r="V79" s="16" t="str">
        <f>IFERROR(((L79+M79+N79+O79)/(H79+I79+J79+K79)),"100%")</f>
        <v>100%</v>
      </c>
      <c r="W79" s="47"/>
    </row>
    <row r="80" spans="2:23" hidden="1" x14ac:dyDescent="0.3">
      <c r="E80" s="7"/>
      <c r="F80" s="137">
        <v>400</v>
      </c>
      <c r="G80" s="18">
        <v>100</v>
      </c>
      <c r="H80" s="19">
        <v>100</v>
      </c>
      <c r="I80" s="19">
        <v>100</v>
      </c>
      <c r="J80" s="20">
        <v>100</v>
      </c>
      <c r="K80" s="18">
        <v>90</v>
      </c>
      <c r="L80" s="21"/>
      <c r="M80" s="21"/>
      <c r="N80" s="22"/>
      <c r="O80" s="16">
        <f t="shared" ref="O80:O81" si="14">IFERROR(K80/G80,"100"%)</f>
        <v>0.9</v>
      </c>
      <c r="P80" s="23"/>
      <c r="Q80" s="23"/>
      <c r="R80" s="24"/>
      <c r="S80" s="17">
        <f>IFERROR(K80/F80,"100%")</f>
        <v>0.22500000000000001</v>
      </c>
      <c r="T80" s="23"/>
      <c r="U80" s="23"/>
      <c r="V80" s="24"/>
      <c r="W80" s="8"/>
    </row>
    <row r="81" spans="5:23" hidden="1" x14ac:dyDescent="0.3">
      <c r="E81" s="9"/>
      <c r="F81" s="138">
        <v>1500</v>
      </c>
      <c r="G81" s="25">
        <v>500</v>
      </c>
      <c r="H81" s="26">
        <v>250</v>
      </c>
      <c r="I81" s="26">
        <v>550</v>
      </c>
      <c r="J81" s="27">
        <v>200</v>
      </c>
      <c r="K81" s="25">
        <v>450</v>
      </c>
      <c r="L81" s="28"/>
      <c r="M81" s="28"/>
      <c r="N81" s="29"/>
      <c r="O81" s="16">
        <f t="shared" si="14"/>
        <v>0.9</v>
      </c>
      <c r="P81" s="30"/>
      <c r="Q81" s="30"/>
      <c r="R81" s="31"/>
      <c r="S81" s="17">
        <f>IFERROR(K81/F81,"100%")</f>
        <v>0.3</v>
      </c>
      <c r="T81" s="30"/>
      <c r="U81" s="30"/>
      <c r="V81" s="31"/>
      <c r="W81" s="10"/>
    </row>
    <row r="82" spans="5:23" ht="15" hidden="1" thickBot="1" x14ac:dyDescent="0.35">
      <c r="E82" s="11"/>
      <c r="F82" s="139"/>
      <c r="G82" s="32"/>
      <c r="H82" s="33"/>
      <c r="I82" s="33"/>
      <c r="J82" s="34"/>
      <c r="K82" s="32"/>
      <c r="L82" s="35"/>
      <c r="M82" s="35"/>
      <c r="N82" s="36"/>
      <c r="O82" s="153"/>
      <c r="P82" s="37"/>
      <c r="Q82" s="37"/>
      <c r="R82" s="38"/>
      <c r="S82" s="39"/>
      <c r="T82" s="37"/>
      <c r="U82" s="37"/>
      <c r="V82" s="38"/>
      <c r="W82" s="12"/>
    </row>
    <row r="83" spans="5:23" ht="15" hidden="1" thickBot="1" x14ac:dyDescent="0.35">
      <c r="E83" s="11"/>
      <c r="F83" s="139"/>
      <c r="G83" s="32"/>
      <c r="H83" s="33"/>
      <c r="I83" s="33"/>
      <c r="J83" s="34"/>
      <c r="K83" s="32"/>
      <c r="L83" s="35"/>
      <c r="M83" s="35"/>
      <c r="N83" s="36"/>
      <c r="O83" s="153"/>
      <c r="P83" s="37"/>
      <c r="Q83" s="37"/>
      <c r="R83" s="38"/>
      <c r="S83" s="39"/>
      <c r="T83" s="37"/>
      <c r="U83" s="37"/>
      <c r="V83" s="38"/>
      <c r="W83" s="12"/>
    </row>
    <row r="84" spans="5:23" ht="97.2" thickBot="1" x14ac:dyDescent="0.35">
      <c r="E84" s="114" t="s">
        <v>203</v>
      </c>
      <c r="F84" s="140">
        <v>1950000</v>
      </c>
      <c r="G84" s="145"/>
      <c r="H84" s="115">
        <v>650000</v>
      </c>
      <c r="I84" s="115">
        <v>650000</v>
      </c>
      <c r="J84" s="146">
        <v>650000</v>
      </c>
      <c r="K84" s="145"/>
      <c r="L84" s="115">
        <v>650000</v>
      </c>
      <c r="M84" s="115">
        <v>650000</v>
      </c>
      <c r="N84" s="146">
        <v>650000</v>
      </c>
      <c r="O84" s="154">
        <f>IFERROR(K84/G84,"100"%)</f>
        <v>1</v>
      </c>
      <c r="P84" s="116">
        <f>IFERROR(L84/H84,"100"%)</f>
        <v>1</v>
      </c>
      <c r="Q84" s="116">
        <f>IFERROR(M84/I84,"100"%)</f>
        <v>1</v>
      </c>
      <c r="R84" s="116">
        <f>IFERROR(N84/J84,"100"%)</f>
        <v>1</v>
      </c>
      <c r="S84" s="154">
        <f t="shared" ref="S84:S90" si="15">IFERROR(((K84)/(F84)),"100%")</f>
        <v>0</v>
      </c>
      <c r="T84" s="116">
        <f>IFERROR(((K84+L84)/(F84)),"100%")</f>
        <v>0.33333333333333331</v>
      </c>
      <c r="U84" s="40">
        <f>IFERROR(((K84+L84+M84)/(F84)),"100%")</f>
        <v>0.66666666666666663</v>
      </c>
      <c r="V84" s="40">
        <f>IFERROR(((K84+L84+M84+N84)/(F84)),"100%")</f>
        <v>1</v>
      </c>
      <c r="W84" s="163" t="s">
        <v>278</v>
      </c>
    </row>
    <row r="85" spans="5:23" ht="42" thickBot="1" x14ac:dyDescent="0.35">
      <c r="E85" s="117" t="s">
        <v>204</v>
      </c>
      <c r="F85" s="141">
        <v>200000</v>
      </c>
      <c r="G85" s="147"/>
      <c r="H85" s="118">
        <v>66666</v>
      </c>
      <c r="I85" s="118">
        <v>66666</v>
      </c>
      <c r="J85" s="148">
        <v>66666</v>
      </c>
      <c r="K85" s="147"/>
      <c r="L85" s="118">
        <v>66666</v>
      </c>
      <c r="M85" s="118">
        <v>66666</v>
      </c>
      <c r="N85" s="148">
        <v>66666</v>
      </c>
      <c r="O85" s="154">
        <f t="shared" ref="O85:O98" si="16">IFERROR(K85/G85,"100"%)</f>
        <v>1</v>
      </c>
      <c r="P85" s="116">
        <f t="shared" ref="P85:P98" si="17">IFERROR(L85/H85,"100"%)</f>
        <v>1</v>
      </c>
      <c r="Q85" s="116">
        <f t="shared" ref="Q85:Q98" si="18">IFERROR(M85/I85,"100"%)</f>
        <v>1</v>
      </c>
      <c r="R85" s="116">
        <f t="shared" ref="R85:R98" si="19">IFERROR(N85/J85,"100"%)</f>
        <v>1</v>
      </c>
      <c r="S85" s="154">
        <f t="shared" si="15"/>
        <v>0</v>
      </c>
      <c r="T85" s="116">
        <f t="shared" ref="T85:T98" si="20">IFERROR(((K85+L85)/(F85)),"100%")</f>
        <v>0.33333000000000002</v>
      </c>
      <c r="U85" s="40">
        <f t="shared" ref="U85:U98" si="21">IFERROR(((K85+L85+M85)/(F85)),"100%")</f>
        <v>0.66666000000000003</v>
      </c>
      <c r="V85" s="40">
        <f>IFERROR(((K85+L85+M85+N85)/(F85)),"100%")</f>
        <v>0.99999000000000005</v>
      </c>
      <c r="W85" s="164" t="s">
        <v>279</v>
      </c>
    </row>
    <row r="86" spans="5:23" ht="69.599999999999994" thickBot="1" x14ac:dyDescent="0.35">
      <c r="E86" s="119" t="s">
        <v>205</v>
      </c>
      <c r="F86" s="141">
        <v>700000</v>
      </c>
      <c r="G86" s="147"/>
      <c r="H86" s="118">
        <v>233333</v>
      </c>
      <c r="I86" s="118">
        <v>233333</v>
      </c>
      <c r="J86" s="148">
        <v>233333</v>
      </c>
      <c r="K86" s="147"/>
      <c r="L86" s="118">
        <v>233333</v>
      </c>
      <c r="M86" s="118">
        <v>233333</v>
      </c>
      <c r="N86" s="148">
        <v>233333</v>
      </c>
      <c r="O86" s="154">
        <f t="shared" si="16"/>
        <v>1</v>
      </c>
      <c r="P86" s="116">
        <f t="shared" si="17"/>
        <v>1</v>
      </c>
      <c r="Q86" s="116">
        <f t="shared" si="18"/>
        <v>1</v>
      </c>
      <c r="R86" s="116">
        <f t="shared" si="19"/>
        <v>1</v>
      </c>
      <c r="S86" s="154">
        <f t="shared" si="15"/>
        <v>0</v>
      </c>
      <c r="T86" s="116">
        <f t="shared" si="20"/>
        <v>0.33333285714285715</v>
      </c>
      <c r="U86" s="40">
        <f t="shared" si="21"/>
        <v>0.66666571428571431</v>
      </c>
      <c r="V86" s="40">
        <f t="shared" ref="V86:V98" si="22">IFERROR(((K86+L86+M86+N86)/(F86)),"100%")</f>
        <v>0.9999985714285714</v>
      </c>
      <c r="W86" s="164" t="s">
        <v>280</v>
      </c>
    </row>
    <row r="87" spans="5:23" ht="55.8" thickBot="1" x14ac:dyDescent="0.35">
      <c r="E87" s="117" t="s">
        <v>206</v>
      </c>
      <c r="F87" s="141">
        <v>15300</v>
      </c>
      <c r="G87" s="149"/>
      <c r="H87" s="118">
        <v>5100000</v>
      </c>
      <c r="I87" s="118">
        <v>5100000</v>
      </c>
      <c r="J87" s="148">
        <v>5100000</v>
      </c>
      <c r="K87" s="147"/>
      <c r="L87" s="118">
        <v>5100000</v>
      </c>
      <c r="M87" s="118">
        <v>5100000</v>
      </c>
      <c r="N87" s="148">
        <v>5100000</v>
      </c>
      <c r="O87" s="154">
        <f t="shared" si="16"/>
        <v>1</v>
      </c>
      <c r="P87" s="116">
        <f t="shared" si="17"/>
        <v>1</v>
      </c>
      <c r="Q87" s="116">
        <f t="shared" si="18"/>
        <v>1</v>
      </c>
      <c r="R87" s="116">
        <f t="shared" si="19"/>
        <v>1</v>
      </c>
      <c r="S87" s="154">
        <f t="shared" si="15"/>
        <v>0</v>
      </c>
      <c r="T87" s="116">
        <v>0.33333000000000002</v>
      </c>
      <c r="U87" s="40">
        <v>0.66666000000000003</v>
      </c>
      <c r="V87" s="40">
        <v>0.99999000000000005</v>
      </c>
      <c r="W87" s="164" t="s">
        <v>281</v>
      </c>
    </row>
    <row r="88" spans="5:23" ht="69.599999999999994" thickBot="1" x14ac:dyDescent="0.35">
      <c r="E88" s="117" t="s">
        <v>207</v>
      </c>
      <c r="F88" s="141">
        <v>25810000</v>
      </c>
      <c r="G88" s="149"/>
      <c r="H88" s="118">
        <v>12905000</v>
      </c>
      <c r="I88" s="118"/>
      <c r="J88" s="148">
        <v>12905000</v>
      </c>
      <c r="K88" s="147"/>
      <c r="L88" s="118">
        <v>12905000</v>
      </c>
      <c r="M88" s="118"/>
      <c r="N88" s="148">
        <v>12905000</v>
      </c>
      <c r="O88" s="154">
        <f t="shared" si="16"/>
        <v>1</v>
      </c>
      <c r="P88" s="116">
        <f t="shared" si="17"/>
        <v>1</v>
      </c>
      <c r="Q88" s="116">
        <f t="shared" si="18"/>
        <v>1</v>
      </c>
      <c r="R88" s="116">
        <f t="shared" si="19"/>
        <v>1</v>
      </c>
      <c r="S88" s="154">
        <f t="shared" si="15"/>
        <v>0</v>
      </c>
      <c r="T88" s="116">
        <f t="shared" si="20"/>
        <v>0.5</v>
      </c>
      <c r="U88" s="40">
        <f t="shared" si="21"/>
        <v>0.5</v>
      </c>
      <c r="V88" s="40">
        <f t="shared" si="22"/>
        <v>1</v>
      </c>
      <c r="W88" s="155" t="s">
        <v>276</v>
      </c>
    </row>
    <row r="89" spans="5:23" ht="69.599999999999994" thickBot="1" x14ac:dyDescent="0.35">
      <c r="E89" s="119" t="s">
        <v>208</v>
      </c>
      <c r="F89" s="141">
        <v>100000</v>
      </c>
      <c r="G89" s="149"/>
      <c r="H89" s="118">
        <v>33333</v>
      </c>
      <c r="I89" s="118">
        <v>33333</v>
      </c>
      <c r="J89" s="148">
        <v>33333</v>
      </c>
      <c r="K89" s="147"/>
      <c r="L89" s="118">
        <v>33333</v>
      </c>
      <c r="M89" s="118">
        <v>33333</v>
      </c>
      <c r="N89" s="148">
        <v>33333</v>
      </c>
      <c r="O89" s="154">
        <f t="shared" si="16"/>
        <v>1</v>
      </c>
      <c r="P89" s="116">
        <f t="shared" si="17"/>
        <v>1</v>
      </c>
      <c r="Q89" s="116">
        <f t="shared" si="18"/>
        <v>1</v>
      </c>
      <c r="R89" s="116">
        <f t="shared" si="19"/>
        <v>1</v>
      </c>
      <c r="S89" s="154">
        <f t="shared" si="15"/>
        <v>0</v>
      </c>
      <c r="T89" s="116">
        <f t="shared" si="20"/>
        <v>0.33333000000000002</v>
      </c>
      <c r="U89" s="40">
        <f t="shared" si="21"/>
        <v>0.66666000000000003</v>
      </c>
      <c r="V89" s="40">
        <f t="shared" si="22"/>
        <v>0.99999000000000005</v>
      </c>
      <c r="W89" s="155" t="s">
        <v>282</v>
      </c>
    </row>
    <row r="90" spans="5:23" ht="55.8" thickBot="1" x14ac:dyDescent="0.35">
      <c r="E90" s="117" t="s">
        <v>225</v>
      </c>
      <c r="F90" s="141">
        <v>1300000</v>
      </c>
      <c r="G90" s="147"/>
      <c r="H90" s="118">
        <v>43333</v>
      </c>
      <c r="I90" s="118">
        <v>43333</v>
      </c>
      <c r="J90" s="148">
        <v>43333</v>
      </c>
      <c r="K90" s="147"/>
      <c r="L90" s="118">
        <v>43333</v>
      </c>
      <c r="M90" s="118">
        <v>43333</v>
      </c>
      <c r="N90" s="148">
        <v>43333</v>
      </c>
      <c r="O90" s="154">
        <f t="shared" si="16"/>
        <v>1</v>
      </c>
      <c r="P90" s="116">
        <f t="shared" si="17"/>
        <v>1</v>
      </c>
      <c r="Q90" s="116">
        <f t="shared" si="18"/>
        <v>1</v>
      </c>
      <c r="R90" s="116">
        <f t="shared" si="19"/>
        <v>1</v>
      </c>
      <c r="S90" s="154">
        <f t="shared" si="15"/>
        <v>0</v>
      </c>
      <c r="T90" s="116">
        <v>0.33333000000000002</v>
      </c>
      <c r="U90" s="40">
        <v>0.66666000000000003</v>
      </c>
      <c r="V90" s="40">
        <v>0.99999000000000005</v>
      </c>
      <c r="W90" s="155" t="s">
        <v>283</v>
      </c>
    </row>
    <row r="91" spans="5:23" ht="55.8" thickBot="1" x14ac:dyDescent="0.35">
      <c r="E91" s="117" t="s">
        <v>209</v>
      </c>
      <c r="F91" s="141">
        <v>1100000</v>
      </c>
      <c r="G91" s="147"/>
      <c r="H91" s="118">
        <v>36666</v>
      </c>
      <c r="I91" s="118">
        <v>36666</v>
      </c>
      <c r="J91" s="148">
        <v>36666</v>
      </c>
      <c r="K91" s="147"/>
      <c r="L91" s="118">
        <v>36666</v>
      </c>
      <c r="M91" s="118">
        <v>36666</v>
      </c>
      <c r="N91" s="148">
        <v>36666</v>
      </c>
      <c r="O91" s="154">
        <f t="shared" si="16"/>
        <v>1</v>
      </c>
      <c r="P91" s="116">
        <f t="shared" si="17"/>
        <v>1</v>
      </c>
      <c r="Q91" s="116">
        <f t="shared" si="18"/>
        <v>1</v>
      </c>
      <c r="R91" s="116">
        <f t="shared" si="19"/>
        <v>1</v>
      </c>
      <c r="S91" s="154">
        <f t="shared" ref="S91:S98" si="23">IFERROR(((K91)/(F91)),"100%")</f>
        <v>0</v>
      </c>
      <c r="T91" s="116">
        <v>0.33333000000000002</v>
      </c>
      <c r="U91" s="40">
        <v>0.66666000000000003</v>
      </c>
      <c r="V91" s="40">
        <v>0.99999000000000005</v>
      </c>
      <c r="W91" s="155" t="s">
        <v>284</v>
      </c>
    </row>
    <row r="92" spans="5:23" ht="55.8" thickBot="1" x14ac:dyDescent="0.35">
      <c r="E92" s="117" t="s">
        <v>210</v>
      </c>
      <c r="F92" s="141">
        <v>100000</v>
      </c>
      <c r="G92" s="147"/>
      <c r="H92" s="118">
        <v>33333</v>
      </c>
      <c r="I92" s="118">
        <v>33333</v>
      </c>
      <c r="J92" s="148">
        <v>33333</v>
      </c>
      <c r="K92" s="147"/>
      <c r="L92" s="118">
        <v>33333</v>
      </c>
      <c r="M92" s="118">
        <v>33333</v>
      </c>
      <c r="N92" s="148">
        <v>33333</v>
      </c>
      <c r="O92" s="154">
        <f t="shared" si="16"/>
        <v>1</v>
      </c>
      <c r="P92" s="116">
        <f t="shared" si="17"/>
        <v>1</v>
      </c>
      <c r="Q92" s="116">
        <f t="shared" si="18"/>
        <v>1</v>
      </c>
      <c r="R92" s="116">
        <f t="shared" si="19"/>
        <v>1</v>
      </c>
      <c r="S92" s="154">
        <f>IFERROR(((K92)/(F92)),"100%")</f>
        <v>0</v>
      </c>
      <c r="T92" s="116">
        <f t="shared" si="20"/>
        <v>0.33333000000000002</v>
      </c>
      <c r="U92" s="40">
        <f t="shared" si="21"/>
        <v>0.66666000000000003</v>
      </c>
      <c r="V92" s="40">
        <f t="shared" si="22"/>
        <v>0.99999000000000005</v>
      </c>
      <c r="W92" s="155" t="s">
        <v>285</v>
      </c>
    </row>
    <row r="93" spans="5:23" ht="55.8" thickBot="1" x14ac:dyDescent="0.35">
      <c r="E93" s="117" t="s">
        <v>211</v>
      </c>
      <c r="F93" s="141">
        <v>100000</v>
      </c>
      <c r="G93" s="147"/>
      <c r="H93" s="118">
        <v>33333</v>
      </c>
      <c r="I93" s="118">
        <v>33333</v>
      </c>
      <c r="J93" s="148">
        <v>33333</v>
      </c>
      <c r="K93" s="147"/>
      <c r="L93" s="118">
        <v>33333</v>
      </c>
      <c r="M93" s="118">
        <v>33333</v>
      </c>
      <c r="N93" s="148">
        <v>33333</v>
      </c>
      <c r="O93" s="154">
        <f t="shared" si="16"/>
        <v>1</v>
      </c>
      <c r="P93" s="116">
        <f t="shared" si="17"/>
        <v>1</v>
      </c>
      <c r="Q93" s="116">
        <f t="shared" si="18"/>
        <v>1</v>
      </c>
      <c r="R93" s="116">
        <f t="shared" si="19"/>
        <v>1</v>
      </c>
      <c r="S93" s="154">
        <f t="shared" si="23"/>
        <v>0</v>
      </c>
      <c r="T93" s="116">
        <f t="shared" si="20"/>
        <v>0.33333000000000002</v>
      </c>
      <c r="U93" s="40">
        <f t="shared" si="21"/>
        <v>0.66666000000000003</v>
      </c>
      <c r="V93" s="40">
        <f t="shared" si="22"/>
        <v>0.99999000000000005</v>
      </c>
      <c r="W93" s="155" t="s">
        <v>286</v>
      </c>
    </row>
    <row r="94" spans="5:23" ht="69.599999999999994" thickBot="1" x14ac:dyDescent="0.35">
      <c r="E94" s="120" t="s">
        <v>212</v>
      </c>
      <c r="F94" s="141">
        <v>600000</v>
      </c>
      <c r="G94" s="147"/>
      <c r="H94" s="118">
        <v>200000</v>
      </c>
      <c r="I94" s="118">
        <v>200000</v>
      </c>
      <c r="J94" s="148">
        <v>200000</v>
      </c>
      <c r="K94" s="147"/>
      <c r="L94" s="118">
        <v>200000</v>
      </c>
      <c r="M94" s="148">
        <v>200000</v>
      </c>
      <c r="N94" s="148">
        <v>200000</v>
      </c>
      <c r="O94" s="154">
        <f t="shared" si="16"/>
        <v>1</v>
      </c>
      <c r="P94" s="116">
        <f t="shared" si="17"/>
        <v>1</v>
      </c>
      <c r="Q94" s="116">
        <f t="shared" si="18"/>
        <v>1</v>
      </c>
      <c r="R94" s="116">
        <f t="shared" si="19"/>
        <v>1</v>
      </c>
      <c r="S94" s="154">
        <f t="shared" si="23"/>
        <v>0</v>
      </c>
      <c r="T94" s="116">
        <f t="shared" si="20"/>
        <v>0.33333333333333331</v>
      </c>
      <c r="U94" s="40">
        <f t="shared" si="21"/>
        <v>0.66666666666666663</v>
      </c>
      <c r="V94" s="40">
        <f t="shared" si="22"/>
        <v>1</v>
      </c>
      <c r="W94" s="155" t="s">
        <v>287</v>
      </c>
    </row>
    <row r="95" spans="5:23" ht="69.599999999999994" thickBot="1" x14ac:dyDescent="0.35">
      <c r="E95" s="120" t="s">
        <v>213</v>
      </c>
      <c r="F95" s="141">
        <v>100000</v>
      </c>
      <c r="G95" s="147"/>
      <c r="H95" s="118">
        <v>33333</v>
      </c>
      <c r="I95" s="118">
        <v>33333</v>
      </c>
      <c r="J95" s="148">
        <v>33333</v>
      </c>
      <c r="K95" s="147"/>
      <c r="L95" s="118">
        <v>33333</v>
      </c>
      <c r="M95" s="118">
        <v>33333</v>
      </c>
      <c r="N95" s="148">
        <v>33333</v>
      </c>
      <c r="O95" s="154">
        <f t="shared" si="16"/>
        <v>1</v>
      </c>
      <c r="P95" s="116">
        <f t="shared" si="17"/>
        <v>1</v>
      </c>
      <c r="Q95" s="116">
        <f t="shared" si="18"/>
        <v>1</v>
      </c>
      <c r="R95" s="116">
        <f t="shared" si="19"/>
        <v>1</v>
      </c>
      <c r="S95" s="154">
        <f t="shared" si="23"/>
        <v>0</v>
      </c>
      <c r="T95" s="116">
        <f t="shared" si="20"/>
        <v>0.33333000000000002</v>
      </c>
      <c r="U95" s="40">
        <f t="shared" si="21"/>
        <v>0.66666000000000003</v>
      </c>
      <c r="V95" s="40">
        <f t="shared" si="22"/>
        <v>0.99999000000000005</v>
      </c>
      <c r="W95" s="155" t="s">
        <v>288</v>
      </c>
    </row>
    <row r="96" spans="5:23" ht="55.8" thickBot="1" x14ac:dyDescent="0.35">
      <c r="E96" s="120" t="s">
        <v>214</v>
      </c>
      <c r="F96" s="141">
        <v>100000</v>
      </c>
      <c r="G96" s="147"/>
      <c r="H96" s="118">
        <v>33333</v>
      </c>
      <c r="I96" s="118">
        <v>33333</v>
      </c>
      <c r="J96" s="148">
        <v>33333</v>
      </c>
      <c r="K96" s="147"/>
      <c r="L96" s="118">
        <v>33333</v>
      </c>
      <c r="M96" s="118">
        <v>33333</v>
      </c>
      <c r="N96" s="148">
        <v>33333</v>
      </c>
      <c r="O96" s="154">
        <f t="shared" si="16"/>
        <v>1</v>
      </c>
      <c r="P96" s="116">
        <f t="shared" si="17"/>
        <v>1</v>
      </c>
      <c r="Q96" s="116">
        <f t="shared" si="18"/>
        <v>1</v>
      </c>
      <c r="R96" s="116">
        <f t="shared" si="19"/>
        <v>1</v>
      </c>
      <c r="S96" s="154">
        <f t="shared" si="23"/>
        <v>0</v>
      </c>
      <c r="T96" s="116">
        <f t="shared" si="20"/>
        <v>0.33333000000000002</v>
      </c>
      <c r="U96" s="40">
        <f t="shared" si="21"/>
        <v>0.66666000000000003</v>
      </c>
      <c r="V96" s="40">
        <f t="shared" si="22"/>
        <v>0.99999000000000005</v>
      </c>
      <c r="W96" s="155" t="s">
        <v>289</v>
      </c>
    </row>
    <row r="97" spans="5:23" ht="69.599999999999994" thickBot="1" x14ac:dyDescent="0.35">
      <c r="E97" s="120" t="s">
        <v>215</v>
      </c>
      <c r="F97" s="141">
        <v>1000000</v>
      </c>
      <c r="G97" s="147"/>
      <c r="H97" s="118">
        <v>333333</v>
      </c>
      <c r="I97" s="118">
        <v>333333</v>
      </c>
      <c r="J97" s="148">
        <v>333333</v>
      </c>
      <c r="K97" s="147"/>
      <c r="L97" s="118">
        <v>333333</v>
      </c>
      <c r="M97" s="148">
        <v>333333</v>
      </c>
      <c r="N97" s="148">
        <v>333333</v>
      </c>
      <c r="O97" s="154">
        <f t="shared" si="16"/>
        <v>1</v>
      </c>
      <c r="P97" s="116">
        <f t="shared" si="17"/>
        <v>1</v>
      </c>
      <c r="Q97" s="116">
        <f t="shared" si="18"/>
        <v>1</v>
      </c>
      <c r="R97" s="116">
        <f t="shared" si="19"/>
        <v>1</v>
      </c>
      <c r="S97" s="154">
        <f t="shared" si="23"/>
        <v>0</v>
      </c>
      <c r="T97" s="116">
        <f t="shared" si="20"/>
        <v>0.33333299999999999</v>
      </c>
      <c r="U97" s="40">
        <f t="shared" si="21"/>
        <v>0.66666599999999998</v>
      </c>
      <c r="V97" s="40">
        <f t="shared" si="22"/>
        <v>0.99999899999999997</v>
      </c>
      <c r="W97" s="155" t="s">
        <v>290</v>
      </c>
    </row>
    <row r="98" spans="5:23" ht="55.8" thickBot="1" x14ac:dyDescent="0.35">
      <c r="E98" s="121" t="s">
        <v>216</v>
      </c>
      <c r="F98" s="142">
        <v>250000</v>
      </c>
      <c r="G98" s="150"/>
      <c r="H98" s="122">
        <v>83333</v>
      </c>
      <c r="I98" s="122">
        <v>83333</v>
      </c>
      <c r="J98" s="151">
        <v>83333</v>
      </c>
      <c r="K98" s="150"/>
      <c r="L98" s="122">
        <v>83333</v>
      </c>
      <c r="M98" s="122">
        <v>83333</v>
      </c>
      <c r="N98" s="122">
        <v>83333</v>
      </c>
      <c r="O98" s="154">
        <f t="shared" si="16"/>
        <v>1</v>
      </c>
      <c r="P98" s="116">
        <f t="shared" si="17"/>
        <v>1</v>
      </c>
      <c r="Q98" s="116">
        <f t="shared" si="18"/>
        <v>1</v>
      </c>
      <c r="R98" s="116">
        <f t="shared" si="19"/>
        <v>1</v>
      </c>
      <c r="S98" s="154">
        <f t="shared" si="23"/>
        <v>0</v>
      </c>
      <c r="T98" s="116">
        <f t="shared" si="20"/>
        <v>0.33333200000000002</v>
      </c>
      <c r="U98" s="40">
        <f t="shared" si="21"/>
        <v>0.66666400000000003</v>
      </c>
      <c r="V98" s="40">
        <f t="shared" si="22"/>
        <v>0.999996</v>
      </c>
      <c r="W98" s="155" t="s">
        <v>291</v>
      </c>
    </row>
  </sheetData>
  <mergeCells count="29">
    <mergeCell ref="W10:W12"/>
    <mergeCell ref="B11:B12"/>
    <mergeCell ref="C11:C12"/>
    <mergeCell ref="D11:F11"/>
    <mergeCell ref="L11:O11"/>
    <mergeCell ref="P11:S11"/>
    <mergeCell ref="T11:V11"/>
    <mergeCell ref="G10:V10"/>
    <mergeCell ref="G11:K11"/>
    <mergeCell ref="E2:U2"/>
    <mergeCell ref="E3:U3"/>
    <mergeCell ref="E4:U4"/>
    <mergeCell ref="E5:U5"/>
    <mergeCell ref="E6:U6"/>
    <mergeCell ref="E79:F79"/>
    <mergeCell ref="B13:B14"/>
    <mergeCell ref="C13:C14"/>
    <mergeCell ref="B15:F15"/>
    <mergeCell ref="E76:W76"/>
    <mergeCell ref="E77:E78"/>
    <mergeCell ref="F77:F78"/>
    <mergeCell ref="G77:J77"/>
    <mergeCell ref="K77:N77"/>
    <mergeCell ref="O77:R77"/>
    <mergeCell ref="S77:V77"/>
    <mergeCell ref="W77:W78"/>
    <mergeCell ref="B71:F73"/>
    <mergeCell ref="H71:P73"/>
    <mergeCell ref="R71:W73"/>
  </mergeCells>
  <phoneticPr fontId="11" type="noConversion"/>
  <conditionalFormatting sqref="G79:J98">
    <cfRule type="containsBlanks" dxfId="143" priority="85">
      <formula>LEN(TRIM(G79))=0</formula>
    </cfRule>
  </conditionalFormatting>
  <conditionalFormatting sqref="H31:H38">
    <cfRule type="containsBlanks" dxfId="142" priority="147">
      <formula>LEN(TRIM(H31))=0</formula>
    </cfRule>
  </conditionalFormatting>
  <conditionalFormatting sqref="H15:K16 H17:H18">
    <cfRule type="containsBlanks" dxfId="141" priority="772">
      <formula>LEN(TRIM(H15))=0</formula>
    </cfRule>
  </conditionalFormatting>
  <conditionalFormatting sqref="H19:K67">
    <cfRule type="containsBlanks" dxfId="140" priority="139">
      <formula>LEN(TRIM(H19))=0</formula>
    </cfRule>
  </conditionalFormatting>
  <conditionalFormatting sqref="I17:K38">
    <cfRule type="containsBlanks" dxfId="139" priority="146">
      <formula>LEN(TRIM(I17))=0</formula>
    </cfRule>
  </conditionalFormatting>
  <conditionalFormatting sqref="K86:L86">
    <cfRule type="containsBlanks" dxfId="138" priority="1">
      <formula>LEN(TRIM(K86))=0</formula>
    </cfRule>
  </conditionalFormatting>
  <conditionalFormatting sqref="K79:N85 M86:N86 K87:N98">
    <cfRule type="containsBlanks" dxfId="137" priority="2">
      <formula>LEN(TRIM(K79))=0</formula>
    </cfRule>
  </conditionalFormatting>
  <conditionalFormatting sqref="L15:O67">
    <cfRule type="containsBlanks" dxfId="136" priority="157">
      <formula>LEN(TRIM(L15))=0</formula>
    </cfRule>
  </conditionalFormatting>
  <conditionalFormatting sqref="M13:P14">
    <cfRule type="containsBlanks" dxfId="135" priority="56">
      <formula>LEN(TRIM(M13))=0</formula>
    </cfRule>
  </conditionalFormatting>
  <conditionalFormatting sqref="O80:O81">
    <cfRule type="cellIs" dxfId="134" priority="769" stopIfTrue="1" operator="greaterThanOrEqual">
      <formula>1.2</formula>
    </cfRule>
    <cfRule type="containsBlanks" dxfId="133" priority="770" stopIfTrue="1">
      <formula>LEN(TRIM(O80))=0</formula>
    </cfRule>
    <cfRule type="cellIs" dxfId="132" priority="767" stopIfTrue="1" operator="between">
      <formula>0.5</formula>
      <formula>0.7</formula>
    </cfRule>
    <cfRule type="cellIs" dxfId="131" priority="766" stopIfTrue="1" operator="lessThan">
      <formula>0.5</formula>
    </cfRule>
    <cfRule type="cellIs" dxfId="130" priority="765" stopIfTrue="1" operator="equal">
      <formula>"100%"</formula>
    </cfRule>
    <cfRule type="cellIs" dxfId="129" priority="768" stopIfTrue="1" operator="between">
      <formula>0.7</formula>
      <formula>1.2</formula>
    </cfRule>
  </conditionalFormatting>
  <conditionalFormatting sqref="O84:R98">
    <cfRule type="cellIs" dxfId="83" priority="4" stopIfTrue="1" operator="equal">
      <formula>"100%"</formula>
    </cfRule>
    <cfRule type="cellIs" dxfId="128" priority="6" stopIfTrue="1" operator="between">
      <formula>0.5</formula>
      <formula>0.7</formula>
    </cfRule>
    <cfRule type="cellIs" dxfId="82" priority="5" stopIfTrue="1" operator="lessThan">
      <formula>0.5</formula>
    </cfRule>
    <cfRule type="containsBlanks" dxfId="127" priority="9" stopIfTrue="1">
      <formula>LEN(TRIM(O84))=0</formula>
    </cfRule>
    <cfRule type="cellIs" dxfId="80" priority="8" stopIfTrue="1" operator="greaterThanOrEqual">
      <formula>1.2</formula>
    </cfRule>
    <cfRule type="cellIs" dxfId="81" priority="7" stopIfTrue="1" operator="between">
      <formula>0.7</formula>
      <formula>1.2</formula>
    </cfRule>
  </conditionalFormatting>
  <conditionalFormatting sqref="O79:V79">
    <cfRule type="cellIs" dxfId="126" priority="665" stopIfTrue="1" operator="greaterThanOrEqual">
      <formula>1.2</formula>
    </cfRule>
    <cfRule type="cellIs" dxfId="125" priority="664" stopIfTrue="1" operator="between">
      <formula>0.7</formula>
      <formula>1.2</formula>
    </cfRule>
    <cfRule type="cellIs" dxfId="124" priority="661" stopIfTrue="1" operator="equal">
      <formula>"100%"</formula>
    </cfRule>
    <cfRule type="cellIs" dxfId="123" priority="662" stopIfTrue="1" operator="lessThan">
      <formula>0.5</formula>
    </cfRule>
    <cfRule type="containsBlanks" dxfId="122" priority="666" stopIfTrue="1">
      <formula>LEN(TRIM(O79))=0</formula>
    </cfRule>
    <cfRule type="cellIs" dxfId="121" priority="663" stopIfTrue="1" operator="between">
      <formula>0.5</formula>
      <formula>0.7</formula>
    </cfRule>
  </conditionalFormatting>
  <conditionalFormatting sqref="O82:V83">
    <cfRule type="containsBlanks" dxfId="120" priority="136">
      <formula>LEN(TRIM(O82))=0</formula>
    </cfRule>
  </conditionalFormatting>
  <conditionalFormatting sqref="P80:R81">
    <cfRule type="containsBlanks" dxfId="119" priority="758">
      <formula>LEN(TRIM(P80))=0</formula>
    </cfRule>
  </conditionalFormatting>
  <conditionalFormatting sqref="P15:S67">
    <cfRule type="cellIs" dxfId="118" priority="686" stopIfTrue="1" operator="greaterThanOrEqual">
      <formula>1.2</formula>
    </cfRule>
    <cfRule type="containsBlanks" dxfId="117" priority="687" stopIfTrue="1">
      <formula>LEN(TRIM(P15))=0</formula>
    </cfRule>
    <cfRule type="cellIs" dxfId="116" priority="685" stopIfTrue="1" operator="between">
      <formula>0.7</formula>
      <formula>1.2</formula>
    </cfRule>
  </conditionalFormatting>
  <conditionalFormatting sqref="P13:V14">
    <cfRule type="cellIs" dxfId="115" priority="58" stopIfTrue="1" operator="equal">
      <formula>"100%"</formula>
    </cfRule>
    <cfRule type="cellIs" dxfId="114" priority="62" stopIfTrue="1" operator="greaterThanOrEqual">
      <formula>1.2</formula>
    </cfRule>
    <cfRule type="cellIs" dxfId="113" priority="59" stopIfTrue="1" operator="lessThan">
      <formula>0.5</formula>
    </cfRule>
    <cfRule type="cellIs" dxfId="112" priority="60" stopIfTrue="1" operator="between">
      <formula>0.5</formula>
      <formula>0.7</formula>
    </cfRule>
    <cfRule type="containsBlanks" dxfId="111" priority="63" stopIfTrue="1">
      <formula>LEN(TRIM(P13))=0</formula>
    </cfRule>
    <cfRule type="cellIs" dxfId="110" priority="61" stopIfTrue="1" operator="between">
      <formula>0.7</formula>
      <formula>1.2</formula>
    </cfRule>
  </conditionalFormatting>
  <conditionalFormatting sqref="P15:V67">
    <cfRule type="cellIs" dxfId="109" priority="676" stopIfTrue="1" operator="equal">
      <formula>"100%"</formula>
    </cfRule>
    <cfRule type="cellIs" dxfId="108" priority="678" stopIfTrue="1" operator="between">
      <formula>0.5</formula>
      <formula>0.7</formula>
    </cfRule>
    <cfRule type="cellIs" dxfId="107" priority="677" stopIfTrue="1" operator="lessThan">
      <formula>0.5</formula>
    </cfRule>
  </conditionalFormatting>
  <conditionalFormatting sqref="R71">
    <cfRule type="containsBlanks" dxfId="106" priority="78">
      <formula>LEN(TRIM(R71))=0</formula>
    </cfRule>
  </conditionalFormatting>
  <conditionalFormatting sqref="S80:S81">
    <cfRule type="cellIs" dxfId="105" priority="763" stopIfTrue="1" operator="greaterThanOrEqual">
      <formula>1.2</formula>
    </cfRule>
    <cfRule type="cellIs" dxfId="104" priority="760" stopIfTrue="1" operator="lessThan">
      <formula>0.5</formula>
    </cfRule>
    <cfRule type="cellIs" dxfId="103" priority="761" stopIfTrue="1" operator="between">
      <formula>0.5</formula>
      <formula>0.7</formula>
    </cfRule>
    <cfRule type="cellIs" dxfId="102" priority="762" stopIfTrue="1" operator="between">
      <formula>0.7</formula>
      <formula>1.2</formula>
    </cfRule>
    <cfRule type="cellIs" dxfId="101" priority="759" stopIfTrue="1" operator="equal">
      <formula>"100%"</formula>
    </cfRule>
    <cfRule type="containsBlanks" dxfId="100" priority="764" stopIfTrue="1">
      <formula>LEN(TRIM(S80))=0</formula>
    </cfRule>
  </conditionalFormatting>
  <conditionalFormatting sqref="S87:S98">
    <cfRule type="containsBlanks" dxfId="99" priority="77">
      <formula>LEN(TRIM(S87))=0</formula>
    </cfRule>
  </conditionalFormatting>
  <conditionalFormatting sqref="S84:T98">
    <cfRule type="containsBlanks" dxfId="98" priority="101" stopIfTrue="1">
      <formula>LEN(TRIM(S84))=0</formula>
    </cfRule>
    <cfRule type="cellIs" dxfId="72" priority="100" stopIfTrue="1" operator="greaterThanOrEqual">
      <formula>1.2</formula>
    </cfRule>
    <cfRule type="cellIs" dxfId="73" priority="99" stopIfTrue="1" operator="between">
      <formula>0.7</formula>
      <formula>1.2</formula>
    </cfRule>
    <cfRule type="cellIs" dxfId="75" priority="96" stopIfTrue="1" operator="equal">
      <formula>"100%"</formula>
    </cfRule>
    <cfRule type="cellIs" dxfId="74" priority="97" stopIfTrue="1" operator="lessThan">
      <formula>0.5</formula>
    </cfRule>
    <cfRule type="cellIs" dxfId="97" priority="98" stopIfTrue="1" operator="between">
      <formula>0.5</formula>
      <formula>0.7</formula>
    </cfRule>
  </conditionalFormatting>
  <conditionalFormatting sqref="S79:V79">
    <cfRule type="containsBlanks" dxfId="96" priority="660">
      <formula>LEN(TRIM(S79))=0</formula>
    </cfRule>
  </conditionalFormatting>
  <conditionalFormatting sqref="T13:V67 T76:V83">
    <cfRule type="containsBlanks" dxfId="95" priority="57">
      <formula>LEN(TRIM(T13))=0</formula>
    </cfRule>
  </conditionalFormatting>
  <conditionalFormatting sqref="T15:V67">
    <cfRule type="cellIs" dxfId="94" priority="680" stopIfTrue="1" operator="greaterThanOrEqual">
      <formula>1.2</formula>
    </cfRule>
    <cfRule type="cellIs" dxfId="93" priority="679" stopIfTrue="1" operator="greaterThan">
      <formula>0.7</formula>
    </cfRule>
    <cfRule type="containsBlanks" dxfId="92" priority="681" stopIfTrue="1">
      <formula>LEN(TRIM(T15))=0</formula>
    </cfRule>
  </conditionalFormatting>
  <conditionalFormatting sqref="T16:V67">
    <cfRule type="cellIs" dxfId="91" priority="241" stopIfTrue="1" operator="between">
      <formula>0.7</formula>
      <formula>1.2</formula>
    </cfRule>
    <cfRule type="cellIs" dxfId="90" priority="238" stopIfTrue="1" operator="equal">
      <formula>"100%"</formula>
    </cfRule>
    <cfRule type="cellIs" dxfId="89" priority="239" stopIfTrue="1" operator="lessThan">
      <formula>0.5</formula>
    </cfRule>
    <cfRule type="cellIs" dxfId="88" priority="240" stopIfTrue="1" operator="between">
      <formula>0.5</formula>
      <formula>0.7</formula>
    </cfRule>
  </conditionalFormatting>
  <conditionalFormatting sqref="T21:V67">
    <cfRule type="containsBlanks" dxfId="87" priority="243" stopIfTrue="1">
      <formula>LEN(TRIM(T21))=0</formula>
    </cfRule>
    <cfRule type="cellIs" dxfId="86" priority="242" stopIfTrue="1" operator="greaterThanOrEqual">
      <formula>1.2</formula>
    </cfRule>
  </conditionalFormatting>
  <conditionalFormatting sqref="U84:V98">
    <cfRule type="containsBlanks" dxfId="85" priority="21" stopIfTrue="1">
      <formula>LEN(TRIM(U84))=0</formula>
    </cfRule>
    <cfRule type="cellIs" dxfId="77" priority="19" stopIfTrue="1" operator="between">
      <formula>0.7</formula>
      <formula>1.2</formula>
    </cfRule>
    <cfRule type="cellIs" dxfId="84" priority="18" stopIfTrue="1" operator="between">
      <formula>0.5</formula>
      <formula>0.7</formula>
    </cfRule>
    <cfRule type="cellIs" dxfId="78" priority="17" stopIfTrue="1" operator="lessThan">
      <formula>0.5</formula>
    </cfRule>
    <cfRule type="cellIs" dxfId="79" priority="16" stopIfTrue="1" operator="equal">
      <formula>"100%"</formula>
    </cfRule>
    <cfRule type="cellIs" dxfId="76" priority="20" stopIfTrue="1" operator="greaterThanOrEqual">
      <formula>1.2</formula>
    </cfRule>
  </conditionalFormatting>
  <printOptions horizontalCentered="1"/>
  <pageMargins left="0.19685" right="0.59055100000000005" top="0.19685" bottom="0.19685" header="0.19685" footer="0.19685"/>
  <pageSetup paperSize="5"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SEGUIMIENTO EJE 2 2023</vt:lpstr>
      <vt:lpstr>'SEGUIMIENTO EJE 2 2023'!Área_de_impresión</vt:lpstr>
      <vt:lpstr>'SEGUIMIENTO EJE 2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Jessica Silveyra</cp:lastModifiedBy>
  <cp:lastPrinted>2023-07-06T21:37:07Z</cp:lastPrinted>
  <dcterms:created xsi:type="dcterms:W3CDTF">2021-02-22T21:43:21Z</dcterms:created>
  <dcterms:modified xsi:type="dcterms:W3CDTF">2024-01-04T20:34:48Z</dcterms:modified>
</cp:coreProperties>
</file>