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ropietario\Desktop\CORREGIR\"/>
    </mc:Choice>
  </mc:AlternateContent>
  <xr:revisionPtr revIDLastSave="0" documentId="13_ncr:1_{0C5032F1-32D7-487C-8FB6-224D610C4D3A}" xr6:coauthVersionLast="47" xr6:coauthVersionMax="47" xr10:uidLastSave="{00000000-0000-0000-0000-000000000000}"/>
  <bookViews>
    <workbookView xWindow="-120" yWindow="-120" windowWidth="29040" windowHeight="15720" xr2:uid="{00000000-000D-0000-FFFF-FFFF00000000}"/>
  </bookViews>
  <sheets>
    <sheet name="SEGUIMIENTO E1 2024" sheetId="3" r:id="rId1"/>
    <sheet name="Instrucciones" sheetId="4" r:id="rId2"/>
  </sheets>
  <definedNames>
    <definedName name="ADFASDF">#REF!</definedName>
    <definedName name="_xlnm.Print_Area" localSheetId="0">'SEGUIMIENTO E1 2024'!$B$1:$W$67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3" i="3" l="1"/>
  <c r="R13" i="3"/>
  <c r="Q13" i="3"/>
  <c r="V13" i="3"/>
  <c r="U13" i="3"/>
  <c r="T13" i="3"/>
  <c r="P29" i="3" l="1"/>
  <c r="P31" i="3"/>
  <c r="V14" i="3" l="1"/>
  <c r="U14" i="3"/>
  <c r="T14" i="3"/>
  <c r="S14" i="3"/>
  <c r="R14" i="3"/>
  <c r="Q14" i="3"/>
  <c r="P17" i="3" l="1"/>
  <c r="P18" i="3"/>
  <c r="F82" i="3" l="1"/>
  <c r="S82" i="3" s="1"/>
  <c r="O82" i="3"/>
  <c r="P49" i="3"/>
  <c r="P52" i="3"/>
  <c r="P53" i="3"/>
  <c r="P50" i="3"/>
  <c r="P51" i="3"/>
  <c r="F81" i="3" l="1"/>
  <c r="F80" i="3"/>
  <c r="F79" i="3"/>
  <c r="F78" i="3"/>
  <c r="F77" i="3"/>
  <c r="F76" i="3"/>
  <c r="F75" i="3"/>
  <c r="F74" i="3"/>
  <c r="F73" i="3"/>
  <c r="P16" i="3" l="1"/>
  <c r="P15" i="3"/>
  <c r="P30" i="3" l="1"/>
  <c r="P32" i="3"/>
  <c r="P33" i="3"/>
  <c r="P34" i="3"/>
  <c r="P14" i="3"/>
  <c r="P19" i="3"/>
  <c r="P20" i="3"/>
  <c r="P21" i="3"/>
  <c r="O74" i="3" l="1"/>
  <c r="O75" i="3"/>
  <c r="O76" i="3"/>
  <c r="O77" i="3"/>
  <c r="O78" i="3"/>
  <c r="O79" i="3"/>
  <c r="O80" i="3"/>
  <c r="O81" i="3"/>
  <c r="S74" i="3"/>
  <c r="S75" i="3"/>
  <c r="S76" i="3"/>
  <c r="S77" i="3"/>
  <c r="S78" i="3"/>
  <c r="S79" i="3"/>
  <c r="S80" i="3"/>
  <c r="S81" i="3"/>
  <c r="S73" i="3"/>
  <c r="P48" i="3" l="1"/>
  <c r="P47" i="3"/>
  <c r="P46" i="3"/>
  <c r="P45" i="3"/>
  <c r="P44" i="3"/>
  <c r="P43" i="3"/>
  <c r="P42" i="3"/>
  <c r="P41" i="3"/>
  <c r="P40" i="3"/>
  <c r="P39" i="3"/>
  <c r="P38" i="3"/>
  <c r="P37" i="3"/>
  <c r="P36" i="3"/>
  <c r="P35" i="3"/>
  <c r="P28" i="3"/>
  <c r="P27" i="3"/>
  <c r="P26" i="3"/>
  <c r="P25" i="3"/>
  <c r="P24" i="3"/>
  <c r="P23" i="3"/>
  <c r="P22" i="3"/>
  <c r="P54" i="3" l="1"/>
  <c r="U72" i="3"/>
  <c r="T72" i="3"/>
  <c r="S72" i="3"/>
  <c r="R72" i="3"/>
  <c r="Q72" i="3"/>
  <c r="P72" i="3"/>
  <c r="O72" i="3"/>
  <c r="V72" i="3" s="1"/>
  <c r="P13" i="3" l="1"/>
  <c r="O73" i="3" l="1"/>
</calcChain>
</file>

<file path=xl/sharedStrings.xml><?xml version="1.0" encoding="utf-8"?>
<sst xmlns="http://schemas.openxmlformats.org/spreadsheetml/2006/main" count="317" uniqueCount="226">
  <si>
    <t>EJE 1: BUEN GOBIERNO</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</si>
  <si>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</si>
  <si>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</si>
  <si>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</si>
  <si>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</si>
  <si>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</si>
  <si>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</si>
  <si>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</si>
  <si>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</si>
  <si>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</si>
  <si>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</si>
  <si>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</si>
  <si>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</si>
  <si>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</si>
  <si>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</si>
  <si>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</si>
  <si>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</si>
  <si>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</si>
  <si>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</si>
  <si>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</si>
  <si>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</si>
  <si>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</si>
  <si>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</si>
  <si>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</si>
  <si>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</si>
  <si>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</si>
  <si>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ANUAL</t>
  </si>
  <si>
    <t>Propósito
(Tesorería)</t>
  </si>
  <si>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</si>
  <si>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</si>
  <si>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</si>
  <si>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</si>
  <si>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</si>
  <si>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</si>
  <si>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</si>
  <si>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</si>
  <si>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</si>
  <si>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</si>
  <si>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</si>
  <si>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</si>
  <si>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</si>
  <si>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</si>
  <si>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</si>
  <si>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</si>
  <si>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</si>
  <si>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</si>
  <si>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</si>
  <si>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</si>
  <si>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</si>
  <si>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</si>
  <si>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</si>
  <si>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</si>
  <si>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</si>
  <si>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</si>
  <si>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 xml:space="preserve">PEFPCI: </t>
    </r>
    <r>
      <rPr>
        <sz val="11"/>
        <color rgb="FF000000"/>
        <rFont val="Arial"/>
        <family val="2"/>
      </rPr>
      <t>Porcentaje de Estados Financieros y demás información presupuestal y contable Integrada.</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</si>
  <si>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</si>
  <si>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</si>
  <si>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</si>
  <si>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</si>
  <si>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</si>
  <si>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</si>
  <si>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</si>
  <si>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</si>
  <si>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</si>
  <si>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</si>
  <si>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</si>
  <si>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</si>
  <si>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</si>
  <si>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</si>
  <si>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</si>
  <si>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</si>
  <si>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</si>
  <si>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</si>
  <si>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</si>
  <si>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</si>
  <si>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</si>
  <si>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</si>
  <si>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</si>
  <si>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</si>
  <si>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</si>
  <si>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</si>
  <si>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</si>
  <si>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</si>
  <si>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</si>
  <si>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</si>
  <si>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</si>
  <si>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</si>
  <si>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</si>
  <si>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</si>
  <si>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</si>
  <si>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</si>
  <si>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</si>
  <si>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</si>
  <si>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</si>
  <si>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</si>
  <si>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</si>
  <si>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</si>
  <si>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</si>
  <si>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</si>
  <si>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</si>
  <si>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</si>
  <si>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</si>
  <si>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</si>
  <si>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</si>
  <si>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</si>
  <si>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</si>
  <si>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</si>
  <si>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</si>
  <si>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</si>
  <si>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</si>
  <si>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</si>
  <si>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</si>
  <si>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</si>
  <si>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</si>
  <si>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</si>
  <si>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</si>
  <si>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</si>
  <si>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</si>
  <si>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</si>
  <si>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</si>
  <si>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</si>
  <si>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</si>
  <si>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</si>
  <si>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</si>
  <si>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</si>
  <si>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</si>
  <si>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</si>
  <si>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</si>
  <si>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Justificación Trimestral: </t>
    </r>
    <r>
      <rPr>
        <sz val="11"/>
        <color theme="1"/>
        <rFont val="Arial"/>
        <family val="2"/>
      </rPr>
      <t>La Dirección Financiera logra el 100% de su meta trimestral al mantener un entorno económico estable.</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</si>
  <si>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</si>
  <si>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t>AUTORIZÓ
C.P.C. Yuri Salazar Ceballos
Tesorero Municipal</t>
  </si>
  <si>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</si>
  <si>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t xml:space="preserve">DIRECCIÓN DE INGRESOS </t>
  </si>
  <si>
    <t>ELABORÓ
L.C. Carlos Manuel May Tun</t>
  </si>
  <si>
    <t>SEGUIMIENTO DE AVANCE EN CUMPLIMIENTO DE METAS Y OBJETIVOS 2024</t>
  </si>
  <si>
    <t>AVANCE EN CUMPLIMIENTO DE METAS TRIMESTRAL Y ANUAL ACUMULADO 2024</t>
  </si>
  <si>
    <t>META PROGRAMADA 2024</t>
  </si>
  <si>
    <t>META REALIZADA 2024</t>
  </si>
  <si>
    <t>PORCENTAJE DE AVANCE TRIMESTRAL 2024</t>
  </si>
  <si>
    <t>PORCENTAJE DE AVANCE TRIMESTRAL ACUMULADO 2024</t>
  </si>
  <si>
    <r>
      <t xml:space="preserve">Justificación Trimestral: </t>
    </r>
    <r>
      <rPr>
        <sz val="11"/>
        <color theme="1"/>
        <rFont val="Arial"/>
        <family val="2"/>
      </rPr>
      <t xml:space="preserve"> A la fecha la cuenta pública se encuentra en proceso de cierre. (Fecha aproximada 30-abril-2024), en apego al Artículo 51 de la Ley General de Contabilidad Gubernamental.</t>
    </r>
  </si>
  <si>
    <t>TRIMESTRE 1 2024</t>
  </si>
  <si>
    <t>TRIMESTRE 2 2024</t>
  </si>
  <si>
    <t>TRIMESTRE 3 2024</t>
  </si>
  <si>
    <t>TRIMESTRE 4 2024</t>
  </si>
  <si>
    <t>JUSTIFICACIÓN TRIMESTRAL Y ANUAL DE AVANCE DE RESULTADOS 2024</t>
  </si>
  <si>
    <r>
      <t>Justificación Trimestral:</t>
    </r>
    <r>
      <rPr>
        <sz val="11"/>
        <color theme="1"/>
        <rFont val="Arial"/>
        <family val="2"/>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Audìtoría Superior del Estado de  Quintana Roo".</t>
    </r>
  </si>
  <si>
    <r>
      <t xml:space="preserve">Justificación Trimestral: </t>
    </r>
    <r>
      <rPr>
        <sz val="11"/>
        <color theme="1"/>
        <rFont val="Arial"/>
        <family val="2"/>
      </rPr>
      <t>La Dirección de Contabilidad logró el 100% de su meta trimestral en las actividades correspondientes a la presentación del Avance de Gestion Financiera, como resultado del trabajo en coordinación con las demás dependencias.</t>
    </r>
  </si>
  <si>
    <r>
      <t>Justificación Trimestral:</t>
    </r>
    <r>
      <rPr>
        <sz val="11"/>
        <color theme="1"/>
        <rFont val="Arial"/>
        <family val="2"/>
      </rPr>
      <t xml:space="preserve">   En este primer trimestre se alcanzo el 40% de la meta para el cobro de multas, toda vez que la mayoría de los contribuyentes requeridos optaron por realizar el pago de su multa mediante convenio de pagos a parcialidades mensuales, mismas que se contabiliza como multa pagada hasta el último pago del convenio; asimismo, las remesas para el cobro de las multas fueron remitidas por las diversas autoridades al final del último mes del trimestre. Logrando así, el cobro de 36 multas de las 90 programadas trimestrales.</t>
    </r>
  </si>
  <si>
    <r>
      <t xml:space="preserve">Justificación Trimestral: </t>
    </r>
    <r>
      <rPr>
        <sz val="11"/>
        <color theme="1"/>
        <rFont val="Arial"/>
        <family val="2"/>
      </rPr>
      <t>Se logró rebasar  la meta en un 52.78%  en relación al seguimiento oportuno de respuesta en atender las quejas ciudadanas en tiempo y forma.</t>
    </r>
  </si>
  <si>
    <r>
      <t xml:space="preserve">Justificación Trimestral:  </t>
    </r>
    <r>
      <rPr>
        <sz val="11"/>
        <color theme="1"/>
        <rFont val="Arial"/>
        <family val="2"/>
      </rPr>
      <t>Se logra el objetivo trimestral en un 106.67%  al realizarse operativos en los 8 sectores de la ciudad verificando que se cumpla con el reglamento de comercio en vía pública. Se aumentó los operativos debido  para captar y retirar a los comerciantes que se les dio permiso temporal en el 4to trimestre del año anterior, por lo que se verifican invitandolos a renovar sus permisos.</t>
    </r>
  </si>
  <si>
    <r>
      <t xml:space="preserve">Justificación Trimestral: </t>
    </r>
    <r>
      <rPr>
        <sz val="11"/>
        <color theme="1"/>
        <rFont val="Arial"/>
        <family val="2"/>
      </rPr>
      <t>Se logró rebasar la meta en un 14.22% en verificaciones oportunas, este aumentó se debe a la proliferacion de puestos nuevos y otros con  permisos temporales. Se les retira de lugar y solo poco porcentaje de ellos tramitan sus permisos correspondientes.</t>
    </r>
  </si>
  <si>
    <r>
      <t xml:space="preserve">Justificación Trimestral: </t>
    </r>
    <r>
      <rPr>
        <sz val="11"/>
        <color theme="1"/>
        <rFont val="Arial"/>
        <family val="2"/>
      </rPr>
      <t>La Dirección de Contabilidad ha trabajado de manera efectiva en coordinación con todas las dependencias del Municipio para dar cumplimiento a la compilación e integración de la cuenta pública y poder realizar el envío a la Auditoría Superior del Estado de Quintana Roo.</t>
    </r>
  </si>
  <si>
    <r>
      <t xml:space="preserve">Justificación Trimestral: </t>
    </r>
    <r>
      <rPr>
        <sz val="11"/>
        <color theme="1"/>
        <rFont val="Arial"/>
        <family val="2"/>
      </rPr>
      <t>En relación a este trimestre, mediante estrategias para el combate al rezago del Impuesto Predial se hace del conocimiento a la ciudadanía de los descuentos en las distintas Jornadas de Subsidios  Estímulos Fiscales y Regularización de Trámites "Ahorrate una lanita " y "Que lo tuyo... sea tuyo",  asimismo solo se realizaron notificaciones y requerimientos de documentos correspondientes a  los ejercicios 2023 y 2024, logrando asi 95% de la meta programada.</t>
    </r>
  </si>
  <si>
    <r>
      <t xml:space="preserve">Justificación Trimestral: </t>
    </r>
    <r>
      <rPr>
        <sz val="11"/>
        <color theme="1"/>
        <rFont val="Arial"/>
        <family val="2"/>
      </rPr>
      <t>Se alcanzó el  97.14% de la meta programada en los servicios catastrales solicitados por los contribuyentes lo que permite actualizar los valores catastrales programados.</t>
    </r>
  </si>
  <si>
    <r>
      <t xml:space="preserve">Justificación Trimestral: </t>
    </r>
    <r>
      <rPr>
        <sz val="11"/>
        <color theme="1"/>
        <rFont val="Arial"/>
        <family val="2"/>
      </rPr>
      <t xml:space="preserve"> Se alcanzó el  94.53% de la meta programada en los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</si>
  <si>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En este trimestre se logró un cumplimiento del 90.55%, esto debido a una eficacia en los pagos programados.</t>
    </r>
  </si>
  <si>
    <r>
      <t xml:space="preserve">Justificación Trimestral: </t>
    </r>
    <r>
      <rPr>
        <sz val="11"/>
        <color theme="1"/>
        <rFont val="Arial"/>
        <family val="2"/>
      </rPr>
      <t>En este trimestre se logró un cumplimiento del 90.50%, debido a la oportuna realización de los pagos programados a proveedores.</t>
    </r>
  </si>
  <si>
    <r>
      <t xml:space="preserve">Justificación Trimestral: </t>
    </r>
    <r>
      <rPr>
        <sz val="11"/>
        <color theme="1"/>
        <rFont val="Arial"/>
        <family val="2"/>
      </rPr>
      <t>Se realizaron distintos operativos debido a las quejas ingresadas logrando  la meta trimestral en un 96.43% para lo cual fueron atendidas y se dio a concientizar a los contribuyentes para que regularicen sus establecimientos comerciales.</t>
    </r>
  </si>
  <si>
    <r>
      <t xml:space="preserve">Justificación Trimestral: </t>
    </r>
    <r>
      <rPr>
        <sz val="11"/>
        <color theme="1"/>
        <rFont val="Arial"/>
        <family val="2"/>
      </rPr>
      <t>La Dirección Financiera en coordinación con la Dirección de Contabilidad, entregará el Informe de Avance de la Gestión Financiera del primer trimestre de 2024 a la Auditoría Superior del Estado la última semana de abril de 2024, en apego al Artículo 51 de la Ley General de Contabilidad Gubernamental.</t>
    </r>
  </si>
  <si>
    <r>
      <t xml:space="preserve">Justificación Trimestral: </t>
    </r>
    <r>
      <rPr>
        <sz val="11"/>
        <color theme="1"/>
        <rFont val="Arial"/>
        <family val="2"/>
      </rPr>
      <t xml:space="preserve">En este trimestre se logró  un avance del 108.33% de  la meta programada, toda vez que contribuyentes que anteriormente pagaban de forma bimestral, optaron pagar de forma anual. </t>
    </r>
  </si>
  <si>
    <r>
      <t xml:space="preserve">Justificación Trimestral: </t>
    </r>
    <r>
      <rPr>
        <sz val="11"/>
        <color theme="1"/>
        <rFont val="Arial"/>
        <family val="2"/>
      </rPr>
      <t>Se logró  en el trimestre  un 12.88% en el número de actas de inspección de la meta estimada a  razón de que, conforme a la Ley de Hacienda Municipal de Benito Juárez, los contribuyentes tienen hasta el 15 de marzo para obtener su licencia y/o refrendo declarativo anual, por lo que las visitas de inspección en este trimestre fueron mínimas.</t>
    </r>
  </si>
  <si>
    <r>
      <t xml:space="preserve">Justificación Trimestral: </t>
    </r>
    <r>
      <rPr>
        <sz val="11"/>
        <color theme="1"/>
        <rFont val="Arial"/>
        <family val="2"/>
      </rPr>
      <t>Se obtuvo un cumplimiento del 100% en el pago de nómina, debido a la oportuna realización en los pagos programados.</t>
    </r>
  </si>
  <si>
    <r>
      <t xml:space="preserve">Justificación Trimestral: </t>
    </r>
    <r>
      <rPr>
        <sz val="11"/>
        <color theme="1"/>
        <rFont val="Arial"/>
        <family val="2"/>
      </rPr>
      <t xml:space="preserve">Se informa que al cierre del primer trimestre 2024, se reportan 10,607 licencias emitidas al 27 de marzo de 2024, por lo cual se obtiene una variación positiva del 4% en incremento a la meta planteada para este primer trimestre del ejercicio fiscal 2024, esto derivado de la mejora en la Plataforma de Servicios de Licencias de Funcionamiento, que contempla una automatización directa para la autorización y expedición de la Licencia de funcionamiento, sin tiempo de atención para su emisión y ésta ya no está sujeta a una revisión de requisitos manual. </t>
    </r>
  </si>
  <si>
    <r>
      <t xml:space="preserve">Justificación Trimestral: </t>
    </r>
    <r>
      <rPr>
        <sz val="11"/>
        <color theme="1"/>
        <rFont val="Arial"/>
        <family val="2"/>
      </rPr>
      <t xml:space="preserve">La Dirección de Contabilidad logró el 100% de su meta trimestral al realizar acciones inmediatas, posterior al cierre del Primer Trimestre para su publicación en la página oficial del Municipio de Benito Juárez en la sección de Transparencia Presupuestaria-Armonización Contable, cumpliendo así con las disposiciones del Título Quinto de la Ley General de Contabilidad Gubernamental. </t>
    </r>
  </si>
  <si>
    <r>
      <t xml:space="preserve">Justificación Trimestral: </t>
    </r>
    <r>
      <rPr>
        <sz val="11"/>
        <color theme="1"/>
        <rFont val="Arial"/>
        <family val="2"/>
      </rPr>
      <t xml:space="preserve"> Este indicador se mide de manera anual, el resultado se obtendrá hasta el cuarto trimestre de 2024.</t>
    </r>
  </si>
  <si>
    <r>
      <t xml:space="preserve">Justificación Trimestral: </t>
    </r>
    <r>
      <rPr>
        <sz val="11"/>
        <color theme="1"/>
        <rFont val="Arial"/>
        <family val="2"/>
      </rPr>
      <t>Este indicador se mide de manera anual, el resultado se obtendrá hasta el tercer y cuarto trimestre de 2024,  (Calificadoras:  Moody´s y Fitch Ratings).</t>
    </r>
  </si>
  <si>
    <r>
      <t>Justificación Trimestral</t>
    </r>
    <r>
      <rPr>
        <sz val="11"/>
        <color theme="0"/>
        <rFont val="Arial"/>
        <family val="2"/>
      </rPr>
      <t xml:space="preserve">:  Este indicador se mide de manera anual, el resultado se obtendrá hasta el cuarto trimestre. </t>
    </r>
  </si>
  <si>
    <r>
      <t xml:space="preserve">Justificación Trimestral: </t>
    </r>
    <r>
      <rPr>
        <sz val="11"/>
        <color theme="1"/>
        <rFont val="Arial"/>
        <family val="2"/>
      </rPr>
      <t xml:space="preserve">Este indicador se mide de manera anual, el resultado se obtendrá hasta el cuarto trimestre. 
</t>
    </r>
  </si>
  <si>
    <r>
      <t xml:space="preserve">Justificación Trimestral: </t>
    </r>
    <r>
      <rPr>
        <sz val="11"/>
        <color theme="1"/>
        <rFont val="Arial"/>
        <family val="2"/>
      </rPr>
      <t xml:space="preserve">Durante este periodo, se logra una meta del 95%, toda vez que, se  hace del conocimiento a la cuidadanía de los descuentos otorgados en las distintas Jornadas de Subsidios  Estímulos Fiscales y Regularización de Trámites "Ahorrate una lanita " y "Que lo tuyo... sea tuyo",  logrando realizar 35,759 notificaciones, requerimientos, multas municipales y federales de las 37,569 programadas. </t>
    </r>
  </si>
  <si>
    <t>M-PP 1.3  PROGRAMA DE FORTALECIMIENTO DE LAS FINANZAS PÚBLICAS.</t>
  </si>
  <si>
    <t>1.3.1.1.5.3 Cumplimiento de pago de Deuda Pública.</t>
  </si>
  <si>
    <r>
      <t xml:space="preserve">1.3.1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</si>
  <si>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t>JUSTIFICACIÓN TRIMESTRAL DE AVANCE DE RESULTADOS 2024</t>
  </si>
  <si>
    <r>
      <rPr>
        <b/>
        <sz val="11"/>
        <color theme="1"/>
        <rFont val="Arial"/>
        <family val="2"/>
      </rPr>
      <t>IAG:</t>
    </r>
    <r>
      <rPr>
        <sz val="11"/>
        <color theme="1"/>
        <rFont val="Arial"/>
        <family val="2"/>
      </rPr>
      <t xml:space="preserve"> Índice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</si>
  <si>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</si>
  <si>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NO DISPONIBLE</t>
  </si>
  <si>
    <t>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</si>
  <si>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r>
      <t xml:space="preserve">1.3.1.1  </t>
    </r>
    <r>
      <rPr>
        <sz val="11"/>
        <color theme="0"/>
        <rFont val="Arial"/>
        <family val="2"/>
      </rPr>
      <t xml:space="preserve">Las dependencias y entidades mejoran la Hacienda Publica Municipal del Municipio de Benito Juárez, realizando la administración  con eficacia y eficiencia cumpliendo con los procesos normativos aplicables. </t>
    </r>
  </si>
  <si>
    <r>
      <t xml:space="preserve">
1.3.1.1.1 </t>
    </r>
    <r>
      <rPr>
        <sz val="11"/>
        <color theme="1"/>
        <rFont val="Arial"/>
        <family val="2"/>
      </rPr>
      <t>Administración de la Hacienda Pública Municipal  Equilibrada.</t>
    </r>
  </si>
  <si>
    <r>
      <t>1.3.1.1.1.1 C</t>
    </r>
    <r>
      <rPr>
        <sz val="11"/>
        <color theme="1"/>
        <rFont val="Arial"/>
        <family val="2"/>
      </rPr>
      <t>oordinación integral de las reuniones con áreas recaudatorias y de gestión de ingresos municipales.</t>
    </r>
  </si>
  <si>
    <r>
      <t xml:space="preserve">1.3.1.1.1.2 </t>
    </r>
    <r>
      <rPr>
        <sz val="11"/>
        <color theme="1"/>
        <rFont val="Arial"/>
        <family val="2"/>
      </rPr>
      <t>Coordinación Integral de las  reuniones de control del ejercicio del gasto.</t>
    </r>
  </si>
  <si>
    <r>
      <t xml:space="preserve">
1.3.1.1.2 </t>
    </r>
    <r>
      <rPr>
        <sz val="11"/>
        <color theme="1"/>
        <rFont val="Arial"/>
        <family val="2"/>
      </rPr>
      <t>Valor catastral  de los bienes inmuebles del municipio actualizados.</t>
    </r>
  </si>
  <si>
    <r>
      <t>1.3.1.1.2.1</t>
    </r>
    <r>
      <rPr>
        <sz val="11"/>
        <color theme="1"/>
        <rFont val="Arial"/>
        <family val="2"/>
      </rPr>
      <t xml:space="preserve"> Actualización del padrón de contribuyentes y el estatus de cada uno de los predios.</t>
    </r>
  </si>
  <si>
    <r>
      <t xml:space="preserve">1.3.1.1.2.2 </t>
    </r>
    <r>
      <rPr>
        <sz val="11"/>
        <color theme="1"/>
        <rFont val="Arial"/>
        <family val="2"/>
      </rPr>
      <t>Mejoramiento de los servicios que Catastro ofrece a la ciudadanía al atenderlos en los tiempos establecidos.</t>
    </r>
  </si>
  <si>
    <r>
      <t xml:space="preserve">1.3.1.1.1.3 </t>
    </r>
    <r>
      <rPr>
        <sz val="11"/>
        <color theme="1"/>
        <rFont val="Arial"/>
        <family val="2"/>
      </rPr>
      <t>Operativos a comercios en vía pública en zonas conflictivas realizados.</t>
    </r>
  </si>
  <si>
    <r>
      <t xml:space="preserve">1.3.1.1.3.1 </t>
    </r>
    <r>
      <rPr>
        <sz val="11"/>
        <color theme="1"/>
        <rFont val="Arial"/>
        <family val="2"/>
      </rPr>
      <t>Verificación de los comercios informales en las zonas conflictivas.</t>
    </r>
  </si>
  <si>
    <r>
      <t>1.3.1.1.3.2</t>
    </r>
    <r>
      <rPr>
        <sz val="11"/>
        <color theme="1"/>
        <rFont val="Arial"/>
        <family val="2"/>
      </rPr>
      <t xml:space="preserve"> Atención a quejas Ciudadanas que reportan el funcionamiento de comercios informales en vía pública.</t>
    </r>
  </si>
  <si>
    <r>
      <t xml:space="preserve">1.3.1.1.4 </t>
    </r>
    <r>
      <rPr>
        <sz val="11"/>
        <color theme="1"/>
        <rFont val="Arial"/>
        <family val="2"/>
      </rPr>
      <t>Cuenta Pública del Municipio de Benito Juárez Compilada e Integrada para envío a la Auditoria Superior del Estado.</t>
    </r>
  </si>
  <si>
    <r>
      <t xml:space="preserve">1.3.1.1.4.1 </t>
    </r>
    <r>
      <rPr>
        <sz val="11"/>
        <color theme="1"/>
        <rFont val="Arial"/>
        <family val="2"/>
      </rPr>
      <t>Publicación de los Reportes Financieros del Municipio de Benito Juaréz.</t>
    </r>
  </si>
  <si>
    <r>
      <t xml:space="preserve">1.3.1.1.4.2 </t>
    </r>
    <r>
      <rPr>
        <sz val="11"/>
        <color theme="1"/>
        <rFont val="Arial"/>
        <family val="2"/>
      </rPr>
      <t>Presentación del Avance de Gestión Financiera de la información para la planeación de la Fiscalización de la Cuenta Pública del Municipio de Benito Juárez.</t>
    </r>
  </si>
  <si>
    <r>
      <t>1.3.1.1.4.3</t>
    </r>
    <r>
      <rPr>
        <sz val="11"/>
        <color theme="1"/>
        <rFont val="Arial"/>
        <family val="2"/>
      </rPr>
      <t xml:space="preserve"> Integración de la Glosa para la entrega a la Auditoría Superior del Estado.</t>
    </r>
  </si>
  <si>
    <r>
      <t xml:space="preserve">1.3.1.1.5  </t>
    </r>
    <r>
      <rPr>
        <sz val="11"/>
        <color theme="1"/>
        <rFont val="Arial"/>
        <family val="2"/>
      </rPr>
      <t>Recursos financieros controlados.</t>
    </r>
  </si>
  <si>
    <r>
      <t xml:space="preserve">1.3.1.1.5.1 </t>
    </r>
    <r>
      <rPr>
        <sz val="11"/>
        <color theme="1"/>
        <rFont val="Arial"/>
        <family val="2"/>
      </rPr>
      <t xml:space="preserve"> Fortalecimiento de la Hacienda Pública Municipal.</t>
    </r>
  </si>
  <si>
    <r>
      <t xml:space="preserve">1.3.1.1.5.2 </t>
    </r>
    <r>
      <rPr>
        <sz val="11"/>
        <color theme="1"/>
        <rFont val="Arial"/>
        <family val="2"/>
      </rPr>
      <t xml:space="preserve"> Integración responsable de los recursos municipales de los Anteproyectos de Presupuesto de Egresos de sus Programas Presupuestarios Anuales.</t>
    </r>
  </si>
  <si>
    <r>
      <t xml:space="preserve">1.3.1.1.6 </t>
    </r>
    <r>
      <rPr>
        <sz val="11"/>
        <color theme="1"/>
        <rFont val="Arial"/>
        <family val="2"/>
      </rPr>
      <t>Derechos de la Zona Federal Marítimo Terrestre recaudados.</t>
    </r>
  </si>
  <si>
    <r>
      <t>1.3.1.1.6.1</t>
    </r>
    <r>
      <rPr>
        <sz val="11"/>
        <color theme="1"/>
        <rFont val="Arial"/>
        <family val="2"/>
      </rPr>
      <t xml:space="preserve"> Programa de Administración  del Fondo de la ZOFEMAT.</t>
    </r>
  </si>
  <si>
    <r>
      <t>1.3.1.1.6.2</t>
    </r>
    <r>
      <rPr>
        <sz val="11"/>
        <color theme="1"/>
        <rFont val="Arial"/>
        <family val="2"/>
      </rPr>
      <t xml:space="preserve"> Programa de Mantenimiento y Conservación de la Certificación de Playas del Municipio de Benito Juárez.</t>
    </r>
  </si>
  <si>
    <r>
      <t xml:space="preserve">1.3.1.1.6.3 </t>
    </r>
    <r>
      <rPr>
        <sz val="11"/>
        <color theme="1"/>
        <rFont val="Arial"/>
        <family val="2"/>
      </rPr>
      <t>Programa de Retiro y Traslasdo de Sargazo de la Arena de las Playas.</t>
    </r>
  </si>
  <si>
    <r>
      <t xml:space="preserve">1.3.1.1.6.4 </t>
    </r>
    <r>
      <rPr>
        <sz val="11"/>
        <color theme="1"/>
        <rFont val="Arial"/>
        <family val="2"/>
      </rPr>
      <t>Programa de Remoción de Sargazo de Playas.</t>
    </r>
  </si>
  <si>
    <r>
      <t xml:space="preserve">1.3.1.1.6.5 </t>
    </r>
    <r>
      <rPr>
        <sz val="11"/>
        <color theme="1"/>
        <rFont val="Arial"/>
        <family val="2"/>
      </rPr>
      <t>Programa de Cribado de Arena de las Playas Públicas del Municipio de Benito Juárez.</t>
    </r>
  </si>
  <si>
    <r>
      <t xml:space="preserve">1.3.1.1.6.6 </t>
    </r>
    <r>
      <rPr>
        <sz val="11"/>
        <color theme="1"/>
        <rFont val="Arial"/>
        <family val="2"/>
      </rPr>
      <t>Programa de Limpieza de Playas y Remoción de Sargazo en la  ZOFEMAT.</t>
    </r>
  </si>
  <si>
    <r>
      <t xml:space="preserve">1.3.1.1.7 </t>
    </r>
    <r>
      <rPr>
        <sz val="11"/>
        <color theme="1"/>
        <rFont val="Arial"/>
        <family val="2"/>
      </rPr>
      <t>Licencias de Funcionamiento de los Comercios del Municipio de Benito Juárez Inspeccionadas.</t>
    </r>
  </si>
  <si>
    <r>
      <t>1.3.1.1.7.1</t>
    </r>
    <r>
      <rPr>
        <sz val="11"/>
        <color theme="1"/>
        <rFont val="Arial"/>
        <family val="2"/>
      </rPr>
      <t xml:space="preserve"> Levantamiento de Actas de Inspección a los Establecimientos que No Cuentan con la Licencia de Funcionamiento.</t>
    </r>
  </si>
  <si>
    <r>
      <t xml:space="preserve">1.3.1.1.7.2  </t>
    </r>
    <r>
      <rPr>
        <sz val="11"/>
        <color theme="1"/>
        <rFont val="Arial"/>
        <family val="2"/>
      </rPr>
      <t>Atención a Quejas Ciudadanas de Comercios.</t>
    </r>
  </si>
  <si>
    <r>
      <t xml:space="preserve">1.3.1.1.8  </t>
    </r>
    <r>
      <rPr>
        <sz val="11"/>
        <color theme="1"/>
        <rFont val="Arial"/>
        <family val="2"/>
      </rPr>
      <t>Rezago de impuesto predial y multas de diversas dependencias municipales y federales no fiscalizables notificadas.</t>
    </r>
  </si>
  <si>
    <r>
      <t xml:space="preserve">1.3.1.1.8.1 </t>
    </r>
    <r>
      <rPr>
        <sz val="11"/>
        <color theme="1"/>
        <rFont val="Arial"/>
        <family val="2"/>
      </rPr>
      <t>Gestión de cobro y/o Procedimiento Administrativo de Ejecución del Rezago de Impuesto Predial.</t>
    </r>
  </si>
  <si>
    <r>
      <t>1.3.1.1.8.2</t>
    </r>
    <r>
      <rPr>
        <sz val="11"/>
        <color theme="1"/>
        <rFont val="Arial"/>
        <family val="2"/>
      </rPr>
      <t xml:space="preserve"> Gestión de cobro y/o Procedimiento Administrativo de Ejecución de Multas Municipales y Federales no Fiscalizables.</t>
    </r>
  </si>
  <si>
    <r>
      <t xml:space="preserve">1.3.1.1.9 </t>
    </r>
    <r>
      <rPr>
        <sz val="11"/>
        <color theme="1"/>
        <rFont val="Arial"/>
        <family val="2"/>
      </rPr>
      <t>Pagos a proveedores y  de pago de nomina empleados.</t>
    </r>
  </si>
  <si>
    <r>
      <t xml:space="preserve">1.3.1.1.9.1 </t>
    </r>
    <r>
      <rPr>
        <sz val="11"/>
        <color theme="1"/>
        <rFont val="Arial"/>
        <family val="2"/>
      </rPr>
      <t>Emisión de pagos por cheque y transferencia a proveedores.</t>
    </r>
  </si>
  <si>
    <r>
      <t xml:space="preserve">1.3.1.1.9.2 </t>
    </r>
    <r>
      <rPr>
        <sz val="11"/>
        <color theme="1"/>
        <rFont val="Arial"/>
        <family val="2"/>
      </rPr>
      <t>Emisión de Pagos de nómina a empleados.</t>
    </r>
  </si>
  <si>
    <r>
      <t xml:space="preserve">1.3.1.1.9.3 </t>
    </r>
    <r>
      <rPr>
        <sz val="11"/>
        <color theme="1"/>
        <rFont val="Arial"/>
        <family val="2"/>
      </rPr>
      <t>Reducción de días de pago a proveedores.</t>
    </r>
  </si>
  <si>
    <r>
      <t xml:space="preserve">1.3.1.1.10 </t>
    </r>
    <r>
      <rPr>
        <sz val="11"/>
        <color theme="1"/>
        <rFont val="Arial"/>
        <family val="2"/>
      </rPr>
      <t>Contribuciones tributarias (Cobro de Impuestos, derechos, productos, aprovechamientos, participaciones y otros Ingresos y los fondos de aportación general) recaudados.</t>
    </r>
  </si>
  <si>
    <r>
      <t xml:space="preserve">1.3.1.1.10.1 </t>
    </r>
    <r>
      <rPr>
        <sz val="11"/>
        <color theme="1"/>
        <rFont val="Arial"/>
        <family val="2"/>
      </rPr>
      <t xml:space="preserve">Recaudación anual de Impuesto Predial. </t>
    </r>
  </si>
  <si>
    <r>
      <t xml:space="preserve">1.3.1.1.10.2 </t>
    </r>
    <r>
      <rPr>
        <sz val="11"/>
        <color theme="1"/>
        <rFont val="Arial"/>
        <family val="2"/>
      </rPr>
      <t>Renovación de Licencias de Funcionamiento.</t>
    </r>
  </si>
  <si>
    <r>
      <t xml:space="preserve">1.3.1.1.10.3 </t>
    </r>
    <r>
      <rPr>
        <sz val="11"/>
        <color theme="1"/>
        <rFont val="Arial"/>
        <family val="2"/>
      </rPr>
      <t>Realización de Jornadas de Regularización de trámites y descuentos Municipales.</t>
    </r>
  </si>
  <si>
    <r>
      <t xml:space="preserve">Justificación Trimestral: </t>
    </r>
    <r>
      <rPr>
        <sz val="11"/>
        <color theme="1"/>
        <rFont val="Arial"/>
        <family val="2"/>
      </rPr>
      <t>Se alcanzó un 71.86% de la meta programada en los servicios catastrales solicitados por los contribuyentes, debido a una menor afluencia de contribuyentes a lo esperado.</t>
    </r>
  </si>
  <si>
    <r>
      <t xml:space="preserve">Justificación Trimestral: </t>
    </r>
    <r>
      <rPr>
        <sz val="11"/>
        <rFont val="Arial"/>
        <family val="2"/>
      </rPr>
      <t>En este trimestre, no se logra la meta programada, toda vez que por cierre de presupuesto otorgado en a sus programas logra un 5% de avance preliminar, debido que la cuenta pública se encuentra en proceso de cierre, por lo que el resultado se verá reflejado en el segundo trimestre.</t>
    </r>
  </si>
  <si>
    <r>
      <t xml:space="preserve">Justificación Trimestral: </t>
    </r>
    <r>
      <rPr>
        <sz val="11"/>
        <color theme="1"/>
        <rFont val="Arial"/>
        <family val="2"/>
      </rPr>
      <t xml:space="preserve"> En este trimestre, las 7 playas certificadas, se mantienen sus certificaciones y sus galardones, derivado del contínuo trabajo de limpieza y remoción de la macroalga.  </t>
    </r>
  </si>
  <si>
    <r>
      <t xml:space="preserve">Justificación Trimestral: </t>
    </r>
    <r>
      <rPr>
        <sz val="11"/>
        <color theme="1"/>
        <rFont val="Arial"/>
        <family val="2"/>
      </rPr>
      <t>En este trimestre, el retiro y traslado de sargazo de las playas no llegó con lo programado, ya que el arribo de esta alga fue menor a lo esperado, mas sin embargo esta Dirección realizó en todo momento las actividades de limpieza y remoción de la macroalga, manteniendo las playas limpias y 100% libres de sargazo.</t>
    </r>
  </si>
  <si>
    <r>
      <t xml:space="preserve">Justificación Trimestral: </t>
    </r>
    <r>
      <rPr>
        <sz val="11"/>
        <color theme="1"/>
        <rFont val="Arial"/>
        <family val="2"/>
      </rPr>
      <t>En este trimestre, la remoción del sargazo de las playas no llegó con lo programado, ya que el arribo de esta alga fue menor a lo esperado, mas sin embargo esta Dirección realizó en todo momento las actividades de limpieza y remoción de la microalga, manteniendo las playas limpias y 100% libres de sargazo.</t>
    </r>
  </si>
  <si>
    <r>
      <t xml:space="preserve">Justificación Trimestral: </t>
    </r>
    <r>
      <rPr>
        <sz val="11"/>
        <color theme="1"/>
        <rFont val="Arial"/>
        <family val="2"/>
      </rPr>
      <t xml:space="preserve"> En este trimestre no se cumplio con la meta programada, toda vez que por cuestiones administrativas de la licitación, el contrato de la maquinaria inició en el mes de febrero, y los trabajos fueron realizados manualmente.</t>
    </r>
  </si>
  <si>
    <r>
      <t>Justificación Trimestral:</t>
    </r>
    <r>
      <rPr>
        <sz val="11"/>
        <color theme="1"/>
        <rFont val="Arial"/>
        <family val="2"/>
      </rPr>
      <t xml:space="preserve">  En este trimestre no se llegó con lo programado en la limpieza de las playas y remoción de sargazo, y al ser playas etiquetadas ambientales, se fomenta una eduación ambiental, por lo que la ciudadanía  genera menos desechos, manteniendo playas limpias y 100% libres de sargazo.</t>
    </r>
  </si>
  <si>
    <r>
      <t xml:space="preserve">Justificación Trimestral: </t>
    </r>
    <r>
      <rPr>
        <sz val="11"/>
        <color theme="1"/>
        <rFont val="Arial"/>
        <family val="2"/>
      </rPr>
      <t xml:space="preserve"> En este trimestre se logra alcanzar un 5.50 % que corresponde a rezagos del año 2023, que no han cumplido con su licencia de funcionamiento vigente, y que de acuerdo a la Ley de Hacienda Municipal de Benito Juárez, los contribuyentes tienen hasta el 15 de marzo para obtener su licencia y/o refrendo declarativo anual, por lo que las visitas de inspección en este trimestre fueron mínimas.</t>
    </r>
  </si>
  <si>
    <r>
      <t xml:space="preserve">Justificación Trimestral: </t>
    </r>
    <r>
      <rPr>
        <sz val="11"/>
        <color theme="1"/>
        <rFont val="Arial"/>
        <family val="2"/>
      </rPr>
      <t>Se obtuvo un  cumplimiento de 27 días de pago, sobre los 120 días establecidos como meta  al reducir en menor días de lo estipulado, el cual se resalta el buen manejo en los tiempos de pagos de los pasivos.</t>
    </r>
  </si>
  <si>
    <r>
      <t xml:space="preserve">Justificación Trimestral: </t>
    </r>
    <r>
      <rPr>
        <sz val="11"/>
        <color theme="1"/>
        <rFont val="Arial"/>
        <family val="2"/>
      </rPr>
      <t xml:space="preserve">  Que, de acuerdo con las jornadas  y programas de descuento del impuesto predial,  en este trimestre se logró rebasar la meta en un 13.83%  por una adecuada recaudación en las contribuciones tributarias.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</si>
</sst>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93">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6">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03">
    <xf numFmtId="0" fontId="0" fillId="0" borderId="0" xfId="0"/>
    <xf numFmtId="3" fontId="2" fillId="2" borderId="1" xfId="0" applyNumberFormat="1" applyFont="1" applyFill="1" applyBorder="1" applyAlignment="1">
      <alignment horizontal="center"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1" fillId="8" borderId="27" xfId="0" applyFont="1" applyFill="1" applyBorder="1" applyAlignment="1">
      <alignment horizontal="justify" vertical="center" wrapText="1"/>
    </xf>
    <xf numFmtId="164" fontId="1" fillId="8" borderId="1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0" fillId="0" borderId="0" xfId="0" applyAlignment="1">
      <alignment wrapText="1"/>
    </xf>
    <xf numFmtId="0" fontId="15" fillId="0" borderId="0" xfId="0" applyFont="1"/>
    <xf numFmtId="3" fontId="2" fillId="2" borderId="16" xfId="0" applyNumberFormat="1" applyFont="1" applyFill="1" applyBorder="1" applyAlignment="1">
      <alignment horizontal="center" vertical="center" wrapText="1"/>
    </xf>
    <xf numFmtId="44" fontId="2" fillId="2" borderId="40"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10" fontId="0" fillId="6" borderId="53" xfId="0" applyNumberFormat="1" applyFill="1" applyBorder="1" applyAlignment="1">
      <alignment horizontal="center" vertical="center" wrapText="1"/>
    </xf>
    <xf numFmtId="3" fontId="2" fillId="4" borderId="4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53"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5"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vertical="center"/>
    </xf>
    <xf numFmtId="3" fontId="2" fillId="4" borderId="54" xfId="0" applyNumberFormat="1" applyFont="1" applyFill="1" applyBorder="1" applyAlignment="1">
      <alignment horizontal="center" vertical="center" wrapText="1"/>
    </xf>
    <xf numFmtId="0" fontId="2" fillId="8" borderId="21" xfId="0" applyFont="1" applyFill="1" applyBorder="1" applyAlignment="1">
      <alignment horizontal="justify" vertical="center" wrapText="1"/>
    </xf>
    <xf numFmtId="0" fontId="2" fillId="8" borderId="58" xfId="0" applyFont="1" applyFill="1" applyBorder="1" applyAlignment="1">
      <alignment horizontal="center" vertical="center" wrapText="1"/>
    </xf>
    <xf numFmtId="0" fontId="12" fillId="7" borderId="56" xfId="0" applyFont="1" applyFill="1" applyBorder="1" applyAlignment="1">
      <alignment horizontal="center" vertical="center" wrapText="1"/>
    </xf>
    <xf numFmtId="10" fontId="0" fillId="6" borderId="71"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7" fillId="8" borderId="7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75"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75" xfId="0" applyFont="1" applyFill="1" applyBorder="1" applyAlignment="1">
      <alignment horizontal="justify" vertical="center" wrapText="1"/>
    </xf>
    <xf numFmtId="0" fontId="2" fillId="8" borderId="75"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75"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6" xfId="0" applyNumberFormat="1" applyFont="1" applyFill="1" applyBorder="1" applyAlignment="1">
      <alignment horizontal="center" vertical="center" wrapText="1"/>
    </xf>
    <xf numFmtId="0" fontId="1" fillId="8" borderId="26"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77" xfId="0" applyBorder="1"/>
    <xf numFmtId="9" fontId="2" fillId="2" borderId="11" xfId="1" applyFont="1" applyFill="1" applyBorder="1" applyAlignment="1">
      <alignment horizontal="center" vertical="center" wrapText="1"/>
    </xf>
    <xf numFmtId="0" fontId="0" fillId="0" borderId="78" xfId="0" applyBorder="1"/>
    <xf numFmtId="10" fontId="16" fillId="5" borderId="72" xfId="0" applyNumberFormat="1" applyFont="1" applyFill="1" applyBorder="1" applyAlignment="1">
      <alignment horizontal="center" vertical="center"/>
    </xf>
    <xf numFmtId="10" fontId="16" fillId="5" borderId="15" xfId="0" applyNumberFormat="1" applyFont="1" applyFill="1" applyBorder="1" applyAlignment="1">
      <alignment horizontal="center" vertical="center"/>
    </xf>
    <xf numFmtId="10" fontId="0" fillId="11" borderId="80" xfId="0" applyNumberFormat="1" applyFill="1" applyBorder="1" applyAlignment="1">
      <alignment horizontal="center" vertical="center" wrapText="1"/>
    </xf>
    <xf numFmtId="3" fontId="17" fillId="5" borderId="17" xfId="0" applyNumberFormat="1" applyFont="1" applyFill="1" applyBorder="1" applyAlignment="1">
      <alignment horizontal="center" vertical="center" wrapText="1"/>
    </xf>
    <xf numFmtId="9" fontId="17" fillId="5" borderId="17" xfId="1" applyFont="1" applyFill="1" applyBorder="1" applyAlignment="1">
      <alignment horizontal="center" vertical="center" wrapText="1"/>
    </xf>
    <xf numFmtId="0" fontId="17" fillId="5" borderId="17" xfId="0"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164" fontId="1" fillId="8" borderId="82" xfId="0" applyNumberFormat="1"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70" xfId="2"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5" xfId="2"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2" fillId="0" borderId="86" xfId="0" applyFont="1" applyBorder="1" applyAlignment="1">
      <alignment horizontal="center" vertical="center" wrapText="1"/>
    </xf>
    <xf numFmtId="0" fontId="1" fillId="8" borderId="26" xfId="0" applyFont="1" applyFill="1" applyBorder="1" applyAlignment="1">
      <alignment horizontal="justify" vertical="center" wrapText="1"/>
    </xf>
    <xf numFmtId="0" fontId="1" fillId="3" borderId="26" xfId="0" applyFont="1" applyFill="1" applyBorder="1" applyAlignment="1">
      <alignment horizontal="justify" vertical="center" wrapText="1"/>
    </xf>
    <xf numFmtId="3" fontId="17" fillId="5" borderId="18"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2" xfId="0" applyFont="1" applyFill="1" applyBorder="1" applyAlignment="1">
      <alignment horizontal="left" vertical="center" wrapText="1"/>
    </xf>
    <xf numFmtId="0" fontId="1" fillId="8" borderId="82" xfId="0" applyFont="1" applyFill="1" applyBorder="1" applyAlignment="1">
      <alignment horizontal="left" vertical="center" wrapText="1"/>
    </xf>
    <xf numFmtId="3" fontId="2" fillId="2" borderId="75" xfId="0" applyNumberFormat="1" applyFont="1" applyFill="1" applyBorder="1" applyAlignment="1">
      <alignment horizontal="center" vertical="center" wrapText="1"/>
    </xf>
    <xf numFmtId="10" fontId="0" fillId="12" borderId="53" xfId="0" applyNumberFormat="1" applyFill="1" applyBorder="1" applyAlignment="1">
      <alignment horizontal="center" vertical="center" wrapText="1"/>
    </xf>
    <xf numFmtId="0" fontId="5" fillId="5" borderId="26" xfId="0" applyFont="1" applyFill="1" applyBorder="1" applyAlignment="1">
      <alignment horizontal="justify" vertical="center" wrapText="1"/>
    </xf>
    <xf numFmtId="10" fontId="0" fillId="6" borderId="79" xfId="0" applyNumberFormat="1" applyFill="1" applyBorder="1" applyAlignment="1">
      <alignment horizontal="center" vertical="center" wrapText="1"/>
    </xf>
    <xf numFmtId="0" fontId="1" fillId="8" borderId="18" xfId="0" applyFont="1" applyFill="1" applyBorder="1" applyAlignment="1">
      <alignment horizontal="left" vertical="center" wrapText="1"/>
    </xf>
    <xf numFmtId="10" fontId="0" fillId="6" borderId="44" xfId="0" applyNumberFormat="1" applyFill="1" applyBorder="1" applyAlignment="1">
      <alignment horizontal="center" vertical="center" wrapText="1"/>
    </xf>
    <xf numFmtId="10" fontId="0" fillId="6" borderId="81" xfId="0" applyNumberFormat="1" applyFill="1" applyBorder="1" applyAlignment="1">
      <alignment horizontal="center" vertical="center" wrapText="1"/>
    </xf>
    <xf numFmtId="3" fontId="22" fillId="0" borderId="0" xfId="0" applyNumberFormat="1" applyFont="1" applyAlignment="1">
      <alignment wrapText="1"/>
    </xf>
    <xf numFmtId="0" fontId="1" fillId="8" borderId="26" xfId="0" applyFont="1" applyFill="1" applyBorder="1" applyAlignment="1">
      <alignment horizontal="left" vertical="top" wrapText="1"/>
    </xf>
    <xf numFmtId="3" fontId="2" fillId="2" borderId="87"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10" fontId="0" fillId="6" borderId="88" xfId="0" applyNumberFormat="1" applyFill="1" applyBorder="1" applyAlignment="1">
      <alignment horizontal="center" vertical="center" wrapText="1"/>
    </xf>
    <xf numFmtId="10" fontId="0" fillId="6" borderId="23" xfId="0" applyNumberForma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10" fontId="0" fillId="6" borderId="80" xfId="0" applyNumberForma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10" fontId="0" fillId="11" borderId="45" xfId="0" applyNumberFormat="1" applyFill="1" applyBorder="1" applyAlignment="1">
      <alignment horizontal="center" vertical="center" wrapText="1"/>
    </xf>
    <xf numFmtId="10" fontId="0" fillId="11" borderId="79" xfId="0" applyNumberFormat="1" applyFill="1" applyBorder="1" applyAlignment="1">
      <alignment horizontal="center" vertical="center" wrapText="1"/>
    </xf>
    <xf numFmtId="10" fontId="0" fillId="11" borderId="81" xfId="0" applyNumberFormat="1" applyFill="1" applyBorder="1" applyAlignment="1">
      <alignment horizontal="center" vertical="center" wrapText="1"/>
    </xf>
    <xf numFmtId="9" fontId="0" fillId="6" borderId="53" xfId="1" applyFont="1" applyFill="1" applyBorder="1" applyAlignment="1">
      <alignment horizontal="center" vertical="center" wrapText="1"/>
    </xf>
    <xf numFmtId="0" fontId="7" fillId="8" borderId="26" xfId="0" applyFont="1" applyFill="1" applyBorder="1" applyAlignment="1">
      <alignment horizontal="left" vertical="center" wrapText="1"/>
    </xf>
    <xf numFmtId="9" fontId="0" fillId="0" borderId="0" xfId="1" applyFont="1"/>
    <xf numFmtId="9" fontId="0" fillId="0" borderId="0" xfId="1" applyFont="1" applyAlignment="1">
      <alignment wrapText="1"/>
    </xf>
    <xf numFmtId="0" fontId="3" fillId="8" borderId="57" xfId="0" applyFont="1" applyFill="1" applyBorder="1" applyAlignment="1">
      <alignment horizontal="center" vertical="center" wrapText="1"/>
    </xf>
    <xf numFmtId="0" fontId="1" fillId="8" borderId="75" xfId="0" applyFont="1" applyFill="1" applyBorder="1" applyAlignment="1">
      <alignment horizontal="left" vertical="center" wrapText="1"/>
    </xf>
    <xf numFmtId="0" fontId="2" fillId="8" borderId="59" xfId="0" applyFont="1" applyFill="1" applyBorder="1" applyAlignment="1">
      <alignment horizontal="center" vertical="center" wrapText="1"/>
    </xf>
    <xf numFmtId="9" fontId="2" fillId="2" borderId="22" xfId="0" applyNumberFormat="1" applyFont="1" applyFill="1" applyBorder="1" applyAlignment="1">
      <alignment horizontal="center" vertical="center" wrapText="1"/>
    </xf>
    <xf numFmtId="9" fontId="2" fillId="8" borderId="67"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2" fillId="8" borderId="2" xfId="1" applyFont="1" applyFill="1" applyBorder="1" applyAlignment="1">
      <alignment horizontal="center" vertical="center" wrapText="1"/>
    </xf>
    <xf numFmtId="9" fontId="2" fillId="2" borderId="68" xfId="1" applyFont="1" applyFill="1" applyBorder="1" applyAlignment="1">
      <alignment horizontal="center" vertical="center" wrapText="1"/>
    </xf>
    <xf numFmtId="10" fontId="2" fillId="0" borderId="69" xfId="1" applyNumberFormat="1" applyFont="1" applyFill="1" applyBorder="1" applyAlignment="1">
      <alignment horizontal="center" vertical="center" wrapText="1"/>
    </xf>
    <xf numFmtId="10" fontId="0" fillId="6" borderId="89" xfId="0" applyNumberFormat="1" applyFill="1" applyBorder="1" applyAlignment="1">
      <alignment horizontal="center" vertical="center" wrapText="1"/>
    </xf>
    <xf numFmtId="0" fontId="7" fillId="4" borderId="90"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4" borderId="91" xfId="0" applyFont="1" applyFill="1" applyBorder="1" applyAlignment="1">
      <alignment horizontal="center" vertical="center" wrapText="1"/>
    </xf>
    <xf numFmtId="10" fontId="0" fillId="6" borderId="92" xfId="0" applyNumberFormat="1" applyFill="1" applyBorder="1" applyAlignment="1">
      <alignment horizontal="center" vertical="center" wrapText="1"/>
    </xf>
    <xf numFmtId="4" fontId="0" fillId="0" borderId="2" xfId="0" applyNumberFormat="1" applyBorder="1" applyAlignment="1">
      <alignment horizontal="center" vertical="center" wrapText="1"/>
    </xf>
    <xf numFmtId="0" fontId="12" fillId="7" borderId="60"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12" fillId="7" borderId="64"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top" wrapText="1"/>
    </xf>
    <xf numFmtId="0" fontId="21" fillId="0" borderId="33" xfId="0" applyFont="1" applyBorder="1" applyAlignment="1">
      <alignment horizontal="center" vertical="top"/>
    </xf>
    <xf numFmtId="0" fontId="21" fillId="0" borderId="0" xfId="0" applyFont="1" applyAlignment="1">
      <alignment horizontal="center" vertical="top"/>
    </xf>
    <xf numFmtId="0" fontId="0" fillId="0" borderId="4" xfId="0" applyBorder="1" applyAlignment="1">
      <alignment horizontal="center"/>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9" fillId="5" borderId="2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0" fillId="0" borderId="0" xfId="0" applyAlignment="1">
      <alignment horizontal="justify"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cellXfs>
  <cellStyles count="6">
    <cellStyle name="Moneda" xfId="2" builtinId="4"/>
    <cellStyle name="Moneda 2" xfId="3" xr:uid="{4A168340-B5DC-4792-8350-A2E3875DFEC6}"/>
    <cellStyle name="Moneda 2 2" xfId="4" xr:uid="{A69D5D78-85AC-4138-807B-FD9102E00583}"/>
    <cellStyle name="Moneda 3" xfId="5" xr:uid="{A22A9260-E4E7-4FF3-BCDC-CE1DC3FBF190}"/>
    <cellStyle name="Normal" xfId="0" builtinId="0"/>
    <cellStyle name="Porcentaje" xfId="1" builtinId="5"/>
  </cellStyles>
  <dxfs count="53">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ont>
        <color rgb="FF9C5700"/>
      </font>
      <fill>
        <patternFill>
          <bgColor rgb="FFFFEB9C"/>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0000"/>
        </patternFill>
      </fill>
    </dxf>
    <dxf>
      <fill>
        <patternFill>
          <bgColor theme="7" tint="0.79998168889431442"/>
        </patternFill>
      </fill>
    </dxf>
    <dxf>
      <fill>
        <patternFill>
          <bgColor rgb="FFFFFF00"/>
        </patternFill>
      </fill>
    </dxf>
    <dxf>
      <fill>
        <patternFill>
          <bgColor rgb="FFFF5353"/>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FFEB9C"/>
      <color rgb="FFC7EFCE"/>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twoCellAnchor>
    <xdr:from>
      <xdr:col>2</xdr:col>
      <xdr:colOff>1571629</xdr:colOff>
      <xdr:row>64</xdr:row>
      <xdr:rowOff>178593</xdr:rowOff>
    </xdr:from>
    <xdr:to>
      <xdr:col>4</xdr:col>
      <xdr:colOff>464348</xdr:colOff>
      <xdr:row>65</xdr:row>
      <xdr:rowOff>-1</xdr:rowOff>
    </xdr:to>
    <xdr:cxnSp macro="">
      <xdr:nvCxnSpPr>
        <xdr:cNvPr id="9" name="Conector recto 8">
          <a:extLst>
            <a:ext uri="{FF2B5EF4-FFF2-40B4-BE49-F238E27FC236}">
              <a16:creationId xmlns:a16="http://schemas.microsoft.com/office/drawing/2014/main" id="{D4FFE708-DBA4-7AC8-5CB0-CDE4938A2961}"/>
            </a:ext>
          </a:extLst>
        </xdr:cNvPr>
        <xdr:cNvCxnSpPr/>
      </xdr:nvCxnSpPr>
      <xdr:spPr>
        <a:xfrm>
          <a:off x="3702848" y="69830156"/>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1202533</xdr:colOff>
      <xdr:row>64</xdr:row>
      <xdr:rowOff>178590</xdr:rowOff>
    </xdr:from>
    <xdr:to>
      <xdr:col>22</xdr:col>
      <xdr:colOff>2012158</xdr:colOff>
      <xdr:row>64</xdr:row>
      <xdr:rowOff>190496</xdr:rowOff>
    </xdr:to>
    <xdr:cxnSp macro="">
      <xdr:nvCxnSpPr>
        <xdr:cNvPr id="10" name="Conector recto 9">
          <a:extLst>
            <a:ext uri="{FF2B5EF4-FFF2-40B4-BE49-F238E27FC236}">
              <a16:creationId xmlns:a16="http://schemas.microsoft.com/office/drawing/2014/main" id="{4A6B3C86-11DF-4119-917E-3666E562B42E}"/>
            </a:ext>
          </a:extLst>
        </xdr:cNvPr>
        <xdr:cNvCxnSpPr/>
      </xdr:nvCxnSpPr>
      <xdr:spPr>
        <a:xfrm>
          <a:off x="29027439" y="69830153"/>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83"/>
  <sheetViews>
    <sheetView tabSelected="1" zoomScale="40" zoomScaleNormal="40" zoomScaleSheetLayoutView="30" workbookViewId="0">
      <selection activeCell="T11" sqref="T11:V11"/>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3" width="18.140625" customWidth="1"/>
    <col min="14" max="14" width="18.42578125" customWidth="1"/>
    <col min="15" max="15" width="18.140625" customWidth="1"/>
    <col min="16" max="19" width="16.85546875" customWidth="1"/>
    <col min="20" max="22" width="19.28515625" customWidth="1"/>
    <col min="23" max="23" width="60" customWidth="1"/>
    <col min="25" max="25" width="23" customWidth="1"/>
    <col min="26" max="26" width="12" bestFit="1" customWidth="1"/>
  </cols>
  <sheetData>
    <row r="1" spans="2:27" ht="15.75" thickBot="1" x14ac:dyDescent="0.3"/>
    <row r="2" spans="2:27" ht="30" customHeight="1" x14ac:dyDescent="0.25">
      <c r="E2" s="173" t="s">
        <v>134</v>
      </c>
      <c r="F2" s="174"/>
      <c r="G2" s="174"/>
      <c r="H2" s="174"/>
      <c r="I2" s="174"/>
      <c r="J2" s="174"/>
      <c r="K2" s="174"/>
      <c r="L2" s="174"/>
      <c r="M2" s="174"/>
      <c r="N2" s="174"/>
      <c r="O2" s="174"/>
      <c r="P2" s="174"/>
      <c r="Q2" s="174"/>
      <c r="R2" s="174"/>
      <c r="S2" s="174"/>
    </row>
    <row r="3" spans="2:27" ht="30" customHeight="1" x14ac:dyDescent="0.25">
      <c r="E3" s="175" t="s">
        <v>0</v>
      </c>
      <c r="F3" s="176"/>
      <c r="G3" s="176"/>
      <c r="H3" s="176"/>
      <c r="I3" s="176"/>
      <c r="J3" s="176"/>
      <c r="K3" s="176"/>
      <c r="L3" s="176"/>
      <c r="M3" s="176"/>
      <c r="N3" s="176"/>
      <c r="O3" s="176"/>
      <c r="P3" s="176"/>
      <c r="Q3" s="176"/>
      <c r="R3" s="176"/>
      <c r="S3" s="176"/>
    </row>
    <row r="4" spans="2:27" ht="30" customHeight="1" x14ac:dyDescent="0.25">
      <c r="E4" s="175" t="s">
        <v>170</v>
      </c>
      <c r="F4" s="176"/>
      <c r="G4" s="176"/>
      <c r="H4" s="176"/>
      <c r="I4" s="176"/>
      <c r="J4" s="176"/>
      <c r="K4" s="176"/>
      <c r="L4" s="176"/>
      <c r="M4" s="176"/>
      <c r="N4" s="176"/>
      <c r="O4" s="176"/>
      <c r="P4" s="176"/>
      <c r="Q4" s="176"/>
      <c r="R4" s="176"/>
      <c r="S4" s="176"/>
    </row>
    <row r="5" spans="2:27" ht="28.5" thickBot="1" x14ac:dyDescent="0.3">
      <c r="E5" s="179" t="s">
        <v>117</v>
      </c>
      <c r="F5" s="180"/>
      <c r="G5" s="180"/>
      <c r="H5" s="180"/>
      <c r="I5" s="180"/>
      <c r="J5" s="180"/>
      <c r="K5" s="180"/>
      <c r="L5" s="180"/>
      <c r="M5" s="180"/>
      <c r="N5" s="180"/>
      <c r="O5" s="180"/>
      <c r="P5" s="180"/>
      <c r="Q5" s="180"/>
      <c r="R5" s="180"/>
      <c r="S5" s="180"/>
    </row>
    <row r="9" spans="2:27" ht="15.75" thickBot="1" x14ac:dyDescent="0.3"/>
    <row r="10" spans="2:27" ht="33.6" customHeight="1" thickBot="1" x14ac:dyDescent="0.3">
      <c r="G10" s="194" t="s">
        <v>135</v>
      </c>
      <c r="H10" s="195"/>
      <c r="I10" s="195"/>
      <c r="J10" s="195"/>
      <c r="K10" s="195"/>
      <c r="L10" s="195"/>
      <c r="M10" s="195"/>
      <c r="N10" s="195"/>
      <c r="O10" s="195"/>
      <c r="P10" s="195"/>
      <c r="Q10" s="195"/>
      <c r="R10" s="195"/>
      <c r="S10" s="195"/>
      <c r="T10" s="195"/>
      <c r="U10" s="195"/>
      <c r="V10" s="196"/>
    </row>
    <row r="11" spans="2:27" ht="43.15" customHeight="1" thickBot="1" x14ac:dyDescent="0.3">
      <c r="B11" s="154" t="s">
        <v>1</v>
      </c>
      <c r="C11" s="156" t="s">
        <v>2</v>
      </c>
      <c r="D11" s="158" t="s">
        <v>3</v>
      </c>
      <c r="E11" s="159"/>
      <c r="F11" s="160"/>
      <c r="G11" s="161" t="s">
        <v>136</v>
      </c>
      <c r="H11" s="161"/>
      <c r="I11" s="161"/>
      <c r="J11" s="161"/>
      <c r="K11" s="162"/>
      <c r="L11" s="177" t="s">
        <v>137</v>
      </c>
      <c r="M11" s="177"/>
      <c r="N11" s="177"/>
      <c r="O11" s="178"/>
      <c r="P11" s="200" t="s">
        <v>138</v>
      </c>
      <c r="Q11" s="201"/>
      <c r="R11" s="201"/>
      <c r="S11" s="202"/>
      <c r="T11" s="201" t="s">
        <v>139</v>
      </c>
      <c r="U11" s="201"/>
      <c r="V11" s="201"/>
      <c r="W11" s="197" t="s">
        <v>173</v>
      </c>
    </row>
    <row r="12" spans="2:27" ht="122.45" customHeight="1" thickBot="1" x14ac:dyDescent="0.3">
      <c r="B12" s="155"/>
      <c r="C12" s="157"/>
      <c r="D12" s="49" t="s">
        <v>4</v>
      </c>
      <c r="E12" s="49" t="s">
        <v>5</v>
      </c>
      <c r="F12" s="49" t="s">
        <v>6</v>
      </c>
      <c r="G12" s="51" t="s">
        <v>26</v>
      </c>
      <c r="H12" s="52" t="s">
        <v>7</v>
      </c>
      <c r="I12" s="53" t="s">
        <v>8</v>
      </c>
      <c r="J12" s="54" t="s">
        <v>9</v>
      </c>
      <c r="K12" s="55" t="s">
        <v>10</v>
      </c>
      <c r="L12" s="56" t="s">
        <v>7</v>
      </c>
      <c r="M12" s="53" t="s">
        <v>8</v>
      </c>
      <c r="N12" s="54" t="s">
        <v>9</v>
      </c>
      <c r="O12" s="55" t="s">
        <v>10</v>
      </c>
      <c r="P12" s="57" t="s">
        <v>7</v>
      </c>
      <c r="Q12" s="149" t="s">
        <v>8</v>
      </c>
      <c r="R12" s="150" t="s">
        <v>9</v>
      </c>
      <c r="S12" s="151" t="s">
        <v>10</v>
      </c>
      <c r="T12" s="149" t="s">
        <v>8</v>
      </c>
      <c r="U12" s="150" t="s">
        <v>9</v>
      </c>
      <c r="V12" s="151" t="s">
        <v>10</v>
      </c>
      <c r="W12" s="198"/>
    </row>
    <row r="13" spans="2:27" ht="159.75" customHeight="1" x14ac:dyDescent="0.25">
      <c r="B13" s="139" t="s">
        <v>11</v>
      </c>
      <c r="C13" s="140" t="s">
        <v>172</v>
      </c>
      <c r="D13" s="47" t="s">
        <v>174</v>
      </c>
      <c r="E13" s="48" t="s">
        <v>29</v>
      </c>
      <c r="F13" s="141" t="s">
        <v>175</v>
      </c>
      <c r="G13" s="142">
        <v>0.9</v>
      </c>
      <c r="H13" s="143">
        <v>0.9</v>
      </c>
      <c r="I13" s="144">
        <v>0.9</v>
      </c>
      <c r="J13" s="145">
        <v>0.9</v>
      </c>
      <c r="K13" s="146">
        <v>0.9</v>
      </c>
      <c r="L13" s="147">
        <v>0.88700000000000001</v>
      </c>
      <c r="M13" s="153" t="s">
        <v>176</v>
      </c>
      <c r="N13" s="153" t="s">
        <v>176</v>
      </c>
      <c r="O13" s="153" t="s">
        <v>176</v>
      </c>
      <c r="P13" s="148">
        <f>IFERROR(L13/H13,"100%")</f>
        <v>0.98555555555555552</v>
      </c>
      <c r="Q13" s="152" t="str">
        <f t="shared" ref="Q13:S13" si="0">IFERROR(M13/I13,"NO DISPONIBLE")</f>
        <v>NO DISPONIBLE</v>
      </c>
      <c r="R13" s="18" t="str">
        <f t="shared" si="0"/>
        <v>NO DISPONIBLE</v>
      </c>
      <c r="S13" s="20" t="str">
        <f t="shared" si="0"/>
        <v>NO DISPONIBLE</v>
      </c>
      <c r="T13" s="36" t="str">
        <f>IFERROR((L13+M13)/(H13+I13),"NO DISPONIBLE")</f>
        <v>NO DISPONIBLE</v>
      </c>
      <c r="U13" s="18" t="str">
        <f>IFERROR((L13+M13+N13)/(H13+I13+J13),"NO DISPONIBLE")</f>
        <v>NO DISPONIBLE</v>
      </c>
      <c r="V13" s="20" t="str">
        <f>IFERROR((L13+M13+N13+O13)/(H13+I13+J13+K13),"NO DISPONIBLE")</f>
        <v>NO DISPONIBLE</v>
      </c>
      <c r="W13" s="12" t="s">
        <v>177</v>
      </c>
    </row>
    <row r="14" spans="2:27" ht="54.75" hidden="1" customHeight="1" x14ac:dyDescent="0.25">
      <c r="B14" s="169" t="s">
        <v>25</v>
      </c>
      <c r="C14" s="170"/>
      <c r="D14" s="170"/>
      <c r="E14" s="170"/>
      <c r="F14" s="170"/>
      <c r="G14" s="58"/>
      <c r="H14" s="46"/>
      <c r="I14" s="38"/>
      <c r="J14" s="38"/>
      <c r="K14" s="39"/>
      <c r="L14" s="37"/>
      <c r="M14" s="38"/>
      <c r="N14" s="38"/>
      <c r="O14" s="40"/>
      <c r="P14" s="22" t="str">
        <f t="shared" ref="P14:P16" si="1">IFERROR(L14/H14,"100%")</f>
        <v>100%</v>
      </c>
      <c r="Q14" s="18" t="str">
        <f t="shared" ref="Q14:S14" si="2">IFERROR((M14/I14),"100%")</f>
        <v>100%</v>
      </c>
      <c r="R14" s="18" t="str">
        <f t="shared" si="2"/>
        <v>100%</v>
      </c>
      <c r="S14" s="20" t="str">
        <f t="shared" si="2"/>
        <v>100%</v>
      </c>
      <c r="T14" s="36" t="str">
        <f>IFERROR(((L14+M14)/(H14+I14)),"100%")</f>
        <v>100%</v>
      </c>
      <c r="U14" s="18" t="str">
        <f>IFERROR(((L14+M14+N14)/(H14+I14+J14)),"100%")</f>
        <v>100%</v>
      </c>
      <c r="V14" s="20" t="str">
        <f>IFERROR(((L14+M14+N14+O14)/(H14+I14+J14+K14)),"100%")</f>
        <v>100%</v>
      </c>
      <c r="W14" s="42"/>
    </row>
    <row r="15" spans="2:27" ht="115.5" customHeight="1" x14ac:dyDescent="0.25">
      <c r="B15" s="68" t="s">
        <v>27</v>
      </c>
      <c r="C15" s="69" t="s">
        <v>178</v>
      </c>
      <c r="D15" s="69" t="s">
        <v>28</v>
      </c>
      <c r="E15" s="70" t="s">
        <v>29</v>
      </c>
      <c r="F15" s="69" t="s">
        <v>30</v>
      </c>
      <c r="G15" s="94">
        <v>6468109767</v>
      </c>
      <c r="H15" s="37"/>
      <c r="I15" s="38"/>
      <c r="J15" s="38"/>
      <c r="K15" s="81">
        <v>6468109767</v>
      </c>
      <c r="L15" s="37"/>
      <c r="M15" s="38"/>
      <c r="N15" s="38"/>
      <c r="O15" s="109"/>
      <c r="P15" s="22" t="str">
        <f t="shared" si="1"/>
        <v>100%</v>
      </c>
      <c r="Q15" s="130"/>
      <c r="R15" s="130"/>
      <c r="S15" s="131"/>
      <c r="T15" s="41"/>
      <c r="U15" s="130"/>
      <c r="V15" s="131"/>
      <c r="W15" s="114" t="s">
        <v>167</v>
      </c>
      <c r="Z15" s="137"/>
      <c r="AA15" s="137"/>
    </row>
    <row r="16" spans="2:27" ht="88.5" customHeight="1" x14ac:dyDescent="0.25">
      <c r="B16" s="71" t="s">
        <v>31</v>
      </c>
      <c r="C16" s="72" t="s">
        <v>179</v>
      </c>
      <c r="D16" s="72" t="s">
        <v>32</v>
      </c>
      <c r="E16" s="73" t="s">
        <v>33</v>
      </c>
      <c r="F16" s="72" t="s">
        <v>34</v>
      </c>
      <c r="G16" s="95">
        <v>0.05</v>
      </c>
      <c r="H16" s="82"/>
      <c r="I16" s="1"/>
      <c r="J16" s="1"/>
      <c r="K16" s="89">
        <v>0.05</v>
      </c>
      <c r="L16" s="37"/>
      <c r="M16" s="38"/>
      <c r="N16" s="38"/>
      <c r="O16" s="109"/>
      <c r="P16" s="22" t="str">
        <f t="shared" si="1"/>
        <v>100%</v>
      </c>
      <c r="Q16" s="130"/>
      <c r="R16" s="130"/>
      <c r="S16" s="131"/>
      <c r="T16" s="41"/>
      <c r="U16" s="130"/>
      <c r="V16" s="131"/>
      <c r="W16" s="107" t="s">
        <v>168</v>
      </c>
      <c r="Z16" s="137"/>
      <c r="AA16" s="137"/>
    </row>
    <row r="17" spans="2:27" ht="72.75" customHeight="1" x14ac:dyDescent="0.25">
      <c r="B17" s="59" t="s">
        <v>12</v>
      </c>
      <c r="C17" s="60" t="s">
        <v>180</v>
      </c>
      <c r="D17" s="61" t="s">
        <v>35</v>
      </c>
      <c r="E17" s="62" t="s">
        <v>33</v>
      </c>
      <c r="F17" s="74" t="s">
        <v>36</v>
      </c>
      <c r="G17" s="96">
        <v>48</v>
      </c>
      <c r="H17" s="82">
        <v>12</v>
      </c>
      <c r="I17" s="1">
        <v>12</v>
      </c>
      <c r="J17" s="1">
        <v>12</v>
      </c>
      <c r="K17" s="81">
        <v>12</v>
      </c>
      <c r="L17" s="82">
        <v>12</v>
      </c>
      <c r="M17" s="109"/>
      <c r="N17" s="109"/>
      <c r="O17" s="109"/>
      <c r="P17" s="36">
        <f t="shared" ref="P17:P48" si="3">IFERROR((L17/H17),"100%")</f>
        <v>1</v>
      </c>
      <c r="Q17" s="130"/>
      <c r="R17" s="130"/>
      <c r="S17" s="131"/>
      <c r="T17" s="41"/>
      <c r="U17" s="130"/>
      <c r="V17" s="131"/>
      <c r="W17" s="85" t="s">
        <v>126</v>
      </c>
      <c r="Z17" s="137"/>
      <c r="AA17" s="137"/>
    </row>
    <row r="18" spans="2:27" ht="100.5" customHeight="1" x14ac:dyDescent="0.25">
      <c r="B18" s="59" t="s">
        <v>12</v>
      </c>
      <c r="C18" s="75" t="s">
        <v>181</v>
      </c>
      <c r="D18" s="67" t="s">
        <v>37</v>
      </c>
      <c r="E18" s="62" t="s">
        <v>33</v>
      </c>
      <c r="F18" s="76" t="s">
        <v>38</v>
      </c>
      <c r="G18" s="96">
        <v>48</v>
      </c>
      <c r="H18" s="82">
        <v>12</v>
      </c>
      <c r="I18" s="1">
        <v>12</v>
      </c>
      <c r="J18" s="1">
        <v>12</v>
      </c>
      <c r="K18" s="81">
        <v>12</v>
      </c>
      <c r="L18" s="82">
        <v>12</v>
      </c>
      <c r="M18" s="109"/>
      <c r="N18" s="109"/>
      <c r="O18" s="109"/>
      <c r="P18" s="36">
        <f t="shared" si="3"/>
        <v>1</v>
      </c>
      <c r="Q18" s="130"/>
      <c r="R18" s="130"/>
      <c r="S18" s="131"/>
      <c r="T18" s="41"/>
      <c r="U18" s="130"/>
      <c r="V18" s="131"/>
      <c r="W18" s="85" t="s">
        <v>127</v>
      </c>
      <c r="Z18" s="137"/>
      <c r="AA18" s="137"/>
    </row>
    <row r="19" spans="2:27" ht="96" customHeight="1" x14ac:dyDescent="0.25">
      <c r="B19" s="71" t="s">
        <v>39</v>
      </c>
      <c r="C19" s="77" t="s">
        <v>182</v>
      </c>
      <c r="D19" s="77" t="s">
        <v>40</v>
      </c>
      <c r="E19" s="73" t="s">
        <v>33</v>
      </c>
      <c r="F19" s="72" t="s">
        <v>41</v>
      </c>
      <c r="G19" s="94">
        <v>28000</v>
      </c>
      <c r="H19" s="82">
        <v>7000</v>
      </c>
      <c r="I19" s="1">
        <v>7000</v>
      </c>
      <c r="J19" s="1">
        <v>7000</v>
      </c>
      <c r="K19" s="81">
        <v>7000</v>
      </c>
      <c r="L19" s="82">
        <v>6800</v>
      </c>
      <c r="M19" s="1"/>
      <c r="N19" s="1"/>
      <c r="O19" s="1"/>
      <c r="P19" s="36">
        <f t="shared" si="3"/>
        <v>0.97142857142857142</v>
      </c>
      <c r="Q19" s="130"/>
      <c r="R19" s="130"/>
      <c r="S19" s="131"/>
      <c r="T19" s="41"/>
      <c r="U19" s="130"/>
      <c r="V19" s="131"/>
      <c r="W19" s="107" t="s">
        <v>154</v>
      </c>
      <c r="Z19" s="137"/>
      <c r="AA19" s="137"/>
    </row>
    <row r="20" spans="2:27" ht="103.5" customHeight="1" x14ac:dyDescent="0.25">
      <c r="B20" s="59" t="s">
        <v>12</v>
      </c>
      <c r="C20" s="75" t="s">
        <v>183</v>
      </c>
      <c r="D20" s="67" t="s">
        <v>42</v>
      </c>
      <c r="E20" s="62" t="s">
        <v>33</v>
      </c>
      <c r="F20" s="76" t="s">
        <v>43</v>
      </c>
      <c r="G20" s="94">
        <v>40000</v>
      </c>
      <c r="H20" s="82">
        <v>10000</v>
      </c>
      <c r="I20" s="1">
        <v>10000</v>
      </c>
      <c r="J20" s="1">
        <v>10000</v>
      </c>
      <c r="K20" s="81">
        <v>10000</v>
      </c>
      <c r="L20" s="82">
        <v>7186</v>
      </c>
      <c r="M20" s="1"/>
      <c r="N20" s="1"/>
      <c r="O20" s="1"/>
      <c r="P20" s="36">
        <f t="shared" si="3"/>
        <v>0.71860000000000002</v>
      </c>
      <c r="Q20" s="130"/>
      <c r="R20" s="130"/>
      <c r="S20" s="131"/>
      <c r="T20" s="41"/>
      <c r="U20" s="130"/>
      <c r="V20" s="131"/>
      <c r="W20" s="106" t="s">
        <v>216</v>
      </c>
      <c r="Z20" s="137"/>
      <c r="AA20" s="137"/>
    </row>
    <row r="21" spans="2:27" ht="110.25" customHeight="1" x14ac:dyDescent="0.25">
      <c r="B21" s="59" t="s">
        <v>12</v>
      </c>
      <c r="C21" s="75" t="s">
        <v>184</v>
      </c>
      <c r="D21" s="67" t="s">
        <v>44</v>
      </c>
      <c r="E21" s="62" t="s">
        <v>33</v>
      </c>
      <c r="F21" s="76" t="s">
        <v>45</v>
      </c>
      <c r="G21" s="94">
        <v>24000</v>
      </c>
      <c r="H21" s="82">
        <v>6000</v>
      </c>
      <c r="I21" s="1">
        <v>6000</v>
      </c>
      <c r="J21" s="1">
        <v>6000</v>
      </c>
      <c r="K21" s="81">
        <v>6000</v>
      </c>
      <c r="L21" s="82">
        <v>5672</v>
      </c>
      <c r="M21" s="1"/>
      <c r="N21" s="1"/>
      <c r="O21" s="1"/>
      <c r="P21" s="36">
        <f t="shared" si="3"/>
        <v>0.94533333333333336</v>
      </c>
      <c r="Q21" s="130"/>
      <c r="R21" s="130"/>
      <c r="S21" s="131"/>
      <c r="T21" s="41"/>
      <c r="U21" s="130"/>
      <c r="V21" s="131"/>
      <c r="W21" s="106" t="s">
        <v>155</v>
      </c>
      <c r="Z21" s="137"/>
      <c r="AA21" s="137"/>
    </row>
    <row r="22" spans="2:27" ht="162.75" customHeight="1" x14ac:dyDescent="0.25">
      <c r="B22" s="71" t="s">
        <v>46</v>
      </c>
      <c r="C22" s="77" t="s">
        <v>185</v>
      </c>
      <c r="D22" s="77" t="s">
        <v>47</v>
      </c>
      <c r="E22" s="73" t="s">
        <v>33</v>
      </c>
      <c r="F22" s="72" t="s">
        <v>48</v>
      </c>
      <c r="G22" s="94">
        <v>180</v>
      </c>
      <c r="H22" s="82">
        <v>45</v>
      </c>
      <c r="I22" s="1">
        <v>45</v>
      </c>
      <c r="J22" s="1">
        <v>45</v>
      </c>
      <c r="K22" s="81">
        <v>45</v>
      </c>
      <c r="L22" s="82">
        <v>48</v>
      </c>
      <c r="M22" s="1"/>
      <c r="N22" s="1"/>
      <c r="O22" s="1"/>
      <c r="P22" s="36">
        <f t="shared" si="3"/>
        <v>1.0666666666666667</v>
      </c>
      <c r="Q22" s="130"/>
      <c r="R22" s="130"/>
      <c r="S22" s="131"/>
      <c r="T22" s="41"/>
      <c r="U22" s="130"/>
      <c r="V22" s="131"/>
      <c r="W22" s="107" t="s">
        <v>150</v>
      </c>
      <c r="Z22" s="137"/>
      <c r="AA22" s="137"/>
    </row>
    <row r="23" spans="2:27" ht="105" customHeight="1" x14ac:dyDescent="0.25">
      <c r="B23" s="59" t="s">
        <v>12</v>
      </c>
      <c r="C23" s="75" t="s">
        <v>186</v>
      </c>
      <c r="D23" s="67" t="s">
        <v>49</v>
      </c>
      <c r="E23" s="62" t="s">
        <v>33</v>
      </c>
      <c r="F23" s="76" t="s">
        <v>50</v>
      </c>
      <c r="G23" s="94">
        <v>900</v>
      </c>
      <c r="H23" s="82">
        <v>225</v>
      </c>
      <c r="I23" s="1">
        <v>225</v>
      </c>
      <c r="J23" s="1">
        <v>225</v>
      </c>
      <c r="K23" s="81">
        <v>225</v>
      </c>
      <c r="L23" s="82">
        <v>257</v>
      </c>
      <c r="M23" s="1"/>
      <c r="N23" s="1"/>
      <c r="O23" s="1"/>
      <c r="P23" s="36">
        <f t="shared" si="3"/>
        <v>1.1422222222222222</v>
      </c>
      <c r="Q23" s="130"/>
      <c r="R23" s="130"/>
      <c r="S23" s="131"/>
      <c r="T23" s="41"/>
      <c r="U23" s="130"/>
      <c r="V23" s="131"/>
      <c r="W23" s="85" t="s">
        <v>151</v>
      </c>
      <c r="Z23" s="137"/>
      <c r="AA23" s="137"/>
    </row>
    <row r="24" spans="2:27" ht="93" customHeight="1" x14ac:dyDescent="0.25">
      <c r="B24" s="59" t="s">
        <v>12</v>
      </c>
      <c r="C24" s="75" t="s">
        <v>187</v>
      </c>
      <c r="D24" s="67" t="s">
        <v>51</v>
      </c>
      <c r="E24" s="62" t="s">
        <v>33</v>
      </c>
      <c r="F24" s="76" t="s">
        <v>52</v>
      </c>
      <c r="G24" s="94">
        <v>144</v>
      </c>
      <c r="H24" s="82">
        <v>36</v>
      </c>
      <c r="I24" s="1">
        <v>36</v>
      </c>
      <c r="J24" s="1">
        <v>36</v>
      </c>
      <c r="K24" s="81">
        <v>36</v>
      </c>
      <c r="L24" s="82">
        <v>55</v>
      </c>
      <c r="M24" s="1"/>
      <c r="N24" s="1"/>
      <c r="O24" s="1"/>
      <c r="P24" s="36">
        <f t="shared" si="3"/>
        <v>1.5277777777777777</v>
      </c>
      <c r="Q24" s="130"/>
      <c r="R24" s="130"/>
      <c r="S24" s="131"/>
      <c r="T24" s="41"/>
      <c r="U24" s="130"/>
      <c r="V24" s="131"/>
      <c r="W24" s="85" t="s">
        <v>149</v>
      </c>
      <c r="Z24" s="137"/>
      <c r="AA24" s="137"/>
    </row>
    <row r="25" spans="2:27" ht="149.25" customHeight="1" x14ac:dyDescent="0.25">
      <c r="B25" s="71" t="s">
        <v>53</v>
      </c>
      <c r="C25" s="77" t="s">
        <v>188</v>
      </c>
      <c r="D25" s="77" t="s">
        <v>54</v>
      </c>
      <c r="E25" s="73" t="s">
        <v>33</v>
      </c>
      <c r="F25" s="72" t="s">
        <v>129</v>
      </c>
      <c r="G25" s="94">
        <v>12</v>
      </c>
      <c r="H25" s="82">
        <v>3</v>
      </c>
      <c r="I25" s="1">
        <v>3</v>
      </c>
      <c r="J25" s="1">
        <v>3</v>
      </c>
      <c r="K25" s="81">
        <v>3</v>
      </c>
      <c r="L25" s="82">
        <v>3</v>
      </c>
      <c r="M25" s="1"/>
      <c r="N25" s="1"/>
      <c r="O25" s="1"/>
      <c r="P25" s="36">
        <f t="shared" si="3"/>
        <v>1</v>
      </c>
      <c r="Q25" s="130"/>
      <c r="R25" s="130"/>
      <c r="S25" s="131"/>
      <c r="T25" s="41"/>
      <c r="U25" s="130"/>
      <c r="V25" s="131"/>
      <c r="W25" s="107" t="s">
        <v>152</v>
      </c>
      <c r="Z25" s="137"/>
      <c r="AA25" s="137"/>
    </row>
    <row r="26" spans="2:27" ht="136.5" customHeight="1" x14ac:dyDescent="0.25">
      <c r="B26" s="59" t="s">
        <v>12</v>
      </c>
      <c r="C26" s="60" t="s">
        <v>189</v>
      </c>
      <c r="D26" s="61" t="s">
        <v>55</v>
      </c>
      <c r="E26" s="62" t="s">
        <v>33</v>
      </c>
      <c r="F26" s="76" t="s">
        <v>56</v>
      </c>
      <c r="G26" s="94">
        <v>108</v>
      </c>
      <c r="H26" s="82">
        <v>27</v>
      </c>
      <c r="I26" s="1">
        <v>27</v>
      </c>
      <c r="J26" s="1">
        <v>27</v>
      </c>
      <c r="K26" s="81">
        <v>27</v>
      </c>
      <c r="L26" s="82">
        <v>27</v>
      </c>
      <c r="M26" s="1"/>
      <c r="N26" s="1"/>
      <c r="O26" s="1"/>
      <c r="P26" s="36">
        <f t="shared" si="3"/>
        <v>1</v>
      </c>
      <c r="Q26" s="130"/>
      <c r="R26" s="130"/>
      <c r="S26" s="131"/>
      <c r="T26" s="41"/>
      <c r="U26" s="130"/>
      <c r="V26" s="131"/>
      <c r="W26" s="106" t="s">
        <v>164</v>
      </c>
      <c r="Z26" s="137"/>
      <c r="AA26" s="137"/>
    </row>
    <row r="27" spans="2:27" ht="171" customHeight="1" x14ac:dyDescent="0.25">
      <c r="B27" s="59" t="s">
        <v>12</v>
      </c>
      <c r="C27" s="60" t="s">
        <v>190</v>
      </c>
      <c r="D27" s="61" t="s">
        <v>57</v>
      </c>
      <c r="E27" s="62" t="s">
        <v>33</v>
      </c>
      <c r="F27" s="76" t="s">
        <v>58</v>
      </c>
      <c r="G27" s="94">
        <v>4</v>
      </c>
      <c r="H27" s="82">
        <v>1</v>
      </c>
      <c r="I27" s="1">
        <v>1</v>
      </c>
      <c r="J27" s="1">
        <v>1</v>
      </c>
      <c r="K27" s="81">
        <v>1</v>
      </c>
      <c r="L27" s="82">
        <v>1</v>
      </c>
      <c r="M27" s="1"/>
      <c r="N27" s="1"/>
      <c r="O27" s="1"/>
      <c r="P27" s="36">
        <f t="shared" si="3"/>
        <v>1</v>
      </c>
      <c r="Q27" s="130"/>
      <c r="R27" s="130"/>
      <c r="S27" s="131"/>
      <c r="T27" s="41"/>
      <c r="U27" s="130"/>
      <c r="V27" s="131"/>
      <c r="W27" s="106" t="s">
        <v>147</v>
      </c>
      <c r="Z27" s="137"/>
      <c r="AA27" s="137"/>
    </row>
    <row r="28" spans="2:27" ht="177" customHeight="1" x14ac:dyDescent="0.25">
      <c r="B28" s="59" t="s">
        <v>12</v>
      </c>
      <c r="C28" s="60" t="s">
        <v>191</v>
      </c>
      <c r="D28" s="61" t="s">
        <v>59</v>
      </c>
      <c r="E28" s="62" t="s">
        <v>33</v>
      </c>
      <c r="F28" s="76" t="s">
        <v>60</v>
      </c>
      <c r="G28" s="94">
        <v>12</v>
      </c>
      <c r="H28" s="82">
        <v>3</v>
      </c>
      <c r="I28" s="1">
        <v>3</v>
      </c>
      <c r="J28" s="1">
        <v>3</v>
      </c>
      <c r="K28" s="81">
        <v>3</v>
      </c>
      <c r="L28" s="82">
        <v>3</v>
      </c>
      <c r="M28" s="1"/>
      <c r="N28" s="1"/>
      <c r="O28" s="1"/>
      <c r="P28" s="36">
        <f t="shared" si="3"/>
        <v>1</v>
      </c>
      <c r="Q28" s="130"/>
      <c r="R28" s="130"/>
      <c r="S28" s="131"/>
      <c r="T28" s="41"/>
      <c r="U28" s="130"/>
      <c r="V28" s="131"/>
      <c r="W28" s="106" t="s">
        <v>146</v>
      </c>
      <c r="Z28" s="137"/>
      <c r="AA28" s="137"/>
    </row>
    <row r="29" spans="2:27" ht="121.5" customHeight="1" x14ac:dyDescent="0.25">
      <c r="B29" s="71" t="s">
        <v>61</v>
      </c>
      <c r="C29" s="77" t="s">
        <v>192</v>
      </c>
      <c r="D29" s="77" t="s">
        <v>62</v>
      </c>
      <c r="E29" s="73" t="s">
        <v>33</v>
      </c>
      <c r="F29" s="72" t="s">
        <v>63</v>
      </c>
      <c r="G29" s="94">
        <v>6468109767</v>
      </c>
      <c r="H29" s="82">
        <v>1519106495</v>
      </c>
      <c r="I29" s="1">
        <v>1760223568</v>
      </c>
      <c r="J29" s="1">
        <v>1572953939</v>
      </c>
      <c r="K29" s="81">
        <v>1615825765</v>
      </c>
      <c r="L29" s="82">
        <v>0</v>
      </c>
      <c r="M29" s="1"/>
      <c r="N29" s="1"/>
      <c r="O29" s="1"/>
      <c r="P29" s="135">
        <f t="shared" si="3"/>
        <v>0</v>
      </c>
      <c r="Q29" s="130"/>
      <c r="R29" s="130"/>
      <c r="S29" s="131"/>
      <c r="T29" s="41"/>
      <c r="U29" s="130"/>
      <c r="V29" s="131"/>
      <c r="W29" s="107" t="s">
        <v>159</v>
      </c>
      <c r="Z29" s="137"/>
      <c r="AA29" s="137"/>
    </row>
    <row r="30" spans="2:27" ht="96" customHeight="1" x14ac:dyDescent="0.25">
      <c r="B30" s="59" t="s">
        <v>12</v>
      </c>
      <c r="C30" s="78" t="s">
        <v>193</v>
      </c>
      <c r="D30" s="67" t="s">
        <v>64</v>
      </c>
      <c r="E30" s="62" t="s">
        <v>33</v>
      </c>
      <c r="F30" s="76" t="s">
        <v>65</v>
      </c>
      <c r="G30" s="94">
        <v>2</v>
      </c>
      <c r="H30" s="1"/>
      <c r="I30" s="1"/>
      <c r="J30" s="1">
        <v>1</v>
      </c>
      <c r="K30" s="1">
        <v>1</v>
      </c>
      <c r="L30" s="37"/>
      <c r="M30" s="1"/>
      <c r="N30" s="1"/>
      <c r="O30" s="40"/>
      <c r="P30" s="135" t="str">
        <f t="shared" si="3"/>
        <v>100%</v>
      </c>
      <c r="Q30" s="130"/>
      <c r="R30" s="130"/>
      <c r="S30" s="131"/>
      <c r="T30" s="41"/>
      <c r="U30" s="130"/>
      <c r="V30" s="131"/>
      <c r="W30" s="85" t="s">
        <v>166</v>
      </c>
      <c r="Z30" s="137"/>
      <c r="AA30" s="137"/>
    </row>
    <row r="31" spans="2:27" ht="86.25" x14ac:dyDescent="0.25">
      <c r="B31" s="59" t="s">
        <v>12</v>
      </c>
      <c r="C31" s="60" t="s">
        <v>194</v>
      </c>
      <c r="D31" s="61" t="s">
        <v>66</v>
      </c>
      <c r="E31" s="62" t="s">
        <v>33</v>
      </c>
      <c r="F31" s="76" t="s">
        <v>116</v>
      </c>
      <c r="G31" s="94">
        <v>22</v>
      </c>
      <c r="H31" s="1"/>
      <c r="I31" s="1"/>
      <c r="J31" s="1"/>
      <c r="K31" s="81">
        <v>22</v>
      </c>
      <c r="L31" s="37"/>
      <c r="M31" s="38"/>
      <c r="N31" s="38"/>
      <c r="O31" s="1"/>
      <c r="P31" s="36" t="str">
        <f t="shared" si="3"/>
        <v>100%</v>
      </c>
      <c r="Q31" s="130"/>
      <c r="R31" s="130"/>
      <c r="S31" s="131"/>
      <c r="T31" s="41"/>
      <c r="U31" s="130"/>
      <c r="V31" s="131"/>
      <c r="W31" s="85" t="s">
        <v>165</v>
      </c>
      <c r="Z31" s="137"/>
      <c r="AA31" s="137"/>
    </row>
    <row r="32" spans="2:27" ht="60" x14ac:dyDescent="0.25">
      <c r="B32" s="59" t="s">
        <v>12</v>
      </c>
      <c r="C32" s="79" t="s">
        <v>171</v>
      </c>
      <c r="D32" s="79" t="s">
        <v>67</v>
      </c>
      <c r="E32" s="62" t="s">
        <v>33</v>
      </c>
      <c r="F32" s="76" t="s">
        <v>68</v>
      </c>
      <c r="G32" s="94">
        <v>24</v>
      </c>
      <c r="H32" s="82">
        <v>6</v>
      </c>
      <c r="I32" s="1">
        <v>6</v>
      </c>
      <c r="J32" s="1">
        <v>6</v>
      </c>
      <c r="K32" s="81">
        <v>6</v>
      </c>
      <c r="L32" s="82">
        <v>6</v>
      </c>
      <c r="M32" s="1"/>
      <c r="N32" s="1"/>
      <c r="O32" s="1"/>
      <c r="P32" s="36">
        <f t="shared" si="3"/>
        <v>1</v>
      </c>
      <c r="Q32" s="130"/>
      <c r="R32" s="130"/>
      <c r="S32" s="131"/>
      <c r="T32" s="41"/>
      <c r="U32" s="130"/>
      <c r="V32" s="131"/>
      <c r="W32" s="85" t="s">
        <v>128</v>
      </c>
      <c r="Z32" s="137"/>
      <c r="AA32" s="137"/>
    </row>
    <row r="33" spans="2:27" ht="106.5" customHeight="1" x14ac:dyDescent="0.25">
      <c r="B33" s="71" t="s">
        <v>69</v>
      </c>
      <c r="C33" s="77" t="s">
        <v>195</v>
      </c>
      <c r="D33" s="77" t="s">
        <v>70</v>
      </c>
      <c r="E33" s="73" t="s">
        <v>33</v>
      </c>
      <c r="F33" s="72" t="s">
        <v>71</v>
      </c>
      <c r="G33" s="94">
        <v>174425991.53999999</v>
      </c>
      <c r="H33" s="82">
        <v>82410605.170000002</v>
      </c>
      <c r="I33" s="1">
        <v>27485711.390000001</v>
      </c>
      <c r="J33" s="1">
        <v>37354916.859999999</v>
      </c>
      <c r="K33" s="81">
        <v>27174758.120000001</v>
      </c>
      <c r="L33" s="82">
        <v>89275783</v>
      </c>
      <c r="M33" s="1"/>
      <c r="N33" s="1"/>
      <c r="O33" s="1"/>
      <c r="P33" s="36">
        <f t="shared" si="3"/>
        <v>1.0833045433392732</v>
      </c>
      <c r="Q33" s="130"/>
      <c r="R33" s="130"/>
      <c r="S33" s="131"/>
      <c r="T33" s="41"/>
      <c r="U33" s="130"/>
      <c r="V33" s="131"/>
      <c r="W33" s="107" t="s">
        <v>160</v>
      </c>
      <c r="Z33" s="137"/>
      <c r="AA33" s="137"/>
    </row>
    <row r="34" spans="2:27" ht="88.5" x14ac:dyDescent="0.25">
      <c r="B34" s="59" t="s">
        <v>12</v>
      </c>
      <c r="C34" s="75" t="s">
        <v>196</v>
      </c>
      <c r="D34" s="67" t="s">
        <v>72</v>
      </c>
      <c r="E34" s="62" t="s">
        <v>33</v>
      </c>
      <c r="F34" s="76" t="s">
        <v>73</v>
      </c>
      <c r="G34" s="94">
        <v>200850160</v>
      </c>
      <c r="H34" s="82">
        <v>107057227</v>
      </c>
      <c r="I34" s="1">
        <v>32350661</v>
      </c>
      <c r="J34" s="1">
        <v>34482083</v>
      </c>
      <c r="K34" s="81">
        <v>26960189</v>
      </c>
      <c r="L34" s="82">
        <v>5743758.8099999996</v>
      </c>
      <c r="M34" s="1"/>
      <c r="N34" s="1"/>
      <c r="O34" s="1"/>
      <c r="P34" s="36">
        <f t="shared" si="3"/>
        <v>5.3651294461419217E-2</v>
      </c>
      <c r="Q34" s="130"/>
      <c r="R34" s="130"/>
      <c r="S34" s="131"/>
      <c r="T34" s="41"/>
      <c r="U34" s="130"/>
      <c r="V34" s="131"/>
      <c r="W34" s="136" t="s">
        <v>217</v>
      </c>
      <c r="Z34" s="137"/>
      <c r="AA34" s="137"/>
    </row>
    <row r="35" spans="2:27" ht="74.25" x14ac:dyDescent="0.25">
      <c r="B35" s="59" t="s">
        <v>12</v>
      </c>
      <c r="C35" s="75" t="s">
        <v>197</v>
      </c>
      <c r="D35" s="67" t="s">
        <v>74</v>
      </c>
      <c r="E35" s="62" t="s">
        <v>33</v>
      </c>
      <c r="F35" s="76" t="s">
        <v>75</v>
      </c>
      <c r="G35" s="94">
        <v>7</v>
      </c>
      <c r="H35" s="82">
        <v>7</v>
      </c>
      <c r="I35" s="1">
        <v>7</v>
      </c>
      <c r="J35" s="1">
        <v>7</v>
      </c>
      <c r="K35" s="81">
        <v>7</v>
      </c>
      <c r="L35" s="82">
        <v>7</v>
      </c>
      <c r="M35" s="1"/>
      <c r="N35" s="1"/>
      <c r="O35" s="1"/>
      <c r="P35" s="36">
        <f t="shared" si="3"/>
        <v>1</v>
      </c>
      <c r="Q35" s="130"/>
      <c r="R35" s="130"/>
      <c r="S35" s="131"/>
      <c r="T35" s="41"/>
      <c r="U35" s="130"/>
      <c r="V35" s="131"/>
      <c r="W35" s="85" t="s">
        <v>218</v>
      </c>
      <c r="Z35" s="137"/>
      <c r="AA35" s="137"/>
    </row>
    <row r="36" spans="2:27" ht="122.25" customHeight="1" x14ac:dyDescent="0.25">
      <c r="B36" s="59" t="s">
        <v>12</v>
      </c>
      <c r="C36" s="75" t="s">
        <v>198</v>
      </c>
      <c r="D36" s="67" t="s">
        <v>76</v>
      </c>
      <c r="E36" s="62" t="s">
        <v>33</v>
      </c>
      <c r="F36" s="76" t="s">
        <v>77</v>
      </c>
      <c r="G36" s="94">
        <v>12232</v>
      </c>
      <c r="H36" s="82">
        <v>1835</v>
      </c>
      <c r="I36" s="1">
        <v>4281</v>
      </c>
      <c r="J36" s="1">
        <v>4281</v>
      </c>
      <c r="K36" s="81">
        <v>1835</v>
      </c>
      <c r="L36" s="82">
        <v>760.8</v>
      </c>
      <c r="M36" s="1"/>
      <c r="N36" s="1"/>
      <c r="O36" s="1"/>
      <c r="P36" s="36">
        <f t="shared" si="3"/>
        <v>0.41460490463215255</v>
      </c>
      <c r="Q36" s="130"/>
      <c r="R36" s="130"/>
      <c r="S36" s="131"/>
      <c r="T36" s="41"/>
      <c r="U36" s="130"/>
      <c r="V36" s="131"/>
      <c r="W36" s="106" t="s">
        <v>219</v>
      </c>
      <c r="Z36" s="137"/>
      <c r="AA36" s="137"/>
    </row>
    <row r="37" spans="2:27" ht="126.75" customHeight="1" x14ac:dyDescent="0.25">
      <c r="B37" s="59" t="s">
        <v>12</v>
      </c>
      <c r="C37" s="75" t="s">
        <v>199</v>
      </c>
      <c r="D37" s="67" t="s">
        <v>78</v>
      </c>
      <c r="E37" s="62" t="s">
        <v>33</v>
      </c>
      <c r="F37" s="76" t="s">
        <v>79</v>
      </c>
      <c r="G37" s="94">
        <v>12232</v>
      </c>
      <c r="H37" s="82">
        <v>1835</v>
      </c>
      <c r="I37" s="1">
        <v>4281</v>
      </c>
      <c r="J37" s="1">
        <v>4281</v>
      </c>
      <c r="K37" s="81">
        <v>1835</v>
      </c>
      <c r="L37" s="82">
        <v>760.8</v>
      </c>
      <c r="M37" s="1"/>
      <c r="N37" s="1"/>
      <c r="O37" s="1"/>
      <c r="P37" s="36">
        <f t="shared" si="3"/>
        <v>0.41460490463215255</v>
      </c>
      <c r="Q37" s="130"/>
      <c r="R37" s="130"/>
      <c r="S37" s="131"/>
      <c r="T37" s="41"/>
      <c r="U37" s="130"/>
      <c r="V37" s="131"/>
      <c r="W37" s="106" t="s">
        <v>220</v>
      </c>
      <c r="Z37" s="137"/>
      <c r="AA37" s="137"/>
    </row>
    <row r="38" spans="2:27" ht="87" customHeight="1" x14ac:dyDescent="0.25">
      <c r="B38" s="59" t="s">
        <v>12</v>
      </c>
      <c r="C38" s="75" t="s">
        <v>200</v>
      </c>
      <c r="D38" s="67" t="s">
        <v>80</v>
      </c>
      <c r="E38" s="62" t="s">
        <v>33</v>
      </c>
      <c r="F38" s="76" t="s">
        <v>81</v>
      </c>
      <c r="G38" s="94">
        <v>2870689.89</v>
      </c>
      <c r="H38" s="82">
        <v>557742</v>
      </c>
      <c r="I38" s="1">
        <v>806270.58</v>
      </c>
      <c r="J38" s="1">
        <v>466045.14</v>
      </c>
      <c r="K38" s="81">
        <v>1040632.15</v>
      </c>
      <c r="L38" s="82">
        <v>122060.15</v>
      </c>
      <c r="M38" s="1"/>
      <c r="N38" s="1"/>
      <c r="O38" s="1"/>
      <c r="P38" s="36">
        <f t="shared" si="3"/>
        <v>0.21884697584187671</v>
      </c>
      <c r="Q38" s="130"/>
      <c r="R38" s="130"/>
      <c r="S38" s="131"/>
      <c r="T38" s="41"/>
      <c r="U38" s="130"/>
      <c r="V38" s="131"/>
      <c r="W38" s="106" t="s">
        <v>221</v>
      </c>
      <c r="Z38" s="137"/>
      <c r="AA38" s="137"/>
    </row>
    <row r="39" spans="2:27" ht="120.75" customHeight="1" x14ac:dyDescent="0.25">
      <c r="B39" s="59" t="s">
        <v>12</v>
      </c>
      <c r="C39" s="75" t="s">
        <v>201</v>
      </c>
      <c r="D39" s="67" t="s">
        <v>82</v>
      </c>
      <c r="E39" s="62" t="s">
        <v>33</v>
      </c>
      <c r="F39" s="76" t="s">
        <v>83</v>
      </c>
      <c r="G39" s="94">
        <v>9203.9599999999991</v>
      </c>
      <c r="H39" s="82">
        <v>1412.81</v>
      </c>
      <c r="I39" s="1">
        <v>3125.01</v>
      </c>
      <c r="J39" s="1">
        <v>3189.17</v>
      </c>
      <c r="K39" s="81">
        <v>1476.97</v>
      </c>
      <c r="L39" s="82">
        <v>752.35</v>
      </c>
      <c r="M39" s="1"/>
      <c r="N39" s="1"/>
      <c r="O39" s="1"/>
      <c r="P39" s="36">
        <f t="shared" si="3"/>
        <v>0.5325202964305179</v>
      </c>
      <c r="Q39" s="130"/>
      <c r="R39" s="130"/>
      <c r="S39" s="131"/>
      <c r="T39" s="41"/>
      <c r="U39" s="130"/>
      <c r="V39" s="131"/>
      <c r="W39" s="106" t="s">
        <v>222</v>
      </c>
      <c r="Z39" s="137"/>
      <c r="AA39" s="137"/>
    </row>
    <row r="40" spans="2:27" ht="150.75" customHeight="1" x14ac:dyDescent="0.25">
      <c r="B40" s="71" t="s">
        <v>84</v>
      </c>
      <c r="C40" s="77" t="s">
        <v>202</v>
      </c>
      <c r="D40" s="72" t="s">
        <v>85</v>
      </c>
      <c r="E40" s="73" t="s">
        <v>33</v>
      </c>
      <c r="F40" s="72" t="s">
        <v>86</v>
      </c>
      <c r="G40" s="94">
        <v>18900</v>
      </c>
      <c r="H40" s="82">
        <v>2835</v>
      </c>
      <c r="I40" s="1">
        <v>2835</v>
      </c>
      <c r="J40" s="1">
        <v>7560</v>
      </c>
      <c r="K40" s="81">
        <v>5670</v>
      </c>
      <c r="L40" s="82">
        <v>156</v>
      </c>
      <c r="M40" s="1"/>
      <c r="N40" s="1"/>
      <c r="O40" s="1"/>
      <c r="P40" s="36">
        <f t="shared" si="3"/>
        <v>5.5026455026455028E-2</v>
      </c>
      <c r="Q40" s="130"/>
      <c r="R40" s="130"/>
      <c r="S40" s="131"/>
      <c r="T40" s="41"/>
      <c r="U40" s="130"/>
      <c r="V40" s="131"/>
      <c r="W40" s="107" t="s">
        <v>223</v>
      </c>
      <c r="Z40" s="137"/>
      <c r="AA40" s="137"/>
    </row>
    <row r="41" spans="2:27" ht="125.25" customHeight="1" x14ac:dyDescent="0.25">
      <c r="B41" s="59" t="s">
        <v>12</v>
      </c>
      <c r="C41" s="75" t="s">
        <v>203</v>
      </c>
      <c r="D41" s="67" t="s">
        <v>87</v>
      </c>
      <c r="E41" s="62" t="s">
        <v>33</v>
      </c>
      <c r="F41" s="76" t="s">
        <v>88</v>
      </c>
      <c r="G41" s="94">
        <v>4815</v>
      </c>
      <c r="H41" s="82">
        <v>722</v>
      </c>
      <c r="I41" s="1">
        <v>723</v>
      </c>
      <c r="J41" s="1">
        <v>1926</v>
      </c>
      <c r="K41" s="81">
        <v>1444</v>
      </c>
      <c r="L41" s="82">
        <v>93</v>
      </c>
      <c r="M41" s="1"/>
      <c r="N41" s="1"/>
      <c r="O41" s="1"/>
      <c r="P41" s="36">
        <f t="shared" si="3"/>
        <v>0.12880886426592797</v>
      </c>
      <c r="Q41" s="130"/>
      <c r="R41" s="130"/>
      <c r="S41" s="131"/>
      <c r="T41" s="41"/>
      <c r="U41" s="130"/>
      <c r="V41" s="131"/>
      <c r="W41" s="106" t="s">
        <v>161</v>
      </c>
      <c r="Z41" s="137"/>
      <c r="AA41" s="137"/>
    </row>
    <row r="42" spans="2:27" ht="97.5" customHeight="1" x14ac:dyDescent="0.25">
      <c r="B42" s="59" t="s">
        <v>12</v>
      </c>
      <c r="C42" s="75" t="s">
        <v>204</v>
      </c>
      <c r="D42" s="67" t="s">
        <v>89</v>
      </c>
      <c r="E42" s="62" t="s">
        <v>33</v>
      </c>
      <c r="F42" s="76" t="s">
        <v>90</v>
      </c>
      <c r="G42" s="94">
        <v>125</v>
      </c>
      <c r="H42" s="82">
        <v>28</v>
      </c>
      <c r="I42" s="1">
        <v>28</v>
      </c>
      <c r="J42" s="1">
        <v>34</v>
      </c>
      <c r="K42" s="81">
        <v>35</v>
      </c>
      <c r="L42" s="82">
        <v>27</v>
      </c>
      <c r="M42" s="1"/>
      <c r="N42" s="1"/>
      <c r="O42" s="1"/>
      <c r="P42" s="36">
        <f t="shared" si="3"/>
        <v>0.9642857142857143</v>
      </c>
      <c r="Q42" s="130"/>
      <c r="R42" s="130"/>
      <c r="S42" s="131"/>
      <c r="T42" s="41"/>
      <c r="U42" s="130"/>
      <c r="V42" s="131"/>
      <c r="W42" s="106" t="s">
        <v>158</v>
      </c>
      <c r="Z42" s="137"/>
      <c r="AA42" s="137"/>
    </row>
    <row r="43" spans="2:27" ht="187.5" customHeight="1" x14ac:dyDescent="0.25">
      <c r="B43" s="71" t="s">
        <v>91</v>
      </c>
      <c r="C43" s="77" t="s">
        <v>205</v>
      </c>
      <c r="D43" s="77" t="s">
        <v>92</v>
      </c>
      <c r="E43" s="73" t="s">
        <v>33</v>
      </c>
      <c r="F43" s="72" t="s">
        <v>93</v>
      </c>
      <c r="G43" s="94">
        <v>142639</v>
      </c>
      <c r="H43" s="82">
        <v>37569</v>
      </c>
      <c r="I43" s="1">
        <v>36382</v>
      </c>
      <c r="J43" s="1">
        <v>31833</v>
      </c>
      <c r="K43" s="81">
        <v>36855</v>
      </c>
      <c r="L43" s="82">
        <v>35795</v>
      </c>
      <c r="M43" s="1"/>
      <c r="N43" s="1"/>
      <c r="O43" s="1"/>
      <c r="P43" s="36">
        <f t="shared" si="3"/>
        <v>0.95278021773270516</v>
      </c>
      <c r="Q43" s="130"/>
      <c r="R43" s="130"/>
      <c r="S43" s="131"/>
      <c r="T43" s="41"/>
      <c r="U43" s="130"/>
      <c r="V43" s="131"/>
      <c r="W43" s="107" t="s">
        <v>169</v>
      </c>
      <c r="Z43" s="137"/>
      <c r="AA43" s="137"/>
    </row>
    <row r="44" spans="2:27" ht="172.5" customHeight="1" x14ac:dyDescent="0.25">
      <c r="B44" s="59" t="s">
        <v>12</v>
      </c>
      <c r="C44" s="75" t="s">
        <v>206</v>
      </c>
      <c r="D44" s="67" t="s">
        <v>94</v>
      </c>
      <c r="E44" s="62" t="s">
        <v>33</v>
      </c>
      <c r="F44" s="76" t="s">
        <v>95</v>
      </c>
      <c r="G44" s="94">
        <v>142310</v>
      </c>
      <c r="H44" s="82">
        <v>37479</v>
      </c>
      <c r="I44" s="1">
        <v>36292</v>
      </c>
      <c r="J44" s="1">
        <v>31758</v>
      </c>
      <c r="K44" s="81">
        <v>36781</v>
      </c>
      <c r="L44" s="82">
        <v>35759</v>
      </c>
      <c r="M44" s="1"/>
      <c r="N44" s="1"/>
      <c r="O44" s="1"/>
      <c r="P44" s="36">
        <f t="shared" si="3"/>
        <v>0.95410763360815387</v>
      </c>
      <c r="Q44" s="130"/>
      <c r="R44" s="130"/>
      <c r="S44" s="131"/>
      <c r="T44" s="41"/>
      <c r="U44" s="130"/>
      <c r="V44" s="131"/>
      <c r="W44" s="106" t="s">
        <v>153</v>
      </c>
      <c r="Z44" s="137"/>
      <c r="AA44" s="137"/>
    </row>
    <row r="45" spans="2:27" ht="174" customHeight="1" x14ac:dyDescent="0.25">
      <c r="B45" s="59" t="s">
        <v>12</v>
      </c>
      <c r="C45" s="75" t="s">
        <v>207</v>
      </c>
      <c r="D45" s="67" t="s">
        <v>96</v>
      </c>
      <c r="E45" s="62" t="s">
        <v>33</v>
      </c>
      <c r="F45" s="76" t="s">
        <v>97</v>
      </c>
      <c r="G45" s="94">
        <v>329</v>
      </c>
      <c r="H45" s="82">
        <v>90</v>
      </c>
      <c r="I45" s="1">
        <v>90</v>
      </c>
      <c r="J45" s="1">
        <v>75</v>
      </c>
      <c r="K45" s="81">
        <v>74</v>
      </c>
      <c r="L45" s="82">
        <v>36</v>
      </c>
      <c r="M45" s="1"/>
      <c r="N45" s="1"/>
      <c r="O45" s="1"/>
      <c r="P45" s="36">
        <f t="shared" si="3"/>
        <v>0.4</v>
      </c>
      <c r="Q45" s="130"/>
      <c r="R45" s="130"/>
      <c r="S45" s="131"/>
      <c r="T45" s="41"/>
      <c r="U45" s="130"/>
      <c r="V45" s="131"/>
      <c r="W45" s="106" t="s">
        <v>148</v>
      </c>
      <c r="Z45" s="137"/>
      <c r="AA45" s="137"/>
    </row>
    <row r="46" spans="2:27" ht="64.5" customHeight="1" x14ac:dyDescent="0.25">
      <c r="B46" s="71" t="s">
        <v>98</v>
      </c>
      <c r="C46" s="77" t="s">
        <v>208</v>
      </c>
      <c r="D46" s="77" t="s">
        <v>99</v>
      </c>
      <c r="E46" s="73" t="s">
        <v>33</v>
      </c>
      <c r="F46" s="72" t="s">
        <v>100</v>
      </c>
      <c r="G46" s="94">
        <v>5627</v>
      </c>
      <c r="H46" s="82">
        <v>1408</v>
      </c>
      <c r="I46" s="1">
        <v>1406</v>
      </c>
      <c r="J46" s="1">
        <v>1406</v>
      </c>
      <c r="K46" s="81">
        <v>1407</v>
      </c>
      <c r="L46" s="82">
        <v>1275</v>
      </c>
      <c r="M46" s="1"/>
      <c r="N46" s="1"/>
      <c r="O46" s="1"/>
      <c r="P46" s="36">
        <f t="shared" si="3"/>
        <v>0.90553977272727271</v>
      </c>
      <c r="Q46" s="130"/>
      <c r="R46" s="130"/>
      <c r="S46" s="131"/>
      <c r="T46" s="41"/>
      <c r="U46" s="130"/>
      <c r="V46" s="131"/>
      <c r="W46" s="107" t="s">
        <v>156</v>
      </c>
      <c r="Z46" s="137"/>
      <c r="AA46" s="137"/>
    </row>
    <row r="47" spans="2:27" ht="63.75" customHeight="1" x14ac:dyDescent="0.25">
      <c r="B47" s="59" t="s">
        <v>12</v>
      </c>
      <c r="C47" s="75" t="s">
        <v>209</v>
      </c>
      <c r="D47" s="67" t="s">
        <v>101</v>
      </c>
      <c r="E47" s="62" t="s">
        <v>33</v>
      </c>
      <c r="F47" s="76" t="s">
        <v>102</v>
      </c>
      <c r="G47" s="94">
        <v>5600</v>
      </c>
      <c r="H47" s="82">
        <v>1400</v>
      </c>
      <c r="I47" s="1">
        <v>1400</v>
      </c>
      <c r="J47" s="1">
        <v>1400</v>
      </c>
      <c r="K47" s="81">
        <v>1400</v>
      </c>
      <c r="L47" s="82">
        <v>1267</v>
      </c>
      <c r="M47" s="1"/>
      <c r="N47" s="1"/>
      <c r="O47" s="1"/>
      <c r="P47" s="36">
        <f t="shared" si="3"/>
        <v>0.90500000000000003</v>
      </c>
      <c r="Q47" s="130"/>
      <c r="R47" s="130"/>
      <c r="S47" s="131"/>
      <c r="T47" s="41"/>
      <c r="U47" s="130"/>
      <c r="V47" s="131"/>
      <c r="W47" s="85" t="s">
        <v>157</v>
      </c>
      <c r="Z47" s="137"/>
      <c r="AA47" s="137"/>
    </row>
    <row r="48" spans="2:27" ht="80.25" customHeight="1" x14ac:dyDescent="0.25">
      <c r="B48" s="59" t="s">
        <v>12</v>
      </c>
      <c r="C48" s="75" t="s">
        <v>210</v>
      </c>
      <c r="D48" s="67" t="s">
        <v>103</v>
      </c>
      <c r="E48" s="62" t="s">
        <v>33</v>
      </c>
      <c r="F48" s="76" t="s">
        <v>104</v>
      </c>
      <c r="G48" s="94">
        <v>27</v>
      </c>
      <c r="H48" s="82">
        <v>8</v>
      </c>
      <c r="I48" s="1">
        <v>6</v>
      </c>
      <c r="J48" s="1">
        <v>6</v>
      </c>
      <c r="K48" s="81">
        <v>7</v>
      </c>
      <c r="L48" s="82">
        <v>8</v>
      </c>
      <c r="M48" s="1"/>
      <c r="N48" s="1"/>
      <c r="O48" s="1"/>
      <c r="P48" s="36">
        <f t="shared" si="3"/>
        <v>1</v>
      </c>
      <c r="Q48" s="130"/>
      <c r="R48" s="130"/>
      <c r="S48" s="131"/>
      <c r="T48" s="41"/>
      <c r="U48" s="130"/>
      <c r="V48" s="131"/>
      <c r="W48" s="85" t="s">
        <v>162</v>
      </c>
      <c r="Z48" s="137"/>
      <c r="AA48" s="137"/>
    </row>
    <row r="49" spans="2:33" ht="87" customHeight="1" x14ac:dyDescent="0.25">
      <c r="B49" s="59" t="s">
        <v>12</v>
      </c>
      <c r="C49" s="75" t="s">
        <v>211</v>
      </c>
      <c r="D49" s="67" t="s">
        <v>105</v>
      </c>
      <c r="E49" s="62" t="s">
        <v>33</v>
      </c>
      <c r="F49" s="76" t="s">
        <v>106</v>
      </c>
      <c r="G49" s="94">
        <v>480</v>
      </c>
      <c r="H49" s="82">
        <v>120</v>
      </c>
      <c r="I49" s="1">
        <v>120</v>
      </c>
      <c r="J49" s="1">
        <v>120</v>
      </c>
      <c r="K49" s="81">
        <v>120</v>
      </c>
      <c r="L49" s="82">
        <v>27</v>
      </c>
      <c r="M49" s="1"/>
      <c r="N49" s="1"/>
      <c r="O49" s="1"/>
      <c r="P49" s="113">
        <f t="shared" ref="P49:P51" si="4">IFERROR((L49/H49),"100%")</f>
        <v>0.22500000000000001</v>
      </c>
      <c r="Q49" s="130"/>
      <c r="R49" s="130"/>
      <c r="S49" s="131"/>
      <c r="T49" s="41"/>
      <c r="U49" s="130"/>
      <c r="V49" s="131"/>
      <c r="W49" s="85" t="s">
        <v>224</v>
      </c>
      <c r="Z49" s="137"/>
      <c r="AA49" s="137"/>
    </row>
    <row r="50" spans="2:33" ht="115.5" customHeight="1" x14ac:dyDescent="0.25">
      <c r="B50" s="71" t="s">
        <v>107</v>
      </c>
      <c r="C50" s="72" t="s">
        <v>212</v>
      </c>
      <c r="D50" s="77" t="s">
        <v>108</v>
      </c>
      <c r="E50" s="73" t="s">
        <v>33</v>
      </c>
      <c r="F50" s="72" t="s">
        <v>109</v>
      </c>
      <c r="G50" s="94">
        <v>6468109767</v>
      </c>
      <c r="H50" s="82">
        <v>2295241767.0599999</v>
      </c>
      <c r="I50" s="1">
        <v>1465834849.9300001</v>
      </c>
      <c r="J50" s="1">
        <v>1389209590.3499999</v>
      </c>
      <c r="K50" s="81">
        <v>1317823559.6600001</v>
      </c>
      <c r="L50" s="82">
        <v>0</v>
      </c>
      <c r="M50" s="1"/>
      <c r="N50" s="1"/>
      <c r="O50" s="1"/>
      <c r="P50" s="36">
        <f t="shared" si="4"/>
        <v>0</v>
      </c>
      <c r="Q50" s="130"/>
      <c r="R50" s="130"/>
      <c r="S50" s="131"/>
      <c r="T50" s="41"/>
      <c r="U50" s="130"/>
      <c r="V50" s="131"/>
      <c r="W50" s="107" t="s">
        <v>140</v>
      </c>
      <c r="Y50" s="119"/>
      <c r="Z50" s="137"/>
      <c r="AA50" s="138"/>
      <c r="AB50" s="23"/>
      <c r="AC50" s="23"/>
      <c r="AD50" s="23"/>
      <c r="AE50" s="23"/>
      <c r="AF50" s="23"/>
      <c r="AG50" s="23"/>
    </row>
    <row r="51" spans="2:33" ht="88.5" customHeight="1" x14ac:dyDescent="0.25">
      <c r="B51" s="59" t="s">
        <v>12</v>
      </c>
      <c r="C51" s="75" t="s">
        <v>213</v>
      </c>
      <c r="D51" s="67" t="s">
        <v>110</v>
      </c>
      <c r="E51" s="62" t="s">
        <v>33</v>
      </c>
      <c r="F51" s="76" t="s">
        <v>111</v>
      </c>
      <c r="G51" s="94">
        <v>971094383</v>
      </c>
      <c r="H51" s="82">
        <v>690990970.95000005</v>
      </c>
      <c r="I51" s="1">
        <v>102497259.34</v>
      </c>
      <c r="J51" s="1">
        <v>82887535.840000004</v>
      </c>
      <c r="K51" s="81">
        <v>94718616.870000005</v>
      </c>
      <c r="L51" s="82">
        <v>786534881</v>
      </c>
      <c r="M51" s="1"/>
      <c r="N51" s="1"/>
      <c r="O51" s="1"/>
      <c r="P51" s="36">
        <f t="shared" si="4"/>
        <v>1.1382708516706703</v>
      </c>
      <c r="Q51" s="130"/>
      <c r="R51" s="130"/>
      <c r="S51" s="131"/>
      <c r="T51" s="41"/>
      <c r="U51" s="130"/>
      <c r="V51" s="131"/>
      <c r="W51" s="120" t="s">
        <v>225</v>
      </c>
      <c r="Z51" s="137"/>
      <c r="AA51" s="137"/>
    </row>
    <row r="52" spans="2:33" ht="193.5" customHeight="1" x14ac:dyDescent="0.25">
      <c r="B52" s="59" t="s">
        <v>12</v>
      </c>
      <c r="C52" s="75" t="s">
        <v>214</v>
      </c>
      <c r="D52" s="67" t="s">
        <v>112</v>
      </c>
      <c r="E52" s="62" t="s">
        <v>33</v>
      </c>
      <c r="F52" s="76" t="s">
        <v>113</v>
      </c>
      <c r="G52" s="94">
        <v>19074</v>
      </c>
      <c r="H52" s="82">
        <v>10260</v>
      </c>
      <c r="I52" s="1">
        <v>6525</v>
      </c>
      <c r="J52" s="1">
        <v>1335</v>
      </c>
      <c r="K52" s="81">
        <v>954</v>
      </c>
      <c r="L52" s="82">
        <v>10607</v>
      </c>
      <c r="M52" s="1"/>
      <c r="N52" s="1"/>
      <c r="O52" s="1"/>
      <c r="P52" s="36">
        <f t="shared" ref="P52:P53" si="5">IFERROR((L52/H52),"100%")</f>
        <v>1.0338206627680311</v>
      </c>
      <c r="Q52" s="130"/>
      <c r="R52" s="130"/>
      <c r="S52" s="131"/>
      <c r="T52" s="41"/>
      <c r="U52" s="130"/>
      <c r="V52" s="131"/>
      <c r="W52" s="106" t="s">
        <v>163</v>
      </c>
      <c r="Z52" s="137"/>
      <c r="AA52" s="137"/>
    </row>
    <row r="53" spans="2:33" ht="231" customHeight="1" thickBot="1" x14ac:dyDescent="0.3">
      <c r="B53" s="63" t="s">
        <v>12</v>
      </c>
      <c r="C53" s="64" t="s">
        <v>215</v>
      </c>
      <c r="D53" s="65" t="s">
        <v>114</v>
      </c>
      <c r="E53" s="66" t="s">
        <v>33</v>
      </c>
      <c r="F53" s="80" t="s">
        <v>115</v>
      </c>
      <c r="G53" s="108">
        <v>4</v>
      </c>
      <c r="H53" s="83">
        <v>1</v>
      </c>
      <c r="I53" s="86">
        <v>1</v>
      </c>
      <c r="J53" s="86">
        <v>1</v>
      </c>
      <c r="K53" s="84">
        <v>1</v>
      </c>
      <c r="L53" s="97">
        <v>1</v>
      </c>
      <c r="M53" s="112"/>
      <c r="N53" s="112"/>
      <c r="O53" s="112"/>
      <c r="P53" s="117">
        <f t="shared" si="5"/>
        <v>1</v>
      </c>
      <c r="Q53" s="132"/>
      <c r="R53" s="132"/>
      <c r="S53" s="133"/>
      <c r="T53" s="93"/>
      <c r="U53" s="134"/>
      <c r="V53" s="133"/>
      <c r="W53" s="106" t="s">
        <v>131</v>
      </c>
      <c r="Z53" s="137"/>
      <c r="AA53" s="137"/>
    </row>
    <row r="54" spans="2:33" ht="32.25" customHeight="1" x14ac:dyDescent="0.25">
      <c r="C54" s="168"/>
      <c r="D54" s="168"/>
      <c r="E54" s="168"/>
      <c r="F54" s="168"/>
      <c r="G54" s="44"/>
      <c r="M54" s="87"/>
      <c r="N54" s="87"/>
      <c r="O54" s="90"/>
      <c r="P54" s="91">
        <f>AVERAGE(P17:P18,P20:P21,P23:P24,P26:P28,P30:P32,P34:P39,P41:P42,P44:P45,P47:P49,P51:P53)</f>
        <v>0.79682520907422882</v>
      </c>
      <c r="Q54" s="92"/>
      <c r="R54" s="92"/>
      <c r="S54" s="92"/>
      <c r="T54" s="92"/>
      <c r="U54" s="92"/>
      <c r="V54" s="92"/>
      <c r="W54" s="88"/>
    </row>
    <row r="55" spans="2:33" ht="15.75" customHeight="1" x14ac:dyDescent="0.25"/>
    <row r="56" spans="2:33" ht="15.75" customHeight="1" x14ac:dyDescent="0.25"/>
    <row r="57" spans="2:33" ht="15.75" customHeight="1" x14ac:dyDescent="0.25"/>
    <row r="58" spans="2:33" ht="15.75" customHeight="1" x14ac:dyDescent="0.25"/>
    <row r="59" spans="2:33" ht="15.75" customHeight="1" x14ac:dyDescent="0.25"/>
    <row r="60" spans="2:33" ht="15.75" customHeight="1" x14ac:dyDescent="0.25"/>
    <row r="61" spans="2:33" ht="15.75" customHeight="1" x14ac:dyDescent="0.25"/>
    <row r="62" spans="2:33" ht="15.75" customHeight="1" x14ac:dyDescent="0.25"/>
    <row r="63" spans="2:33" ht="3.75" customHeight="1" x14ac:dyDescent="0.25"/>
    <row r="64" spans="2:33" ht="15.75" hidden="1" customHeight="1" x14ac:dyDescent="0.25"/>
    <row r="65" spans="3:23" x14ac:dyDescent="0.25">
      <c r="F65" s="19"/>
      <c r="G65" s="19"/>
    </row>
    <row r="66" spans="3:23" ht="71.25" customHeight="1" x14ac:dyDescent="0.25">
      <c r="C66" s="163" t="s">
        <v>133</v>
      </c>
      <c r="D66" s="164"/>
      <c r="E66" s="164"/>
      <c r="F66" s="45"/>
      <c r="G66" s="45"/>
      <c r="L66" s="165" t="s">
        <v>13</v>
      </c>
      <c r="M66" s="166"/>
      <c r="N66" s="166"/>
      <c r="O66" s="166"/>
      <c r="P66" s="166"/>
      <c r="Q66" s="167"/>
      <c r="U66" s="163" t="s">
        <v>130</v>
      </c>
      <c r="V66" s="164"/>
      <c r="W66" s="164"/>
    </row>
    <row r="68" spans="3:23" ht="15.75" thickBot="1" x14ac:dyDescent="0.3"/>
    <row r="69" spans="3:23" ht="15.75" thickBot="1" x14ac:dyDescent="0.3">
      <c r="E69" s="187" t="s">
        <v>14</v>
      </c>
      <c r="F69" s="188"/>
      <c r="G69" s="188"/>
      <c r="H69" s="188"/>
      <c r="I69" s="188"/>
      <c r="J69" s="188"/>
      <c r="K69" s="188"/>
      <c r="L69" s="188"/>
      <c r="M69" s="188"/>
      <c r="N69" s="188"/>
      <c r="O69" s="188"/>
      <c r="P69" s="188"/>
      <c r="Q69" s="188"/>
      <c r="R69" s="188"/>
      <c r="S69" s="188"/>
      <c r="T69" s="188"/>
      <c r="U69" s="188"/>
      <c r="V69" s="188"/>
      <c r="W69" s="189"/>
    </row>
    <row r="70" spans="3:23" ht="15.75" thickBot="1" x14ac:dyDescent="0.3">
      <c r="E70" s="190" t="s">
        <v>15</v>
      </c>
      <c r="F70" s="190" t="s">
        <v>16</v>
      </c>
      <c r="G70" s="181" t="s">
        <v>17</v>
      </c>
      <c r="H70" s="182"/>
      <c r="I70" s="182"/>
      <c r="J70" s="183"/>
      <c r="K70" s="181" t="s">
        <v>18</v>
      </c>
      <c r="L70" s="182"/>
      <c r="M70" s="182"/>
      <c r="N70" s="183"/>
      <c r="O70" s="184" t="s">
        <v>19</v>
      </c>
      <c r="P70" s="185"/>
      <c r="Q70" s="185"/>
      <c r="R70" s="186"/>
      <c r="S70" s="184" t="s">
        <v>20</v>
      </c>
      <c r="T70" s="185"/>
      <c r="U70" s="185"/>
      <c r="V70" s="186"/>
      <c r="W70" s="192" t="s">
        <v>145</v>
      </c>
    </row>
    <row r="71" spans="3:23" ht="29.25" thickBot="1" x14ac:dyDescent="0.3">
      <c r="E71" s="191"/>
      <c r="F71" s="191"/>
      <c r="G71" s="2" t="s">
        <v>141</v>
      </c>
      <c r="H71" s="3" t="s">
        <v>142</v>
      </c>
      <c r="I71" s="4" t="s">
        <v>143</v>
      </c>
      <c r="J71" s="5" t="s">
        <v>144</v>
      </c>
      <c r="K71" s="2" t="s">
        <v>141</v>
      </c>
      <c r="L71" s="3" t="s">
        <v>142</v>
      </c>
      <c r="M71" s="4" t="s">
        <v>143</v>
      </c>
      <c r="N71" s="5" t="s">
        <v>144</v>
      </c>
      <c r="O71" s="2" t="s">
        <v>7</v>
      </c>
      <c r="P71" s="6" t="s">
        <v>8</v>
      </c>
      <c r="Q71" s="7" t="s">
        <v>9</v>
      </c>
      <c r="R71" s="8" t="s">
        <v>10</v>
      </c>
      <c r="S71" s="9" t="s">
        <v>7</v>
      </c>
      <c r="T71" s="10" t="s">
        <v>8</v>
      </c>
      <c r="U71" s="7" t="s">
        <v>9</v>
      </c>
      <c r="V71" s="10" t="s">
        <v>10</v>
      </c>
      <c r="W71" s="193"/>
    </row>
    <row r="72" spans="3:23" ht="15.75" thickBot="1" x14ac:dyDescent="0.3">
      <c r="E72" s="171"/>
      <c r="F72" s="172"/>
      <c r="G72" s="37"/>
      <c r="H72" s="38"/>
      <c r="I72" s="38"/>
      <c r="J72" s="39"/>
      <c r="K72" s="37"/>
      <c r="L72" s="38"/>
      <c r="M72" s="38"/>
      <c r="N72" s="40"/>
      <c r="O72" s="126" t="str">
        <f t="shared" ref="O72:R72" si="6">IFERROR((K72/G72),"100%")</f>
        <v>100%</v>
      </c>
      <c r="P72" s="118" t="str">
        <f t="shared" si="6"/>
        <v>100%</v>
      </c>
      <c r="Q72" s="118" t="str">
        <f t="shared" si="6"/>
        <v>100%</v>
      </c>
      <c r="R72" s="20" t="str">
        <f t="shared" si="6"/>
        <v>100%</v>
      </c>
      <c r="S72" s="129" t="str">
        <f>IFERROR(((K72)/(G72)),"100%")</f>
        <v>100%</v>
      </c>
      <c r="T72" s="128" t="str">
        <f>IFERROR(((L72+M72)/(H72+I72)),"100%")</f>
        <v>100%</v>
      </c>
      <c r="U72" s="118" t="str">
        <f>IFERROR(((L72+M72+N72)/(H72+I72+J72)),"100%")</f>
        <v>100%</v>
      </c>
      <c r="V72" s="20" t="str">
        <f>IFERROR(((L72+M72+N72+O72)/(H72+I72+J72+K72)),"100%")</f>
        <v>100%</v>
      </c>
      <c r="W72" s="43"/>
    </row>
    <row r="73" spans="3:23" x14ac:dyDescent="0.25">
      <c r="E73" s="110" t="s">
        <v>117</v>
      </c>
      <c r="F73" s="11">
        <f t="shared" ref="F73:F82" si="7">SUM(G73:J73)</f>
        <v>0</v>
      </c>
      <c r="G73" s="26"/>
      <c r="H73" s="27"/>
      <c r="I73" s="27"/>
      <c r="J73" s="28"/>
      <c r="K73" s="29"/>
      <c r="L73" s="29"/>
      <c r="M73" s="29"/>
      <c r="N73" s="30"/>
      <c r="O73" s="125">
        <f t="shared" ref="O73:O82" si="8">IFERROR(K73/G73,"100"%)</f>
        <v>1</v>
      </c>
      <c r="P73" s="127"/>
      <c r="Q73" s="127"/>
      <c r="R73" s="25"/>
      <c r="S73" s="50" t="str">
        <f>IFERROR(K73/F73,"100%")</f>
        <v>100%</v>
      </c>
      <c r="T73" s="127"/>
      <c r="U73" s="127"/>
      <c r="V73" s="25"/>
      <c r="W73" s="14"/>
    </row>
    <row r="74" spans="3:23" ht="30" x14ac:dyDescent="0.25">
      <c r="E74" s="111" t="s">
        <v>118</v>
      </c>
      <c r="F74" s="98">
        <f t="shared" si="7"/>
        <v>0</v>
      </c>
      <c r="G74" s="99"/>
      <c r="H74" s="100"/>
      <c r="I74" s="100"/>
      <c r="J74" s="101"/>
      <c r="K74" s="99"/>
      <c r="L74" s="102"/>
      <c r="M74" s="102"/>
      <c r="N74" s="103"/>
      <c r="O74" s="20">
        <f t="shared" si="8"/>
        <v>1</v>
      </c>
      <c r="P74" s="122"/>
      <c r="Q74" s="122"/>
      <c r="R74" s="121"/>
      <c r="S74" s="22" t="str">
        <f t="shared" ref="S74:S82" si="9">IFERROR(K74/F74,"100%")</f>
        <v>100%</v>
      </c>
      <c r="T74" s="122"/>
      <c r="U74" s="122"/>
      <c r="V74" s="104"/>
      <c r="W74" s="105"/>
    </row>
    <row r="75" spans="3:23" ht="45" x14ac:dyDescent="0.25">
      <c r="E75" s="111" t="s">
        <v>119</v>
      </c>
      <c r="F75" s="98">
        <f t="shared" si="7"/>
        <v>0</v>
      </c>
      <c r="G75" s="99"/>
      <c r="H75" s="100"/>
      <c r="I75" s="100"/>
      <c r="J75" s="101"/>
      <c r="K75" s="99"/>
      <c r="L75" s="102"/>
      <c r="M75" s="102"/>
      <c r="N75" s="103"/>
      <c r="O75" s="20">
        <f t="shared" si="8"/>
        <v>1</v>
      </c>
      <c r="P75" s="122"/>
      <c r="Q75" s="122"/>
      <c r="R75" s="104"/>
      <c r="S75" s="22" t="str">
        <f t="shared" si="9"/>
        <v>100%</v>
      </c>
      <c r="T75" s="122"/>
      <c r="U75" s="122"/>
      <c r="V75" s="104"/>
      <c r="W75" s="105"/>
    </row>
    <row r="76" spans="3:23" ht="30" x14ac:dyDescent="0.25">
      <c r="E76" s="111" t="s">
        <v>120</v>
      </c>
      <c r="F76" s="98">
        <f t="shared" si="7"/>
        <v>0</v>
      </c>
      <c r="G76" s="99"/>
      <c r="H76" s="100"/>
      <c r="I76" s="100"/>
      <c r="J76" s="101"/>
      <c r="K76" s="99"/>
      <c r="L76" s="102"/>
      <c r="M76" s="102"/>
      <c r="N76" s="103"/>
      <c r="O76" s="20">
        <f t="shared" si="8"/>
        <v>1</v>
      </c>
      <c r="P76" s="122"/>
      <c r="Q76" s="122"/>
      <c r="R76" s="104"/>
      <c r="S76" s="22" t="str">
        <f t="shared" si="9"/>
        <v>100%</v>
      </c>
      <c r="T76" s="122"/>
      <c r="U76" s="122"/>
      <c r="V76" s="104"/>
      <c r="W76" s="105"/>
    </row>
    <row r="77" spans="3:23" x14ac:dyDescent="0.25">
      <c r="E77" s="111" t="s">
        <v>121</v>
      </c>
      <c r="F77" s="98">
        <f t="shared" si="7"/>
        <v>0</v>
      </c>
      <c r="G77" s="99"/>
      <c r="H77" s="100"/>
      <c r="I77" s="100"/>
      <c r="J77" s="101"/>
      <c r="K77" s="99"/>
      <c r="L77" s="102"/>
      <c r="M77" s="102"/>
      <c r="N77" s="103"/>
      <c r="O77" s="20">
        <f t="shared" si="8"/>
        <v>1</v>
      </c>
      <c r="P77" s="122"/>
      <c r="Q77" s="122"/>
      <c r="R77" s="104"/>
      <c r="S77" s="22" t="str">
        <f t="shared" si="9"/>
        <v>100%</v>
      </c>
      <c r="T77" s="122"/>
      <c r="U77" s="122"/>
      <c r="V77" s="104"/>
      <c r="W77" s="105"/>
    </row>
    <row r="78" spans="3:23" x14ac:dyDescent="0.25">
      <c r="E78" s="111" t="s">
        <v>122</v>
      </c>
      <c r="F78" s="98">
        <f t="shared" si="7"/>
        <v>0</v>
      </c>
      <c r="G78" s="99"/>
      <c r="H78" s="100"/>
      <c r="I78" s="100"/>
      <c r="J78" s="101"/>
      <c r="K78" s="99"/>
      <c r="L78" s="102"/>
      <c r="M78" s="102"/>
      <c r="N78" s="103"/>
      <c r="O78" s="20">
        <f t="shared" si="8"/>
        <v>1</v>
      </c>
      <c r="P78" s="122"/>
      <c r="Q78" s="122"/>
      <c r="R78" s="104"/>
      <c r="S78" s="22" t="str">
        <f t="shared" si="9"/>
        <v>100%</v>
      </c>
      <c r="T78" s="122"/>
      <c r="U78" s="122"/>
      <c r="V78" s="104"/>
      <c r="W78" s="105"/>
    </row>
    <row r="79" spans="3:23" ht="30" x14ac:dyDescent="0.25">
      <c r="E79" s="111" t="s">
        <v>123</v>
      </c>
      <c r="F79" s="98">
        <f t="shared" si="7"/>
        <v>0</v>
      </c>
      <c r="G79" s="99"/>
      <c r="H79" s="100"/>
      <c r="I79" s="100"/>
      <c r="J79" s="101"/>
      <c r="K79" s="99"/>
      <c r="L79" s="102"/>
      <c r="M79" s="102"/>
      <c r="N79" s="103"/>
      <c r="O79" s="20">
        <f t="shared" si="8"/>
        <v>1</v>
      </c>
      <c r="P79" s="122"/>
      <c r="Q79" s="122"/>
      <c r="R79" s="104"/>
      <c r="S79" s="22" t="str">
        <f t="shared" si="9"/>
        <v>100%</v>
      </c>
      <c r="T79" s="122"/>
      <c r="U79" s="122"/>
      <c r="V79" s="104"/>
      <c r="W79" s="105"/>
    </row>
    <row r="80" spans="3:23" ht="45" x14ac:dyDescent="0.25">
      <c r="E80" s="111" t="s">
        <v>124</v>
      </c>
      <c r="F80" s="98">
        <f t="shared" si="7"/>
        <v>0</v>
      </c>
      <c r="G80" s="99"/>
      <c r="H80" s="100"/>
      <c r="I80" s="100"/>
      <c r="J80" s="101"/>
      <c r="K80" s="99"/>
      <c r="L80" s="102"/>
      <c r="M80" s="102"/>
      <c r="N80" s="103"/>
      <c r="O80" s="20">
        <f t="shared" si="8"/>
        <v>1</v>
      </c>
      <c r="P80" s="122"/>
      <c r="Q80" s="122"/>
      <c r="R80" s="104"/>
      <c r="S80" s="22" t="str">
        <f t="shared" si="9"/>
        <v>100%</v>
      </c>
      <c r="T80" s="122"/>
      <c r="U80" s="122"/>
      <c r="V80" s="104"/>
      <c r="W80" s="105"/>
    </row>
    <row r="81" spans="5:23" x14ac:dyDescent="0.25">
      <c r="E81" s="111" t="s">
        <v>125</v>
      </c>
      <c r="F81" s="98">
        <f t="shared" si="7"/>
        <v>0</v>
      </c>
      <c r="G81" s="99"/>
      <c r="H81" s="100"/>
      <c r="I81" s="100"/>
      <c r="J81" s="101"/>
      <c r="K81" s="99"/>
      <c r="L81" s="102"/>
      <c r="M81" s="102"/>
      <c r="N81" s="103"/>
      <c r="O81" s="20">
        <f t="shared" si="8"/>
        <v>1</v>
      </c>
      <c r="P81" s="122"/>
      <c r="Q81" s="122"/>
      <c r="R81" s="104"/>
      <c r="S81" s="22" t="str">
        <f t="shared" si="9"/>
        <v>100%</v>
      </c>
      <c r="T81" s="122"/>
      <c r="U81" s="122"/>
      <c r="V81" s="104"/>
      <c r="W81" s="105"/>
    </row>
    <row r="82" spans="5:23" ht="15.75" thickBot="1" x14ac:dyDescent="0.3">
      <c r="E82" s="116" t="s">
        <v>132</v>
      </c>
      <c r="F82" s="13">
        <f t="shared" si="7"/>
        <v>0</v>
      </c>
      <c r="G82" s="31"/>
      <c r="H82" s="32"/>
      <c r="I82" s="32"/>
      <c r="J82" s="33"/>
      <c r="K82" s="31"/>
      <c r="L82" s="34"/>
      <c r="M82" s="34"/>
      <c r="N82" s="35"/>
      <c r="O82" s="115">
        <f t="shared" si="8"/>
        <v>1</v>
      </c>
      <c r="P82" s="123"/>
      <c r="Q82" s="123"/>
      <c r="R82" s="21"/>
      <c r="S82" s="117" t="str">
        <f t="shared" si="9"/>
        <v>100%</v>
      </c>
      <c r="T82" s="124"/>
      <c r="U82" s="124"/>
      <c r="V82" s="21"/>
      <c r="W82" s="15"/>
    </row>
    <row r="83" spans="5:23" x14ac:dyDescent="0.25">
      <c r="O83" s="87"/>
      <c r="P83" s="87"/>
      <c r="Q83" s="87"/>
    </row>
  </sheetData>
  <mergeCells count="27">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 ref="C66:E66"/>
    <mergeCell ref="L66:Q66"/>
    <mergeCell ref="U66:W66"/>
    <mergeCell ref="C54:F54"/>
    <mergeCell ref="B14:F14"/>
    <mergeCell ref="P11:S11"/>
    <mergeCell ref="T11:V11"/>
    <mergeCell ref="B11:B12"/>
    <mergeCell ref="C11:C12"/>
    <mergeCell ref="D11:F11"/>
    <mergeCell ref="G11:K11"/>
  </mergeCells>
  <conditionalFormatting sqref="G72:J82">
    <cfRule type="containsBlanks" dxfId="52" priority="346">
      <formula>LEN(TRIM(G72))=0</formula>
    </cfRule>
  </conditionalFormatting>
  <conditionalFormatting sqref="H13:K53">
    <cfRule type="containsBlanks" dxfId="51" priority="356">
      <formula>LEN(TRIM(H13))=0</formula>
    </cfRule>
  </conditionalFormatting>
  <conditionalFormatting sqref="K72:N82">
    <cfRule type="containsBlanks" dxfId="50" priority="347">
      <formula>LEN(TRIM(K72))=0</formula>
    </cfRule>
  </conditionalFormatting>
  <conditionalFormatting sqref="L17:O53">
    <cfRule type="containsBlanks" dxfId="49" priority="9">
      <formula>LEN(TRIM(L17))=0</formula>
    </cfRule>
  </conditionalFormatting>
  <conditionalFormatting sqref="L13:P16">
    <cfRule type="containsBlanks" dxfId="48" priority="104">
      <formula>LEN(TRIM(L13))=0</formula>
    </cfRule>
  </conditionalFormatting>
  <conditionalFormatting sqref="O73:P82">
    <cfRule type="cellIs" dxfId="47" priority="192" stopIfTrue="1" operator="equal">
      <formula>"100%"</formula>
    </cfRule>
    <cfRule type="cellIs" dxfId="46" priority="193" stopIfTrue="1" operator="lessThan">
      <formula>0.5</formula>
    </cfRule>
    <cfRule type="cellIs" dxfId="45" priority="194" stopIfTrue="1" operator="between">
      <formula>0.5</formula>
      <formula>0.7</formula>
    </cfRule>
    <cfRule type="cellIs" dxfId="44" priority="195" stopIfTrue="1" operator="between">
      <formula>0.7</formula>
      <formula>1.2</formula>
    </cfRule>
    <cfRule type="containsBlanks" dxfId="43" priority="197" stopIfTrue="1">
      <formula>LEN(TRIM(O73))=0</formula>
    </cfRule>
    <cfRule type="cellIs" dxfId="42" priority="196" stopIfTrue="1" operator="greaterThanOrEqual">
      <formula>1.2</formula>
    </cfRule>
  </conditionalFormatting>
  <conditionalFormatting sqref="O72:V72">
    <cfRule type="cellIs" dxfId="41" priority="337" stopIfTrue="1" operator="between">
      <formula>0.7</formula>
      <formula>1.2</formula>
    </cfRule>
    <cfRule type="cellIs" dxfId="40" priority="338" stopIfTrue="1" operator="greaterThanOrEqual">
      <formula>1.2</formula>
    </cfRule>
    <cfRule type="containsBlanks" dxfId="39" priority="339" stopIfTrue="1">
      <formula>LEN(TRIM(O72))=0</formula>
    </cfRule>
    <cfRule type="cellIs" dxfId="38" priority="336" stopIfTrue="1" operator="between">
      <formula>0.5</formula>
      <formula>0.7</formula>
    </cfRule>
    <cfRule type="cellIs" dxfId="37" priority="334" stopIfTrue="1" operator="equal">
      <formula>"100%"</formula>
    </cfRule>
    <cfRule type="cellIs" dxfId="36" priority="335" stopIfTrue="1" operator="lessThan">
      <formula>0.5</formula>
    </cfRule>
  </conditionalFormatting>
  <conditionalFormatting sqref="P13:P48 P50:P53">
    <cfRule type="cellIs" dxfId="35" priority="306" stopIfTrue="1" operator="greaterThanOrEqual">
      <formula>1.2</formula>
    </cfRule>
    <cfRule type="cellIs" dxfId="34" priority="305" stopIfTrue="1" operator="between">
      <formula>0.7</formula>
      <formula>1.2</formula>
    </cfRule>
    <cfRule type="cellIs" dxfId="33" priority="302" stopIfTrue="1" operator="equal">
      <formula>"100%"</formula>
    </cfRule>
    <cfRule type="containsBlanks" dxfId="32" priority="307" stopIfTrue="1">
      <formula>LEN(TRIM(P13))=0</formula>
    </cfRule>
    <cfRule type="cellIs" dxfId="31" priority="303" stopIfTrue="1" operator="lessThan">
      <formula>0.5</formula>
    </cfRule>
    <cfRule type="cellIs" dxfId="30" priority="304" stopIfTrue="1" operator="between">
      <formula>0.5</formula>
      <formula>0.7</formula>
    </cfRule>
  </conditionalFormatting>
  <conditionalFormatting sqref="P49">
    <cfRule type="containsBlanks" dxfId="29" priority="201">
      <formula>LEN(TRIM(P49))=0</formula>
    </cfRule>
    <cfRule type="cellIs" dxfId="28" priority="200" operator="greaterThan">
      <formula>1.3</formula>
    </cfRule>
    <cfRule type="cellIs" dxfId="27" priority="199" operator="between">
      <formula>1.01</formula>
      <formula>1.3</formula>
    </cfRule>
    <cfRule type="cellIs" dxfId="26" priority="198" operator="between">
      <formula>0</formula>
      <formula>1</formula>
    </cfRule>
  </conditionalFormatting>
  <conditionalFormatting sqref="P73:R82">
    <cfRule type="containsBlanks" dxfId="25" priority="45">
      <formula>LEN(TRIM(P73))=0</formula>
    </cfRule>
  </conditionalFormatting>
  <conditionalFormatting sqref="Q73 Q75:Q82">
    <cfRule type="cellIs" dxfId="24" priority="56" stopIfTrue="1" operator="between">
      <formula>0.7</formula>
      <formula>1.2</formula>
    </cfRule>
    <cfRule type="cellIs" dxfId="23" priority="57" stopIfTrue="1" operator="greaterThanOrEqual">
      <formula>1.2</formula>
    </cfRule>
    <cfRule type="containsBlanks" dxfId="22" priority="58" stopIfTrue="1">
      <formula>LEN(TRIM(Q73))=0</formula>
    </cfRule>
    <cfRule type="cellIs" dxfId="21" priority="53" stopIfTrue="1" operator="equal">
      <formula>"100%"</formula>
    </cfRule>
    <cfRule type="cellIs" dxfId="20" priority="54" stopIfTrue="1" operator="lessThan">
      <formula>0.5</formula>
    </cfRule>
    <cfRule type="cellIs" dxfId="19" priority="55" stopIfTrue="1" operator="between">
      <formula>0.5</formula>
      <formula>0.7</formula>
    </cfRule>
  </conditionalFormatting>
  <conditionalFormatting sqref="Q14:S14 S73:S82">
    <cfRule type="cellIs" dxfId="18" priority="454" stopIfTrue="1" operator="greaterThanOrEqual">
      <formula>1.2</formula>
    </cfRule>
    <cfRule type="containsBlanks" dxfId="17" priority="455" stopIfTrue="1">
      <formula>LEN(TRIM(Q14))=0</formula>
    </cfRule>
    <cfRule type="cellIs" dxfId="16" priority="450" stopIfTrue="1" operator="equal">
      <formula>"100%"</formula>
    </cfRule>
    <cfRule type="cellIs" dxfId="15" priority="451" stopIfTrue="1" operator="lessThan">
      <formula>0.5</formula>
    </cfRule>
    <cfRule type="cellIs" dxfId="14" priority="452" stopIfTrue="1" operator="between">
      <formula>0.5</formula>
      <formula>0.7</formula>
    </cfRule>
    <cfRule type="cellIs" dxfId="13" priority="453" stopIfTrue="1" operator="between">
      <formula>0.7</formula>
      <formula>1.2</formula>
    </cfRule>
  </conditionalFormatting>
  <conditionalFormatting sqref="Q13:V13">
    <cfRule type="cellIs" dxfId="12" priority="2" stopIfTrue="1" operator="greaterThanOrEqual">
      <formula>0.7</formula>
    </cfRule>
    <cfRule type="cellIs" dxfId="11" priority="4" stopIfTrue="1" operator="lessThanOrEqual">
      <formula>0.5</formula>
    </cfRule>
    <cfRule type="cellIs" dxfId="10" priority="3" operator="between">
      <formula>0.5</formula>
      <formula>0.7</formula>
    </cfRule>
    <cfRule type="containsText" dxfId="9" priority="1" operator="containsText" text="NO DISPONIBLE">
      <formula>NOT(ISERROR(SEARCH("NO DISPONIBLE",Q13)))</formula>
    </cfRule>
  </conditionalFormatting>
  <conditionalFormatting sqref="S72:V72">
    <cfRule type="containsBlanks" dxfId="8" priority="333">
      <formula>LEN(TRIM(S72))=0</formula>
    </cfRule>
  </conditionalFormatting>
  <conditionalFormatting sqref="T14:V53">
    <cfRule type="cellIs" dxfId="7" priority="13" stopIfTrue="1" operator="between">
      <formula>0.5</formula>
      <formula>0.7</formula>
    </cfRule>
    <cfRule type="cellIs" dxfId="6" priority="12" stopIfTrue="1" operator="lessThan">
      <formula>0.5</formula>
    </cfRule>
    <cfRule type="containsBlanks" dxfId="5" priority="10">
      <formula>LEN(TRIM(T14))=0</formula>
    </cfRule>
    <cfRule type="cellIs" dxfId="4" priority="11" stopIfTrue="1" operator="equal">
      <formula>"100%"</formula>
    </cfRule>
    <cfRule type="containsBlanks" dxfId="3" priority="16" stopIfTrue="1">
      <formula>LEN(TRIM(T14))=0</formula>
    </cfRule>
    <cfRule type="cellIs" dxfId="2" priority="15" stopIfTrue="1" operator="greaterThanOrEqual">
      <formula>1.2</formula>
    </cfRule>
    <cfRule type="cellIs" dxfId="1" priority="14" stopIfTrue="1" operator="between">
      <formula>0.7</formula>
      <formula>1.2</formula>
    </cfRule>
  </conditionalFormatting>
  <conditionalFormatting sqref="T73:V82">
    <cfRule type="containsBlanks" dxfId="0" priority="44">
      <formula>LEN(TRIM(T73))=0</formula>
    </cfRule>
  </conditionalFormatting>
  <pageMargins left="0.70866141732283472" right="0.70866141732283472" top="0.74803149606299213" bottom="0.74803149606299213" header="0.31496062992125984" footer="0.31496062992125984"/>
  <pageSetup paperSize="17" scale="39" orientation="landscape" r:id="rId1"/>
  <rowBreaks count="3" manualBreakCount="3">
    <brk id="24" min="1" max="22" man="1"/>
    <brk id="37" min="1" max="22" man="1"/>
    <brk id="49"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24" t="s">
        <v>24</v>
      </c>
    </row>
    <row r="3" spans="1:2" ht="120" customHeight="1" x14ac:dyDescent="0.25">
      <c r="A3" s="199" t="s">
        <v>23</v>
      </c>
      <c r="B3" s="199"/>
    </row>
    <row r="5" spans="1:2" ht="45" x14ac:dyDescent="0.25">
      <c r="A5" s="16"/>
      <c r="B5" s="23" t="s">
        <v>21</v>
      </c>
    </row>
    <row r="6" spans="1:2" ht="60" x14ac:dyDescent="0.25">
      <c r="A6" s="17"/>
      <c r="B6" s="23" t="s">
        <v>22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E1 2024</vt:lpstr>
      <vt:lpstr>Instrucciones</vt:lpstr>
      <vt:lpstr>'SEGUIMIENTO E1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2024-04-11T19:17:50Z</cp:lastPrinted>
  <dcterms:created xsi:type="dcterms:W3CDTF">2020-03-29T15:30:51Z</dcterms:created>
  <dcterms:modified xsi:type="dcterms:W3CDTF">2024-05-13T21:37:26Z</dcterms:modified>
  <cp:category/>
  <cp:contentStatus/>
</cp:coreProperties>
</file>