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F:\PLANEACIÓN\MIR\2023\4TO TRIMESTRE\"/>
    </mc:Choice>
  </mc:AlternateContent>
  <xr:revisionPtr revIDLastSave="0" documentId="13_ncr:1_{7AA231A9-FF68-4E99-9AC8-1A096BD7721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EGUIMIENTO EJE 2 2023" sheetId="1" r:id="rId1"/>
    <sheet name="Instrucciones" sheetId="3" r:id="rId2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1" l="1"/>
  <c r="V16" i="1"/>
  <c r="V17" i="1"/>
  <c r="V18" i="1"/>
  <c r="V19" i="1"/>
  <c r="V20" i="1"/>
  <c r="V21" i="1"/>
  <c r="V22" i="1"/>
  <c r="V23" i="1"/>
  <c r="V24" i="1"/>
  <c r="V25" i="1"/>
  <c r="V14" i="1"/>
  <c r="S15" i="1"/>
  <c r="S16" i="1"/>
  <c r="S17" i="1"/>
  <c r="S18" i="1"/>
  <c r="S19" i="1"/>
  <c r="S20" i="1"/>
  <c r="S21" i="1"/>
  <c r="S22" i="1"/>
  <c r="S23" i="1"/>
  <c r="S24" i="1"/>
  <c r="S25" i="1"/>
  <c r="S14" i="1"/>
  <c r="U37" i="1"/>
  <c r="T37" i="1"/>
  <c r="S37" i="1"/>
  <c r="S26" i="1" l="1"/>
  <c r="V26" i="1"/>
  <c r="Q37" i="1"/>
  <c r="P37" i="1"/>
  <c r="O37" i="1"/>
  <c r="U14" i="1"/>
  <c r="U15" i="1"/>
  <c r="U16" i="1"/>
  <c r="U17" i="1"/>
  <c r="U18" i="1"/>
  <c r="U19" i="1"/>
  <c r="U20" i="1"/>
  <c r="U21" i="1"/>
  <c r="U22" i="1"/>
  <c r="U23" i="1"/>
  <c r="U24" i="1"/>
  <c r="U25" i="1"/>
  <c r="T14" i="1"/>
  <c r="T15" i="1"/>
  <c r="T16" i="1"/>
  <c r="T17" i="1"/>
  <c r="T18" i="1"/>
  <c r="T19" i="1"/>
  <c r="T20" i="1"/>
  <c r="T21" i="1"/>
  <c r="T22" i="1"/>
  <c r="T23" i="1"/>
  <c r="T24" i="1"/>
  <c r="T25" i="1"/>
  <c r="R14" i="1"/>
  <c r="R15" i="1"/>
  <c r="R16" i="1"/>
  <c r="R17" i="1"/>
  <c r="R18" i="1"/>
  <c r="R19" i="1"/>
  <c r="R20" i="1"/>
  <c r="R21" i="1"/>
  <c r="R22" i="1"/>
  <c r="R23" i="1"/>
  <c r="R24" i="1"/>
  <c r="R25" i="1"/>
  <c r="Q14" i="1"/>
  <c r="Q15" i="1"/>
  <c r="Q16" i="1"/>
  <c r="Q17" i="1"/>
  <c r="Q18" i="1"/>
  <c r="Q19" i="1"/>
  <c r="Q20" i="1"/>
  <c r="Q21" i="1"/>
  <c r="Q22" i="1"/>
  <c r="Q23" i="1"/>
  <c r="Q24" i="1"/>
  <c r="Q25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Q26" i="1"/>
  <c r="R26" i="1"/>
  <c r="T26" i="1"/>
  <c r="U26" i="1"/>
  <c r="U12" i="1"/>
  <c r="U11" i="1"/>
  <c r="R12" i="1"/>
  <c r="R11" i="1"/>
  <c r="T11" i="1"/>
  <c r="T12" i="1"/>
  <c r="Q11" i="1"/>
  <c r="Q12" i="1"/>
  <c r="S36" i="1" l="1"/>
  <c r="U36" i="1"/>
  <c r="T36" i="1"/>
  <c r="R36" i="1"/>
  <c r="Q36" i="1"/>
  <c r="P36" i="1"/>
  <c r="O36" i="1"/>
  <c r="V36" i="1" s="1"/>
  <c r="V13" i="1" l="1"/>
  <c r="U13" i="1"/>
  <c r="T13" i="1"/>
  <c r="S13" i="1"/>
  <c r="R13" i="1"/>
  <c r="Q13" i="1"/>
  <c r="P13" i="1"/>
  <c r="P12" i="1"/>
  <c r="P11" i="1" l="1"/>
</calcChain>
</file>

<file path=xl/sharedStrings.xml><?xml version="1.0" encoding="utf-8"?>
<sst xmlns="http://schemas.openxmlformats.org/spreadsheetml/2006/main" count="145" uniqueCount="103">
  <si>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</si>
  <si>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</si>
  <si>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</si>
  <si>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</si>
  <si>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</si>
  <si>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</si>
  <si>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</si>
  <si>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</si>
  <si>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</si>
  <si>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</si>
  <si>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</si>
  <si>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</si>
  <si>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</si>
  <si>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</si>
  <si>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</si>
  <si>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Fin
( DGPM )</t>
  </si>
  <si>
    <r>
      <rPr>
        <b/>
        <sz val="11"/>
        <color theme="1"/>
        <rFont val="Arial"/>
        <family val="2"/>
      </rPr>
      <t xml:space="preserve"> 2.XX.1 </t>
    </r>
    <r>
      <rPr>
        <sz val="11"/>
        <color theme="1"/>
        <rFont val="Arial"/>
        <family val="2"/>
      </rPr>
      <t>Contribuir a cerrar las brechas de desigualdad reactivando y diversificando la economía y poniendo fin a la exclusión social para fortalecer a las familias y mejorar la calidad de vida de la población mediante…</t>
    </r>
  </si>
  <si>
    <t>Bienal</t>
  </si>
  <si>
    <r>
      <rPr>
        <b/>
        <sz val="11"/>
        <color theme="1"/>
        <rFont val="Arial"/>
        <family val="2"/>
      </rPr>
      <t xml:space="preserve">IEE: </t>
    </r>
    <r>
      <rPr>
        <sz val="11"/>
        <color theme="1"/>
        <rFont val="Arial"/>
        <family val="2"/>
      </rPr>
      <t xml:space="preserve">Índice de Economía Estable. </t>
    </r>
  </si>
  <si>
    <r>
      <rPr>
        <b/>
        <sz val="11"/>
        <color theme="1"/>
        <rFont val="Arial"/>
        <family val="2"/>
      </rPr>
      <t xml:space="preserve">CdG: </t>
    </r>
    <r>
      <rPr>
        <sz val="11"/>
        <color theme="1"/>
        <rFont val="Arial"/>
        <family val="2"/>
      </rPr>
      <t xml:space="preserve">Coeficiente de Gini. </t>
    </r>
  </si>
  <si>
    <t>Propósito</t>
  </si>
  <si>
    <t>Actividad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</si>
  <si>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Puntaje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</si>
  <si>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Puntuación entre 0 y 1</t>
    </r>
  </si>
  <si>
    <t>SEGUIMIENTO DE AVANCE EN CUMPLIMIENTO DE METAS Y OBJETIVOS 2023</t>
  </si>
  <si>
    <t>META PROGRAMADA 2023</t>
  </si>
  <si>
    <t>META REALIZADA 2023</t>
  </si>
  <si>
    <t>PORCENTAJE DE AVANCE TRIMESTRAL 2023</t>
  </si>
  <si>
    <t>JUSTIFICACION TRIMESTRAL Y ANUAL DE AVANCE DE RESULTADOS 2023</t>
  </si>
  <si>
    <r>
      <t xml:space="preserve">El Instituto Mexicano para la Competitividad A. C. IMCO actualiza y publica los índices y subíndices de manera bienal. </t>
    </r>
    <r>
      <rPr>
        <b/>
        <sz val="11"/>
        <rFont val="Arial"/>
        <family val="2"/>
      </rPr>
      <t>En 2022 se obtuvo un puntaje de 57</t>
    </r>
  </si>
  <si>
    <r>
      <t xml:space="preserve">Según datos de la Secretaría Técnica Hacendaria de la SEFIPLAN  sitúa al Coeficiente Gini para el Municipio de Benito Juárez en </t>
    </r>
    <r>
      <rPr>
        <b/>
        <sz val="11"/>
        <rFont val="Arial"/>
        <family val="2"/>
      </rPr>
      <t>0.397 con la última actualización en Agosto 2021.</t>
    </r>
    <r>
      <rPr>
        <sz val="11"/>
        <rFont val="Arial"/>
        <family val="2"/>
      </rPr>
      <t xml:space="preserve"> . El coeficiente de Gini toma valores entre 0 y 1; un valor que tiende a 1 refleja mayor desigualdad en la distribución del ingreso.</t>
    </r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</si>
  <si>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</si>
  <si>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</si>
  <si>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</si>
  <si>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</si>
  <si>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</si>
  <si>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</si>
  <si>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AVANCE EN CUMPLIMIENTO DE METAS TRIMESTRAL Y ANUAL ACUMULADO 2023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</si>
  <si>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</si>
  <si>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</si>
  <si>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</si>
  <si>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</si>
  <si>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</si>
  <si>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</si>
  <si>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ANUAL</t>
  </si>
  <si>
    <t>EJE 2: PROSPERIDAD COMPARTIDA</t>
  </si>
  <si>
    <t>CLAVE Y NOMBRE DEL PPA: E-PPA 2.23 PROGRAMA DE IMPULSO TURÍSTICO</t>
  </si>
  <si>
    <t>SECRETARÍA MUNICIPAL DE TURISMO</t>
  </si>
  <si>
    <t>Trimestral</t>
  </si>
  <si>
    <t>UNIDAD DE MEDIDA DEL INDICADOR: 
Porcentaje
UNIDAD DE MEDIDA DE LAS VARIABLES: 
Turistas</t>
  </si>
  <si>
    <t>UNIDAD DE MEDIDA DEL INDICADOR: 
Porcentaje 
UNIDAD DE MEDIDA DE LAS VARIABLES: 
Porcentaje de ocupacion</t>
  </si>
  <si>
    <t>Componente
( Planeación Turística  )</t>
  </si>
  <si>
    <r>
      <t xml:space="preserve">PETR: </t>
    </r>
    <r>
      <rPr>
        <sz val="11"/>
        <color theme="1"/>
        <rFont val="Arial"/>
        <family val="2"/>
      </rPr>
      <t>Porcentaje de eventos turísticos realizados</t>
    </r>
  </si>
  <si>
    <r>
      <rPr>
        <b/>
        <sz val="11"/>
        <color theme="1"/>
        <rFont val="Arial"/>
        <family val="2"/>
      </rPr>
      <t>2.23.1.1.1.1</t>
    </r>
    <r>
      <rPr>
        <sz val="11"/>
        <color theme="1"/>
        <rFont val="Arial"/>
        <family val="2"/>
      </rPr>
      <t xml:space="preserve"> Difusión de eventos, productos y servicios con potencial turístico.</t>
    </r>
  </si>
  <si>
    <r>
      <rPr>
        <b/>
        <sz val="11"/>
        <color theme="1"/>
        <rFont val="Arial"/>
        <family val="2"/>
      </rPr>
      <t>2.23.1.1.1.2</t>
    </r>
    <r>
      <rPr>
        <sz val="11"/>
        <color theme="1"/>
        <rFont val="Arial"/>
        <family val="2"/>
      </rPr>
      <t xml:space="preserve"> Participación en las principales ferias y caravanas de promoción turística del destino a nivel nacional e internacional.</t>
    </r>
  </si>
  <si>
    <r>
      <rPr>
        <b/>
        <sz val="11"/>
        <color theme="1"/>
        <rFont val="Arial"/>
        <family val="2"/>
      </rPr>
      <t>PPFCT:</t>
    </r>
    <r>
      <rPr>
        <sz val="11"/>
        <color theme="1"/>
        <rFont val="Arial"/>
        <family val="2"/>
      </rPr>
      <t xml:space="preserve"> Porcentaje de participación en ferias y caravanas turísticas</t>
    </r>
  </si>
  <si>
    <r>
      <rPr>
        <b/>
        <sz val="11"/>
        <color theme="1"/>
        <rFont val="Arial"/>
        <family val="2"/>
      </rPr>
      <t>2.23.1.1.1.3</t>
    </r>
    <r>
      <rPr>
        <sz val="11"/>
        <color theme="1"/>
        <rFont val="Arial"/>
        <family val="2"/>
      </rPr>
      <t xml:space="preserve"> Promoción de las actividades turísticas en redes sociales </t>
    </r>
  </si>
  <si>
    <r>
      <rPr>
        <b/>
        <sz val="11"/>
        <color theme="1"/>
        <rFont val="Arial"/>
        <family val="2"/>
      </rPr>
      <t>2.23.1.1.1.4</t>
    </r>
    <r>
      <rPr>
        <sz val="11"/>
        <color theme="1"/>
        <rFont val="Arial"/>
        <family val="2"/>
      </rPr>
      <t xml:space="preserve"> Realización de eventos sociales, culturales e inclusivos en sinergia con el sector hotelero.</t>
    </r>
  </si>
  <si>
    <t>Anual</t>
  </si>
  <si>
    <t>Componente
(Jefaura de atención al 
Turista)</t>
  </si>
  <si>
    <r>
      <rPr>
        <b/>
        <sz val="11"/>
        <color theme="1"/>
        <rFont val="Arial"/>
        <family val="2"/>
      </rPr>
      <t>PCR:</t>
    </r>
    <r>
      <rPr>
        <sz val="11"/>
        <color theme="1"/>
        <rFont val="Arial"/>
        <family val="2"/>
      </rPr>
      <t xml:space="preserve"> Porcentaje de casos con resolución de la casa consular</t>
    </r>
  </si>
  <si>
    <t>2.23.1.1 Coadyuvar al crecimiento económico de la población a través de la promoción de la diversidad turística y el trabajo coordinado con el sector hotelero  garantizando un aumento en la afluencia y la ocupación sostenible del sector.</t>
  </si>
  <si>
    <t>PAT: Porcentaje de la Afluencia Turística.</t>
  </si>
  <si>
    <t>POH: Porcentaje de Ocupación Hotelera</t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</si>
  <si>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Eventos.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</si>
  <si>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
Eventos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</si>
  <si>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
UNIDAD DE MEDIDA DE LAS VARIABLES</t>
    </r>
    <r>
      <rPr>
        <sz val="11"/>
        <rFont val="Arial"/>
        <family val="2"/>
      </rPr>
      <t>: 
Participaciones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</si>
  <si>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
Publicaciones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</si>
  <si>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
Eventos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</si>
  <si>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
Porcentaje.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
Eventos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</si>
  <si>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
Pláticas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</si>
  <si>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
Atenciones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</si>
  <si>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
Casos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</si>
  <si>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
Porcentaje.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
Hermanamientos </t>
    </r>
  </si>
  <si>
    <r>
      <rPr>
        <b/>
        <sz val="11"/>
        <color theme="1"/>
        <rFont val="Arial"/>
        <family val="2"/>
      </rPr>
      <t xml:space="preserve">PETD: </t>
    </r>
    <r>
      <rPr>
        <sz val="11"/>
        <color theme="1"/>
        <rFont val="Arial"/>
        <family val="2"/>
      </rPr>
      <t xml:space="preserve">Porcentaje de eventos turísticos  difundidos </t>
    </r>
  </si>
  <si>
    <r>
      <rPr>
        <b/>
        <sz val="11"/>
        <color theme="1"/>
        <rFont val="Arial"/>
        <family val="2"/>
      </rPr>
      <t xml:space="preserve">2.23.1.1.1 </t>
    </r>
    <r>
      <rPr>
        <sz val="11"/>
        <color theme="1"/>
        <rFont val="Arial"/>
        <family val="2"/>
      </rPr>
      <t>Eventos turísticos que promuevan al sector realizados</t>
    </r>
  </si>
  <si>
    <r>
      <rPr>
        <b/>
        <sz val="11"/>
        <color theme="1"/>
        <rFont val="Arial"/>
        <family val="2"/>
      </rPr>
      <t>PPPTV:</t>
    </r>
    <r>
      <rPr>
        <sz val="11"/>
        <color theme="1"/>
        <rFont val="Arial"/>
        <family val="2"/>
      </rPr>
      <t xml:space="preserve"> Porcentaje de publicaciones de promoción turística visualizadas</t>
    </r>
  </si>
  <si>
    <r>
      <rPr>
        <b/>
        <sz val="11"/>
        <color theme="1"/>
        <rFont val="Arial"/>
        <family val="2"/>
      </rPr>
      <t>PECSIR:</t>
    </r>
    <r>
      <rPr>
        <sz val="11"/>
        <color theme="1"/>
        <rFont val="Arial"/>
        <family val="2"/>
      </rPr>
      <t xml:space="preserve"> Porcentaje de eventos culturales, sociales e inclusivos realizados </t>
    </r>
  </si>
  <si>
    <r>
      <rPr>
        <b/>
        <sz val="11"/>
        <color theme="1"/>
        <rFont val="Arial"/>
        <family val="2"/>
      </rPr>
      <t>PEDRD:</t>
    </r>
    <r>
      <rPr>
        <sz val="11"/>
        <color theme="1"/>
        <rFont val="Arial"/>
        <family val="2"/>
      </rPr>
      <t xml:space="preserve"> Porcentaje de eventos deportivos realizados y difundidos </t>
    </r>
  </si>
  <si>
    <r>
      <rPr>
        <b/>
        <sz val="11"/>
        <color theme="1"/>
        <rFont val="Arial"/>
        <family val="2"/>
      </rPr>
      <t xml:space="preserve">2.23.1.1.1.5 </t>
    </r>
    <r>
      <rPr>
        <sz val="11"/>
        <color theme="1"/>
        <rFont val="Arial"/>
        <family val="2"/>
      </rPr>
      <t>Realización de eventos deportivos con potencial turístico en sinergia con el sector hotelero</t>
    </r>
  </si>
  <si>
    <r>
      <rPr>
        <b/>
        <sz val="11"/>
        <color theme="1"/>
        <rFont val="Arial"/>
        <family val="2"/>
      </rPr>
      <t xml:space="preserve">2.23.1.1.1.6 </t>
    </r>
    <r>
      <rPr>
        <sz val="11"/>
        <color theme="1"/>
        <rFont val="Arial"/>
        <family val="2"/>
      </rPr>
      <t>Promoción a través de pláticas sobre la importancia de la sostenibilidad ambiental en la actividad turística</t>
    </r>
  </si>
  <si>
    <r>
      <rPr>
        <b/>
        <sz val="11"/>
        <color theme="1"/>
        <rFont val="Arial"/>
        <family val="2"/>
      </rPr>
      <t>PPSAI:</t>
    </r>
    <r>
      <rPr>
        <sz val="11"/>
        <color theme="1"/>
        <rFont val="Arial"/>
        <family val="2"/>
      </rPr>
      <t xml:space="preserve"> Porcentaje de pláticas sobre sostenibilidad ambiental en la actividad turística impartidas</t>
    </r>
  </si>
  <si>
    <r>
      <rPr>
        <b/>
        <sz val="11"/>
        <color theme="1"/>
        <rFont val="Arial"/>
        <family val="2"/>
      </rPr>
      <t xml:space="preserve">2.23.1.1.2 </t>
    </r>
    <r>
      <rPr>
        <sz val="11"/>
        <color theme="1"/>
        <rFont val="Arial"/>
        <family val="2"/>
      </rPr>
      <t>Atenciones a turistas brindadas</t>
    </r>
  </si>
  <si>
    <r>
      <rPr>
        <b/>
        <sz val="11"/>
        <color theme="1"/>
        <rFont val="Arial"/>
        <family val="2"/>
      </rPr>
      <t xml:space="preserve">PATB: </t>
    </r>
    <r>
      <rPr>
        <sz val="11"/>
        <color theme="1"/>
        <rFont val="Arial"/>
        <family val="2"/>
      </rPr>
      <t>Porcentaje de atenciones a turistas brindadas</t>
    </r>
  </si>
  <si>
    <r>
      <rPr>
        <b/>
        <sz val="11"/>
        <color theme="1"/>
        <rFont val="Arial"/>
        <family val="2"/>
      </rPr>
      <t xml:space="preserve">2.23.1.1.2.1 </t>
    </r>
    <r>
      <rPr>
        <sz val="11"/>
        <color theme="1"/>
        <rFont val="Arial"/>
        <family val="2"/>
      </rPr>
      <t>Resolución a los casos de diversa índole que se presentan, comunican, y generan a/en la Casa Consular.</t>
    </r>
  </si>
  <si>
    <r>
      <rPr>
        <b/>
        <sz val="11"/>
        <color theme="1"/>
        <rFont val="Arial"/>
        <family val="2"/>
      </rPr>
      <t xml:space="preserve">2.23.1.1.2.2 </t>
    </r>
    <r>
      <rPr>
        <sz val="11"/>
        <color theme="1"/>
        <rFont val="Arial"/>
        <family val="2"/>
      </rPr>
      <t>Colaboración entre ciudades por medio de hermanamientos</t>
    </r>
  </si>
  <si>
    <r>
      <rPr>
        <b/>
        <sz val="11"/>
        <color theme="1"/>
        <rFont val="Arial"/>
        <family val="2"/>
      </rPr>
      <t xml:space="preserve">PHF: </t>
    </r>
    <r>
      <rPr>
        <sz val="11"/>
        <color theme="1"/>
        <rFont val="Arial"/>
        <family val="2"/>
      </rPr>
      <t>Porcentaje de hermanamientos formalizados</t>
    </r>
  </si>
  <si>
    <t>ELABORÓ
Eduardo Reza Morán
Coordinación de Planeación Turística</t>
  </si>
  <si>
    <t>AUTORIZÓ
Juan Pablo De Zulueta Razo
Secretaría Municipal de Turismo</t>
  </si>
  <si>
    <t>OFICINA MUNICIPAL DE TURISMO</t>
  </si>
  <si>
    <t>En este segundo trimestre se ocupo el presupuesto para los siguientes eventos y compras: Beach Fit, Obsequios Instituc, Viáticos a CDMX, servicio de Coffee Break, material de papelería y gasto por comprobar para el servicio de fabricación e instalación de ventanas y protectores.</t>
  </si>
  <si>
    <r>
      <t xml:space="preserve">Justificacion Trimestral: </t>
    </r>
    <r>
      <rPr>
        <sz val="11"/>
        <color theme="1"/>
        <rFont val="Arial"/>
        <family val="2"/>
      </rPr>
      <t>Se realizaron en este último  trimestre 4 eventos realizados,cumliendo la meta establecida  en este periodo con un resultado de avance del 100%.</t>
    </r>
  </si>
  <si>
    <r>
      <t xml:space="preserve">Justificacion Trimestral: </t>
    </r>
    <r>
      <rPr>
        <sz val="11"/>
        <rFont val="Arial"/>
        <family val="2"/>
      </rPr>
      <t>Se solicitó apoyo a la Sria de Turismo en 5 eventos para su difusión y colaboración, uno más de lo estimado en el periodo. Los cuales se tenían programados 3 eventos, alcanzando un avance del 166.67%</t>
    </r>
  </si>
  <si>
    <r>
      <t xml:space="preserve">Justificacion Trimestral: </t>
    </r>
    <r>
      <rPr>
        <sz val="11"/>
        <rFont val="Arial"/>
        <family val="2"/>
      </rPr>
      <t xml:space="preserve">En este periodo el Secretario asistió a  2 eventos internacionales enfocados en sector turístico. En este periodo se tenía  programado 1 asistencia, lo cual se cumplió un avance del 200% este trimestre. </t>
    </r>
  </si>
  <si>
    <r>
      <t xml:space="preserve">Justificacion Trimestral: </t>
    </r>
    <r>
      <rPr>
        <sz val="11"/>
        <rFont val="Arial"/>
        <family val="2"/>
      </rPr>
      <t>Total entre reacciones, comentarios, compartidos y guardados en medios de comunciación, en este periodo se registró 89,359 visualizaciones, cumpliendo con la meta establecida del periodo de 178.72%</t>
    </r>
  </si>
  <si>
    <r>
      <t>Justificacion Trimestral:</t>
    </r>
    <r>
      <rPr>
        <sz val="11"/>
        <rFont val="Arial"/>
        <family val="2"/>
      </rPr>
      <t xml:space="preserve">  Se realizó 1 evento cultural y social, se tenía programado  2 eventos, por ello el avance fue menor a lo estimado con un avance del 50% en este periodo.</t>
    </r>
  </si>
  <si>
    <r>
      <t xml:space="preserve">Justificacion Trimestral: </t>
    </r>
    <r>
      <rPr>
        <sz val="11"/>
        <rFont val="Arial"/>
        <family val="2"/>
      </rPr>
      <t xml:space="preserve">No se realizarón ningún evento de turismo-deportivo.Cumpliendo con la  meta establecida  en este periodo con un resultado de avance del 100%. </t>
    </r>
  </si>
  <si>
    <r>
      <t>Justificacion Trimestral:</t>
    </r>
    <r>
      <rPr>
        <sz val="11"/>
        <rFont val="Arial"/>
        <family val="2"/>
      </rPr>
      <t>No se tenía  programado pláticas de sostenibilidad, la cual no se realizó y  cumpliendo el avance de este periodo.</t>
    </r>
  </si>
  <si>
    <r>
      <t xml:space="preserve">Justificacion Trimestral: </t>
    </r>
    <r>
      <rPr>
        <sz val="11"/>
        <rFont val="Arial"/>
        <family val="2"/>
      </rPr>
      <t xml:space="preserve">Se atendieron a un total de 95 turistas, por la cual no sé cumplió la meta estimada de 100 personas atendidas, se realizó un avance del 95%, teniendo con ello un avance menor a lo programado en  este periodo. </t>
    </r>
  </si>
  <si>
    <r>
      <t xml:space="preserve">Justificacion Trimestral: </t>
    </r>
    <r>
      <rPr>
        <sz val="11"/>
        <rFont val="Arial"/>
        <family val="2"/>
      </rPr>
      <t>Se resolvieron 459 casos en la Casa Consular, con un avance de 212%, teniendo con ello un avance superior a lo programado en este trimestre. Se estableció cumplir y lograr las atenciones a los turistas con mejor ubicación y acceso para informes turísticos.</t>
    </r>
  </si>
  <si>
    <r>
      <t xml:space="preserve">Justificacion Trimestral: </t>
    </r>
    <r>
      <rPr>
        <sz val="11"/>
        <rFont val="Arial"/>
        <family val="2"/>
      </rPr>
      <t xml:space="preserve">En este periodo no se realizó ninguna colaboración entre ciudades por medio de hermanamientos. No se tenía  programado hermanamientos formalizados en este periodo. </t>
    </r>
  </si>
  <si>
    <r>
      <t xml:space="preserve">Justificacion Trimestral: </t>
    </r>
    <r>
      <rPr>
        <sz val="11"/>
        <color theme="0"/>
        <rFont val="Arial"/>
        <family val="2"/>
      </rPr>
      <t>Este último trimestre se obtuvo la información de la Asociación de Hoteles de Cancún, Puerto Morelos &amp; Isla Mujeres, SEDETUR y de CPTQ.  Se obtuvo una afluencia turística de 1'312,181 (preliminar), turistas en el destino de Cancún, obteniendo un avance de 145.80% en este periodo.</t>
    </r>
  </si>
  <si>
    <r>
      <t xml:space="preserve">Justificacion Trimestral: </t>
    </r>
    <r>
      <rPr>
        <sz val="11"/>
        <color theme="0"/>
        <rFont val="Arial"/>
        <family val="2"/>
      </rPr>
      <t xml:space="preserve"> Este trimestre se obtuvo la información de la Asociación de Hoteles de Cancún, Puerto Morelos &amp; Isla Mujeres, SEDETUR y CPTQ. Se obtuvo una ocupación hotelera de 79% (preliminar), en el destino de Cancún, teniendo un avanece de 101.28% en este periodo.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</si>
</sst>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$&quot;#,##0.00"/>
    <numFmt numFmtId="165" formatCode="0.000"/>
    <numFmt numFmtId="166" formatCode="#,##0.000"/>
    <numFmt numFmtId="167" formatCode="0.000%"/>
  </numFmts>
  <fonts count="1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sz val="24"/>
      <color rgb="FFFFFFFF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D2452"/>
        <bgColor rgb="FF000000"/>
      </patternFill>
    </fill>
    <fill>
      <patternFill patternType="solid">
        <fgColor rgb="FFBD2452"/>
        <bgColor indexed="64"/>
      </patternFill>
    </fill>
    <fill>
      <patternFill patternType="solid">
        <fgColor rgb="FFFDE9EB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DE9EB"/>
        <bgColor rgb="FF000000"/>
      </patternFill>
    </fill>
  </fills>
  <borders count="109">
    <border>
      <left/>
      <right/>
      <top/>
      <bottom/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thin">
        <color indexed="64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ashed">
        <color theme="1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theme="1"/>
      </right>
      <top style="dashed">
        <color theme="1"/>
      </top>
      <bottom style="dotted">
        <color theme="1"/>
      </bottom>
      <diagonal/>
    </border>
    <border>
      <left/>
      <right style="medium">
        <color theme="1"/>
      </right>
      <top style="dotted">
        <color theme="1"/>
      </top>
      <bottom style="dotted">
        <color theme="1"/>
      </bottom>
      <diagonal/>
    </border>
    <border>
      <left/>
      <right style="medium">
        <color theme="1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indexed="64"/>
      </left>
      <right style="dotted">
        <color indexed="64"/>
      </right>
      <top style="dashed">
        <color theme="1"/>
      </top>
      <bottom/>
      <diagonal/>
    </border>
    <border>
      <left style="dotted">
        <color indexed="64"/>
      </left>
      <right style="dashed">
        <color theme="1"/>
      </right>
      <top style="dashed">
        <color theme="1"/>
      </top>
      <bottom/>
      <diagonal/>
    </border>
    <border>
      <left style="dotted">
        <color indexed="64"/>
      </left>
      <right style="dashed">
        <color theme="1"/>
      </right>
      <top/>
      <bottom style="dashed">
        <color theme="1"/>
      </bottom>
      <diagonal/>
    </border>
    <border>
      <left style="dotted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/>
      <bottom style="medium">
        <color indexed="64"/>
      </bottom>
      <diagonal/>
    </border>
    <border>
      <left style="dashed">
        <color theme="1"/>
      </left>
      <right/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medium">
        <color theme="1"/>
      </right>
      <top/>
      <bottom style="dotted">
        <color theme="1"/>
      </bottom>
      <diagonal/>
    </border>
    <border>
      <left/>
      <right style="dashed">
        <color theme="1"/>
      </right>
      <top style="dashed">
        <color theme="1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/>
      <right style="medium">
        <color theme="1"/>
      </right>
      <top style="dotted">
        <color theme="1"/>
      </top>
      <bottom/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/>
      <top/>
      <bottom style="dotted">
        <color indexed="64"/>
      </bottom>
      <diagonal/>
    </border>
    <border>
      <left style="dashed">
        <color theme="1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/>
      <bottom style="dotted">
        <color indexed="64"/>
      </bottom>
      <diagonal/>
    </border>
    <border>
      <left style="dashed">
        <color theme="1"/>
      </left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91">
    <xf numFmtId="0" fontId="0" fillId="0" borderId="0" xfId="0"/>
    <xf numFmtId="0" fontId="1" fillId="4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0" fillId="7" borderId="0" xfId="0" applyFill="1"/>
    <xf numFmtId="0" fontId="4" fillId="5" borderId="11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justify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justify" vertical="center" wrapText="1"/>
    </xf>
    <xf numFmtId="0" fontId="4" fillId="10" borderId="2" xfId="0" applyFont="1" applyFill="1" applyBorder="1" applyAlignment="1">
      <alignment horizontal="justify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1" fontId="3" fillId="10" borderId="23" xfId="1" applyNumberFormat="1" applyFont="1" applyFill="1" applyBorder="1" applyAlignment="1">
      <alignment horizontal="center" vertical="center" wrapText="1"/>
    </xf>
    <xf numFmtId="1" fontId="3" fillId="5" borderId="23" xfId="1" applyNumberFormat="1" applyFont="1" applyFill="1" applyBorder="1" applyAlignment="1">
      <alignment horizontal="center" vertical="center" wrapText="1"/>
    </xf>
    <xf numFmtId="1" fontId="3" fillId="10" borderId="24" xfId="1" applyNumberFormat="1" applyFont="1" applyFill="1" applyBorder="1" applyAlignment="1">
      <alignment horizontal="center" vertical="center" wrapText="1"/>
    </xf>
    <xf numFmtId="1" fontId="6" fillId="5" borderId="25" xfId="0" applyNumberFormat="1" applyFont="1" applyFill="1" applyBorder="1" applyAlignment="1">
      <alignment horizontal="center" vertical="center" wrapText="1"/>
    </xf>
    <xf numFmtId="165" fontId="6" fillId="5" borderId="30" xfId="0" applyNumberFormat="1" applyFont="1" applyFill="1" applyBorder="1" applyAlignment="1">
      <alignment horizontal="center" vertical="center" wrapText="1"/>
    </xf>
    <xf numFmtId="165" fontId="3" fillId="10" borderId="28" xfId="1" applyNumberFormat="1" applyFont="1" applyFill="1" applyBorder="1" applyAlignment="1">
      <alignment horizontal="center" vertical="center" wrapText="1"/>
    </xf>
    <xf numFmtId="165" fontId="3" fillId="5" borderId="28" xfId="1" applyNumberFormat="1" applyFont="1" applyFill="1" applyBorder="1" applyAlignment="1">
      <alignment horizontal="center" vertical="center" wrapText="1"/>
    </xf>
    <xf numFmtId="165" fontId="3" fillId="10" borderId="29" xfId="1" applyNumberFormat="1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center" vertical="center" wrapText="1"/>
    </xf>
    <xf numFmtId="0" fontId="4" fillId="10" borderId="34" xfId="0" applyFont="1" applyFill="1" applyBorder="1" applyAlignment="1">
      <alignment horizontal="justify" vertical="center" wrapText="1"/>
    </xf>
    <xf numFmtId="0" fontId="6" fillId="5" borderId="35" xfId="0" applyFont="1" applyFill="1" applyBorder="1" applyAlignment="1">
      <alignment horizontal="center" vertical="center" wrapText="1"/>
    </xf>
    <xf numFmtId="164" fontId="6" fillId="5" borderId="38" xfId="2" applyNumberFormat="1" applyFont="1" applyFill="1" applyBorder="1" applyAlignment="1">
      <alignment horizontal="center" vertical="center" wrapText="1"/>
    </xf>
    <xf numFmtId="164" fontId="4" fillId="5" borderId="27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3" fontId="3" fillId="10" borderId="36" xfId="0" applyNumberFormat="1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3" fontId="3" fillId="10" borderId="37" xfId="0" applyNumberFormat="1" applyFont="1" applyFill="1" applyBorder="1" applyAlignment="1">
      <alignment horizontal="center" vertical="center" wrapText="1"/>
    </xf>
    <xf numFmtId="3" fontId="3" fillId="4" borderId="44" xfId="0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3" fontId="3" fillId="4" borderId="34" xfId="0" applyNumberFormat="1" applyFont="1" applyFill="1" applyBorder="1" applyAlignment="1">
      <alignment horizontal="center" vertical="center" wrapText="1"/>
    </xf>
    <xf numFmtId="3" fontId="3" fillId="4" borderId="45" xfId="0" applyNumberFormat="1" applyFont="1" applyFill="1" applyBorder="1" applyAlignment="1">
      <alignment horizontal="center" vertical="center" wrapText="1"/>
    </xf>
    <xf numFmtId="10" fontId="0" fillId="6" borderId="46" xfId="0" applyNumberFormat="1" applyFill="1" applyBorder="1" applyAlignment="1">
      <alignment horizontal="center" vertical="center" wrapText="1"/>
    </xf>
    <xf numFmtId="10" fontId="0" fillId="6" borderId="47" xfId="0" applyNumberFormat="1" applyFill="1" applyBorder="1" applyAlignment="1">
      <alignment horizontal="center" vertical="center" wrapText="1"/>
    </xf>
    <xf numFmtId="3" fontId="3" fillId="4" borderId="49" xfId="0" applyNumberFormat="1" applyFont="1" applyFill="1" applyBorder="1" applyAlignment="1">
      <alignment horizontal="center" vertical="center" wrapText="1"/>
    </xf>
    <xf numFmtId="3" fontId="3" fillId="4" borderId="50" xfId="0" applyNumberFormat="1" applyFont="1" applyFill="1" applyBorder="1" applyAlignment="1">
      <alignment horizontal="center" vertical="center" wrapText="1"/>
    </xf>
    <xf numFmtId="3" fontId="3" fillId="4" borderId="51" xfId="0" applyNumberFormat="1" applyFont="1" applyFill="1" applyBorder="1" applyAlignment="1">
      <alignment horizontal="center" vertical="center" wrapText="1"/>
    </xf>
    <xf numFmtId="3" fontId="3" fillId="4" borderId="5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0" fillId="12" borderId="0" xfId="0" applyFill="1"/>
    <xf numFmtId="0" fontId="0" fillId="0" borderId="0" xfId="0" applyAlignment="1">
      <alignment wrapText="1"/>
    </xf>
    <xf numFmtId="0" fontId="0" fillId="11" borderId="0" xfId="0" applyFill="1"/>
    <xf numFmtId="44" fontId="3" fillId="4" borderId="53" xfId="2" applyFont="1" applyFill="1" applyBorder="1" applyAlignment="1">
      <alignment horizontal="center" vertical="center" wrapText="1"/>
    </xf>
    <xf numFmtId="44" fontId="3" fillId="4" borderId="50" xfId="2" applyFont="1" applyFill="1" applyBorder="1" applyAlignment="1">
      <alignment horizontal="center" vertical="center" wrapText="1"/>
    </xf>
    <xf numFmtId="44" fontId="3" fillId="4" borderId="52" xfId="2" applyFont="1" applyFill="1" applyBorder="1" applyAlignment="1">
      <alignment horizontal="center" vertical="center" wrapText="1"/>
    </xf>
    <xf numFmtId="44" fontId="3" fillId="4" borderId="54" xfId="2" applyFont="1" applyFill="1" applyBorder="1" applyAlignment="1">
      <alignment horizontal="center" vertical="center" wrapText="1"/>
    </xf>
    <xf numFmtId="44" fontId="3" fillId="4" borderId="55" xfId="2" applyFont="1" applyFill="1" applyBorder="1" applyAlignment="1">
      <alignment horizontal="center" vertical="center" wrapText="1"/>
    </xf>
    <xf numFmtId="3" fontId="3" fillId="4" borderId="56" xfId="0" applyNumberFormat="1" applyFont="1" applyFill="1" applyBorder="1" applyAlignment="1">
      <alignment horizontal="center" vertical="center" wrapText="1"/>
    </xf>
    <xf numFmtId="10" fontId="0" fillId="6" borderId="48" xfId="0" applyNumberFormat="1" applyFill="1" applyBorder="1" applyAlignment="1">
      <alignment horizontal="center" vertical="center" wrapText="1"/>
    </xf>
    <xf numFmtId="0" fontId="6" fillId="10" borderId="57" xfId="0" applyFont="1" applyFill="1" applyBorder="1" applyAlignment="1">
      <alignment horizontal="justify" vertical="center" wrapText="1"/>
    </xf>
    <xf numFmtId="0" fontId="6" fillId="10" borderId="58" xfId="0" applyFont="1" applyFill="1" applyBorder="1" applyAlignment="1">
      <alignment horizontal="justify" vertical="center" wrapText="1"/>
    </xf>
    <xf numFmtId="0" fontId="5" fillId="9" borderId="59" xfId="0" applyFont="1" applyFill="1" applyBorder="1" applyAlignment="1">
      <alignment horizontal="left" vertical="center" wrapText="1"/>
    </xf>
    <xf numFmtId="0" fontId="4" fillId="10" borderId="60" xfId="0" applyFont="1" applyFill="1" applyBorder="1" applyAlignment="1">
      <alignment horizontal="left" vertical="center" wrapText="1"/>
    </xf>
    <xf numFmtId="0" fontId="1" fillId="5" borderId="60" xfId="0" applyFont="1" applyFill="1" applyBorder="1" applyAlignment="1">
      <alignment horizontal="left" vertical="center" wrapText="1"/>
    </xf>
    <xf numFmtId="0" fontId="1" fillId="5" borderId="61" xfId="0" applyFont="1" applyFill="1" applyBorder="1" applyAlignment="1">
      <alignment horizontal="left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3" borderId="63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justify" vertical="center" wrapText="1"/>
    </xf>
    <xf numFmtId="3" fontId="3" fillId="7" borderId="44" xfId="0" applyNumberFormat="1" applyFont="1" applyFill="1" applyBorder="1" applyAlignment="1">
      <alignment horizontal="center" vertical="center" wrapText="1"/>
    </xf>
    <xf numFmtId="3" fontId="3" fillId="7" borderId="2" xfId="0" applyNumberFormat="1" applyFont="1" applyFill="1" applyBorder="1" applyAlignment="1">
      <alignment horizontal="center" vertical="center" wrapText="1"/>
    </xf>
    <xf numFmtId="3" fontId="3" fillId="7" borderId="34" xfId="0" applyNumberFormat="1" applyFont="1" applyFill="1" applyBorder="1" applyAlignment="1">
      <alignment horizontal="center" vertical="center" wrapText="1"/>
    </xf>
    <xf numFmtId="3" fontId="3" fillId="7" borderId="45" xfId="0" applyNumberFormat="1" applyFont="1" applyFill="1" applyBorder="1" applyAlignment="1">
      <alignment horizontal="center" vertical="center" wrapText="1"/>
    </xf>
    <xf numFmtId="10" fontId="0" fillId="6" borderId="67" xfId="0" applyNumberFormat="1" applyFill="1" applyBorder="1" applyAlignment="1">
      <alignment horizontal="center" vertical="center" wrapText="1"/>
    </xf>
    <xf numFmtId="10" fontId="14" fillId="14" borderId="48" xfId="0" applyNumberFormat="1" applyFont="1" applyFill="1" applyBorder="1" applyAlignment="1">
      <alignment horizontal="center" vertical="center"/>
    </xf>
    <xf numFmtId="10" fontId="0" fillId="13" borderId="48" xfId="0" applyNumberFormat="1" applyFill="1" applyBorder="1" applyAlignment="1">
      <alignment horizontal="center" vertical="center" wrapText="1"/>
    </xf>
    <xf numFmtId="10" fontId="0" fillId="13" borderId="46" xfId="0" applyNumberForma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10" fontId="0" fillId="6" borderId="36" xfId="0" applyNumberForma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5" borderId="71" xfId="0" applyFont="1" applyFill="1" applyBorder="1" applyAlignment="1">
      <alignment horizontal="center" vertical="center" wrapText="1"/>
    </xf>
    <xf numFmtId="1" fontId="6" fillId="5" borderId="72" xfId="1" applyNumberFormat="1" applyFont="1" applyFill="1" applyBorder="1" applyAlignment="1">
      <alignment horizontal="center" vertical="center" wrapText="1"/>
    </xf>
    <xf numFmtId="165" fontId="6" fillId="5" borderId="73" xfId="1" applyNumberFormat="1" applyFont="1" applyFill="1" applyBorder="1" applyAlignment="1">
      <alignment horizontal="center" vertical="center" wrapText="1"/>
    </xf>
    <xf numFmtId="3" fontId="3" fillId="7" borderId="21" xfId="0" applyNumberFormat="1" applyFont="1" applyFill="1" applyBorder="1" applyAlignment="1">
      <alignment horizontal="center" vertical="center" wrapText="1"/>
    </xf>
    <xf numFmtId="3" fontId="3" fillId="4" borderId="21" xfId="0" applyNumberFormat="1" applyFont="1" applyFill="1" applyBorder="1" applyAlignment="1">
      <alignment horizontal="center" vertical="center" wrapText="1"/>
    </xf>
    <xf numFmtId="3" fontId="3" fillId="4" borderId="74" xfId="0" applyNumberFormat="1" applyFont="1" applyFill="1" applyBorder="1" applyAlignment="1">
      <alignment horizontal="center" vertical="center" wrapText="1"/>
    </xf>
    <xf numFmtId="0" fontId="1" fillId="7" borderId="77" xfId="0" applyFont="1" applyFill="1" applyBorder="1" applyAlignment="1">
      <alignment horizontal="center" vertical="center" wrapText="1"/>
    </xf>
    <xf numFmtId="0" fontId="5" fillId="9" borderId="78" xfId="0" applyFont="1" applyFill="1" applyBorder="1" applyAlignment="1">
      <alignment horizontal="center" vertical="center" wrapText="1"/>
    </xf>
    <xf numFmtId="0" fontId="3" fillId="10" borderId="75" xfId="0" applyFont="1" applyFill="1" applyBorder="1" applyAlignment="1">
      <alignment horizontal="center" vertical="center" wrapText="1"/>
    </xf>
    <xf numFmtId="0" fontId="3" fillId="10" borderId="76" xfId="0" applyFont="1" applyFill="1" applyBorder="1" applyAlignment="1">
      <alignment horizontal="center" vertical="center" wrapText="1"/>
    </xf>
    <xf numFmtId="0" fontId="6" fillId="5" borderId="79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1" fillId="15" borderId="80" xfId="0" applyFont="1" applyFill="1" applyBorder="1" applyAlignment="1">
      <alignment horizontal="center" vertical="center" wrapText="1"/>
    </xf>
    <xf numFmtId="0" fontId="3" fillId="5" borderId="82" xfId="0" applyFont="1" applyFill="1" applyBorder="1" applyAlignment="1">
      <alignment horizontal="left" vertical="center" wrapText="1"/>
    </xf>
    <xf numFmtId="0" fontId="3" fillId="5" borderId="82" xfId="0" applyFont="1" applyFill="1" applyBorder="1" applyAlignment="1">
      <alignment horizontal="center" vertical="center" wrapText="1"/>
    </xf>
    <xf numFmtId="0" fontId="3" fillId="5" borderId="83" xfId="0" applyFont="1" applyFill="1" applyBorder="1" applyAlignment="1">
      <alignment horizontal="left" vertical="center" wrapText="1"/>
    </xf>
    <xf numFmtId="0" fontId="9" fillId="8" borderId="70" xfId="0" applyFont="1" applyFill="1" applyBorder="1" applyAlignment="1">
      <alignment horizontal="center" vertical="center" wrapText="1"/>
    </xf>
    <xf numFmtId="166" fontId="3" fillId="7" borderId="2" xfId="0" applyNumberFormat="1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justify" vertical="center" wrapText="1"/>
    </xf>
    <xf numFmtId="10" fontId="5" fillId="9" borderId="78" xfId="1" applyNumberFormat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5" borderId="87" xfId="0" applyFont="1" applyFill="1" applyBorder="1" applyAlignment="1">
      <alignment horizontal="justify" vertical="center" wrapText="1"/>
    </xf>
    <xf numFmtId="0" fontId="3" fillId="5" borderId="88" xfId="0" applyFont="1" applyFill="1" applyBorder="1" applyAlignment="1">
      <alignment horizontal="justify" vertical="center" wrapText="1"/>
    </xf>
    <xf numFmtId="0" fontId="3" fillId="5" borderId="8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3" fillId="5" borderId="91" xfId="0" applyFont="1" applyFill="1" applyBorder="1" applyAlignment="1">
      <alignment horizontal="justify" vertical="center" wrapText="1"/>
    </xf>
    <xf numFmtId="0" fontId="3" fillId="5" borderId="92" xfId="0" applyFont="1" applyFill="1" applyBorder="1" applyAlignment="1">
      <alignment horizontal="justify" vertical="center" wrapText="1"/>
    </xf>
    <xf numFmtId="0" fontId="3" fillId="5" borderId="93" xfId="0" applyFont="1" applyFill="1" applyBorder="1" applyAlignment="1">
      <alignment horizontal="center" vertical="center" wrapText="1"/>
    </xf>
    <xf numFmtId="0" fontId="5" fillId="9" borderId="95" xfId="0" applyFont="1" applyFill="1" applyBorder="1" applyAlignment="1">
      <alignment horizontal="left" vertical="center" wrapText="1"/>
    </xf>
    <xf numFmtId="9" fontId="3" fillId="7" borderId="2" xfId="1" applyFont="1" applyFill="1" applyBorder="1" applyAlignment="1">
      <alignment horizontal="center" vertical="center" wrapText="1"/>
    </xf>
    <xf numFmtId="10" fontId="3" fillId="7" borderId="21" xfId="1" applyNumberFormat="1" applyFont="1" applyFill="1" applyBorder="1" applyAlignment="1">
      <alignment horizontal="center" vertical="center" wrapText="1"/>
    </xf>
    <xf numFmtId="10" fontId="3" fillId="7" borderId="2" xfId="1" applyNumberFormat="1" applyFont="1" applyFill="1" applyBorder="1" applyAlignment="1">
      <alignment horizontal="center" vertical="center" wrapText="1"/>
    </xf>
    <xf numFmtId="10" fontId="3" fillId="7" borderId="34" xfId="1" applyNumberFormat="1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3" fontId="3" fillId="4" borderId="96" xfId="0" applyNumberFormat="1" applyFont="1" applyFill="1" applyBorder="1" applyAlignment="1">
      <alignment horizontal="center" vertical="center" wrapText="1"/>
    </xf>
    <xf numFmtId="3" fontId="3" fillId="4" borderId="19" xfId="0" applyNumberFormat="1" applyFont="1" applyFill="1" applyBorder="1" applyAlignment="1">
      <alignment horizontal="center" vertical="center" wrapText="1"/>
    </xf>
    <xf numFmtId="3" fontId="3" fillId="4" borderId="33" xfId="0" applyNumberFormat="1" applyFont="1" applyFill="1" applyBorder="1" applyAlignment="1">
      <alignment horizontal="center" vertical="center" wrapText="1"/>
    </xf>
    <xf numFmtId="3" fontId="3" fillId="4" borderId="97" xfId="0" applyNumberFormat="1" applyFont="1" applyFill="1" applyBorder="1" applyAlignment="1">
      <alignment horizontal="center" vertical="center" wrapText="1"/>
    </xf>
    <xf numFmtId="3" fontId="3" fillId="4" borderId="98" xfId="0" applyNumberFormat="1" applyFont="1" applyFill="1" applyBorder="1" applyAlignment="1">
      <alignment horizontal="center" vertical="center" wrapText="1"/>
    </xf>
    <xf numFmtId="0" fontId="1" fillId="5" borderId="99" xfId="0" applyFont="1" applyFill="1" applyBorder="1" applyAlignment="1">
      <alignment horizontal="left" vertical="center" wrapText="1"/>
    </xf>
    <xf numFmtId="0" fontId="3" fillId="5" borderId="100" xfId="0" applyFont="1" applyFill="1" applyBorder="1" applyAlignment="1">
      <alignment horizontal="justify" vertical="center" wrapText="1"/>
    </xf>
    <xf numFmtId="0" fontId="6" fillId="5" borderId="101" xfId="0" applyFont="1" applyFill="1" applyBorder="1" applyAlignment="1">
      <alignment horizontal="left" vertical="center" wrapText="1"/>
    </xf>
    <xf numFmtId="0" fontId="3" fillId="5" borderId="102" xfId="0" applyFont="1" applyFill="1" applyBorder="1" applyAlignment="1">
      <alignment horizontal="justify" vertical="center" wrapText="1"/>
    </xf>
    <xf numFmtId="0" fontId="3" fillId="5" borderId="103" xfId="0" applyFont="1" applyFill="1" applyBorder="1" applyAlignment="1">
      <alignment horizontal="center" vertical="center" wrapText="1"/>
    </xf>
    <xf numFmtId="0" fontId="6" fillId="5" borderId="90" xfId="0" applyFont="1" applyFill="1" applyBorder="1" applyAlignment="1">
      <alignment horizontal="left" vertical="center" wrapText="1"/>
    </xf>
    <xf numFmtId="0" fontId="6" fillId="5" borderId="104" xfId="0" applyFont="1" applyFill="1" applyBorder="1" applyAlignment="1">
      <alignment horizontal="left" vertical="center" wrapText="1"/>
    </xf>
    <xf numFmtId="0" fontId="6" fillId="5" borderId="105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92" xfId="0" applyFont="1" applyFill="1" applyBorder="1" applyAlignment="1">
      <alignment horizontal="left" vertical="center" wrapText="1"/>
    </xf>
    <xf numFmtId="0" fontId="3" fillId="5" borderId="85" xfId="0" applyFont="1" applyFill="1" applyBorder="1" applyAlignment="1">
      <alignment horizontal="justify" vertical="center" wrapText="1"/>
    </xf>
    <xf numFmtId="0" fontId="6" fillId="5" borderId="40" xfId="0" applyFont="1" applyFill="1" applyBorder="1" applyAlignment="1">
      <alignment horizontal="left" vertical="center" wrapText="1"/>
    </xf>
    <xf numFmtId="0" fontId="3" fillId="5" borderId="106" xfId="0" applyFont="1" applyFill="1" applyBorder="1" applyAlignment="1">
      <alignment horizontal="center" vertical="center" wrapText="1"/>
    </xf>
    <xf numFmtId="0" fontId="6" fillId="5" borderId="107" xfId="0" applyFont="1" applyFill="1" applyBorder="1" applyAlignment="1">
      <alignment horizontal="left" vertical="center" wrapText="1"/>
    </xf>
    <xf numFmtId="0" fontId="3" fillId="10" borderId="77" xfId="0" applyFont="1" applyFill="1" applyBorder="1" applyAlignment="1">
      <alignment horizontal="center" vertical="center" wrapText="1"/>
    </xf>
    <xf numFmtId="9" fontId="3" fillId="7" borderId="44" xfId="1" applyFont="1" applyFill="1" applyBorder="1" applyAlignment="1">
      <alignment horizontal="center" vertical="center" wrapText="1"/>
    </xf>
    <xf numFmtId="9" fontId="3" fillId="7" borderId="45" xfId="1" applyFont="1" applyFill="1" applyBorder="1" applyAlignment="1">
      <alignment horizontal="center" vertical="center" wrapText="1"/>
    </xf>
    <xf numFmtId="10" fontId="0" fillId="6" borderId="108" xfId="0" applyNumberFormat="1" applyFill="1" applyBorder="1" applyAlignment="1">
      <alignment horizontal="center" vertical="center" wrapText="1"/>
    </xf>
    <xf numFmtId="0" fontId="0" fillId="0" borderId="32" xfId="0" applyBorder="1"/>
    <xf numFmtId="167" fontId="0" fillId="6" borderId="48" xfId="0" applyNumberForma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vertical="top"/>
    </xf>
    <xf numFmtId="0" fontId="2" fillId="5" borderId="3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3" fillId="5" borderId="81" xfId="0" applyFont="1" applyFill="1" applyBorder="1" applyAlignment="1">
      <alignment horizontal="justify" vertical="center" wrapText="1"/>
    </xf>
    <xf numFmtId="0" fontId="3" fillId="5" borderId="31" xfId="0" applyFont="1" applyFill="1" applyBorder="1" applyAlignment="1">
      <alignment horizontal="justify" vertical="center" wrapText="1"/>
    </xf>
    <xf numFmtId="0" fontId="1" fillId="7" borderId="65" xfId="0" applyFont="1" applyFill="1" applyBorder="1" applyAlignment="1">
      <alignment horizontal="center" vertical="center" wrapText="1"/>
    </xf>
    <xf numFmtId="0" fontId="1" fillId="7" borderId="66" xfId="0" applyFont="1" applyFill="1" applyBorder="1" applyAlignment="1">
      <alignment horizontal="center" vertical="center" wrapText="1"/>
    </xf>
    <xf numFmtId="0" fontId="1" fillId="7" borderId="94" xfId="0" applyFont="1" applyFill="1" applyBorder="1" applyAlignment="1">
      <alignment horizontal="center" vertical="center" wrapText="1"/>
    </xf>
    <xf numFmtId="0" fontId="5" fillId="9" borderId="84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85" xfId="0" applyFont="1" applyFill="1" applyBorder="1" applyAlignment="1">
      <alignment horizontal="center" vertical="center" wrapText="1"/>
    </xf>
    <xf numFmtId="0" fontId="5" fillId="9" borderId="86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32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8" borderId="40" xfId="0" applyFont="1" applyFill="1" applyBorder="1" applyAlignment="1">
      <alignment horizontal="center" vertical="center" wrapText="1"/>
    </xf>
    <xf numFmtId="0" fontId="10" fillId="8" borderId="41" xfId="0" applyFont="1" applyFill="1" applyBorder="1" applyAlignment="1">
      <alignment horizontal="center" vertical="center" wrapText="1"/>
    </xf>
    <xf numFmtId="0" fontId="10" fillId="8" borderId="42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39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68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8" fillId="9" borderId="41" xfId="0" applyFont="1" applyFill="1" applyBorder="1" applyAlignment="1">
      <alignment horizontal="center" vertical="center" wrapText="1"/>
    </xf>
    <xf numFmtId="0" fontId="8" fillId="9" borderId="42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0" fontId="9" fillId="8" borderId="69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3" fontId="4" fillId="10" borderId="8" xfId="0" applyNumberFormat="1" applyFont="1" applyFill="1" applyBorder="1" applyAlignment="1">
      <alignment horizontal="center" vertical="center" wrapText="1"/>
    </xf>
    <xf numFmtId="3" fontId="4" fillId="10" borderId="9" xfId="0" applyNumberFormat="1" applyFont="1" applyFill="1" applyBorder="1" applyAlignment="1">
      <alignment horizontal="center" vertical="center" wrapText="1"/>
    </xf>
    <xf numFmtId="3" fontId="4" fillId="10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37"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DE9EB"/>
      <color rgb="FFBD2452"/>
      <color rgb="FF611D1D"/>
      <color rgb="FFFEF4F5"/>
      <color rgb="FFF9D3D8"/>
      <color rgb="FF006600"/>
      <color rgb="FF00336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2058864</xdr:colOff>
      <xdr:row>1</xdr:row>
      <xdr:rowOff>263483</xdr:rowOff>
    </xdr:from>
    <xdr:to>
      <xdr:col>3</xdr:col>
      <xdr:colOff>1682779</xdr:colOff>
      <xdr:row>5</xdr:row>
      <xdr:rowOff>365316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2433F1-B09D-4236-B727-7362F0C80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971" y="453983"/>
          <a:ext cx="2018772" cy="2006833"/>
        </a:xfrm>
        <a:prstGeom prst="rect">
          <a:avLst/>
        </a:prstGeom>
      </xdr:spPr>
    </xdr:pic>
    <xdr:clientData/>
  </xdr:twoCellAnchor>
  <xdr:twoCellAnchor editAs="oneCell">
    <xdr:from>
      <xdr:col>1</xdr:col>
      <xdr:colOff>18143</xdr:colOff>
      <xdr:row>1</xdr:row>
      <xdr:rowOff>374021</xdr:rowOff>
    </xdr:from>
    <xdr:to>
      <xdr:col>2</xdr:col>
      <xdr:colOff>1587828</xdr:colOff>
      <xdr:row>5</xdr:row>
      <xdr:rowOff>350565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B51F8BE-2DE5-41BF-8EB3-C30ACA8CD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43" y="564521"/>
          <a:ext cx="2916792" cy="1881544"/>
        </a:xfrm>
        <a:prstGeom prst="rect">
          <a:avLst/>
        </a:prstGeom>
      </xdr:spPr>
    </xdr:pic>
    <xdr:clientData/>
  </xdr:twoCellAnchor>
  <xdr:twoCellAnchor>
    <xdr:from>
      <xdr:col>21</xdr:col>
      <xdr:colOff>467592</xdr:colOff>
      <xdr:row>1</xdr:row>
      <xdr:rowOff>502231</xdr:rowOff>
    </xdr:from>
    <xdr:to>
      <xdr:col>22</xdr:col>
      <xdr:colOff>3541062</xdr:colOff>
      <xdr:row>4</xdr:row>
      <xdr:rowOff>155867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B5FE7714-4A45-4D80-A6F0-B103A52E7ED0}"/>
            </a:ext>
          </a:extLst>
        </xdr:cNvPr>
        <xdr:cNvGrpSpPr/>
      </xdr:nvGrpSpPr>
      <xdr:grpSpPr>
        <a:xfrm>
          <a:off x="28552735" y="706338"/>
          <a:ext cx="4298113" cy="1177636"/>
          <a:chOff x="18805072" y="557893"/>
          <a:chExt cx="3194698" cy="8708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8A899DD-5EDB-F5CB-E421-7B984F6229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05072" y="571500"/>
            <a:ext cx="802822" cy="80008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B56AD861-F9C9-ED0E-E3C1-6610FAE1F5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730356" y="557893"/>
            <a:ext cx="2269414" cy="87085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tabSelected="1" zoomScale="70" zoomScaleNormal="70" workbookViewId="0">
      <selection activeCell="S14" sqref="S14"/>
    </sheetView>
  </sheetViews>
  <sheetFormatPr baseColWidth="10" defaultRowHeight="15" x14ac:dyDescent="0.25"/>
  <cols>
    <col min="2" max="2" width="20.140625" customWidth="1"/>
    <col min="3" max="3" width="35.85546875" customWidth="1"/>
    <col min="4" max="4" width="33.85546875" customWidth="1"/>
    <col min="5" max="6" width="31.42578125" customWidth="1"/>
    <col min="7" max="11" width="17" customWidth="1"/>
    <col min="12" max="19" width="16.85546875" customWidth="1"/>
    <col min="20" max="22" width="18.42578125" customWidth="1"/>
    <col min="23" max="23" width="59.5703125" customWidth="1"/>
  </cols>
  <sheetData>
    <row r="1" spans="1:24" ht="15.75" thickBot="1" x14ac:dyDescent="0.3"/>
    <row r="2" spans="1:24" ht="63" customHeight="1" x14ac:dyDescent="0.25">
      <c r="A2" s="5"/>
      <c r="B2" s="5"/>
      <c r="C2" s="5"/>
      <c r="D2" s="5"/>
      <c r="E2" s="155" t="s">
        <v>24</v>
      </c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7"/>
    </row>
    <row r="3" spans="1:24" ht="30" customHeight="1" x14ac:dyDescent="0.25">
      <c r="A3" s="5"/>
      <c r="B3" s="5"/>
      <c r="C3" s="5"/>
      <c r="D3" s="5"/>
      <c r="E3" s="158" t="s">
        <v>45</v>
      </c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60"/>
    </row>
    <row r="4" spans="1:24" ht="26.25" customHeight="1" x14ac:dyDescent="0.25">
      <c r="A4" s="5"/>
      <c r="B4" s="5"/>
      <c r="C4" s="5"/>
      <c r="D4" s="5"/>
      <c r="E4" s="158" t="s">
        <v>46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60"/>
    </row>
    <row r="5" spans="1:24" ht="30" customHeight="1" x14ac:dyDescent="0.25">
      <c r="A5" s="5"/>
      <c r="B5" s="5"/>
      <c r="C5" s="5"/>
      <c r="D5" s="5"/>
      <c r="E5" s="158" t="s">
        <v>47</v>
      </c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</row>
    <row r="6" spans="1:24" ht="30.75" thickBot="1" x14ac:dyDescent="0.3">
      <c r="A6" s="5"/>
      <c r="B6" s="5"/>
      <c r="C6" s="5"/>
      <c r="D6" s="5"/>
      <c r="E6" s="161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3"/>
    </row>
    <row r="7" spans="1:24" ht="28.9" customHeight="1" thickBot="1" x14ac:dyDescent="0.3"/>
    <row r="8" spans="1:24" ht="33.75" customHeight="1" thickBot="1" x14ac:dyDescent="0.3">
      <c r="G8" s="179" t="s">
        <v>37</v>
      </c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1"/>
      <c r="W8" s="164" t="s">
        <v>28</v>
      </c>
    </row>
    <row r="9" spans="1:24" ht="47.25" customHeight="1" thickBot="1" x14ac:dyDescent="0.3">
      <c r="B9" s="167" t="s">
        <v>0</v>
      </c>
      <c r="C9" s="167" t="s">
        <v>1</v>
      </c>
      <c r="D9" s="169" t="s">
        <v>2</v>
      </c>
      <c r="E9" s="169"/>
      <c r="F9" s="170"/>
      <c r="G9" s="177" t="s">
        <v>25</v>
      </c>
      <c r="H9" s="177"/>
      <c r="I9" s="177"/>
      <c r="J9" s="177"/>
      <c r="K9" s="178"/>
      <c r="L9" s="171" t="s">
        <v>26</v>
      </c>
      <c r="M9" s="172"/>
      <c r="N9" s="172"/>
      <c r="O9" s="173"/>
      <c r="P9" s="174" t="s">
        <v>27</v>
      </c>
      <c r="Q9" s="175"/>
      <c r="R9" s="175"/>
      <c r="S9" s="176"/>
      <c r="T9" s="175"/>
      <c r="U9" s="175"/>
      <c r="V9" s="175"/>
      <c r="W9" s="165"/>
    </row>
    <row r="10" spans="1:24" ht="143.25" customHeight="1" thickBot="1" x14ac:dyDescent="0.3">
      <c r="B10" s="168"/>
      <c r="C10" s="168"/>
      <c r="D10" s="97" t="s">
        <v>3</v>
      </c>
      <c r="E10" s="97" t="s">
        <v>4</v>
      </c>
      <c r="F10" s="97" t="s">
        <v>5</v>
      </c>
      <c r="G10" s="93" t="s">
        <v>44</v>
      </c>
      <c r="H10" s="81" t="s">
        <v>6</v>
      </c>
      <c r="I10" s="13" t="s">
        <v>7</v>
      </c>
      <c r="J10" s="2" t="s">
        <v>8</v>
      </c>
      <c r="K10" s="14" t="s">
        <v>9</v>
      </c>
      <c r="L10" s="9" t="s">
        <v>6</v>
      </c>
      <c r="M10" s="13" t="s">
        <v>7</v>
      </c>
      <c r="N10" s="2" t="s">
        <v>8</v>
      </c>
      <c r="O10" s="14" t="s">
        <v>9</v>
      </c>
      <c r="P10" s="1" t="s">
        <v>6</v>
      </c>
      <c r="Q10" s="2" t="s">
        <v>7</v>
      </c>
      <c r="R10" s="3" t="s">
        <v>8</v>
      </c>
      <c r="S10" s="4" t="s">
        <v>9</v>
      </c>
      <c r="T10" s="64" t="s">
        <v>7</v>
      </c>
      <c r="U10" s="65" t="s">
        <v>8</v>
      </c>
      <c r="V10" s="66" t="s">
        <v>9</v>
      </c>
      <c r="W10" s="166"/>
    </row>
    <row r="11" spans="1:24" ht="161.1" customHeight="1" x14ac:dyDescent="0.25">
      <c r="B11" s="144" t="s">
        <v>15</v>
      </c>
      <c r="C11" s="146" t="s">
        <v>16</v>
      </c>
      <c r="D11" s="94" t="s">
        <v>18</v>
      </c>
      <c r="E11" s="95" t="s">
        <v>17</v>
      </c>
      <c r="F11" s="96" t="s">
        <v>22</v>
      </c>
      <c r="G11" s="89">
        <v>57</v>
      </c>
      <c r="H11" s="82">
        <v>57</v>
      </c>
      <c r="I11" s="20">
        <v>57</v>
      </c>
      <c r="J11" s="21">
        <v>57</v>
      </c>
      <c r="K11" s="22">
        <v>57</v>
      </c>
      <c r="L11" s="23">
        <v>57</v>
      </c>
      <c r="M11" s="69">
        <v>57</v>
      </c>
      <c r="N11" s="69">
        <v>57</v>
      </c>
      <c r="O11" s="71"/>
      <c r="P11" s="42">
        <f t="shared" ref="P11" si="0">IFERROR(L11/H11,"NO APLICA")</f>
        <v>1</v>
      </c>
      <c r="Q11" s="57">
        <f t="shared" ref="P11:S25" si="1">IFERROR((M11/I11),"100%")</f>
        <v>1</v>
      </c>
      <c r="R11" s="57">
        <f t="shared" si="1"/>
        <v>1</v>
      </c>
      <c r="S11" s="75"/>
      <c r="T11" s="42">
        <f>IFERROR(((L11+M11)/(H11+I11)),"100%")</f>
        <v>1</v>
      </c>
      <c r="U11" s="57">
        <f>IFERROR(((M11+N11)/(I11+J11)),"100%")</f>
        <v>1</v>
      </c>
      <c r="V11" s="74"/>
      <c r="W11" s="58" t="s">
        <v>29</v>
      </c>
    </row>
    <row r="12" spans="1:24" ht="161.1" customHeight="1" x14ac:dyDescent="0.25">
      <c r="B12" s="145"/>
      <c r="C12" s="147"/>
      <c r="D12" s="17" t="s">
        <v>19</v>
      </c>
      <c r="E12" s="18" t="s">
        <v>17</v>
      </c>
      <c r="F12" s="15" t="s">
        <v>23</v>
      </c>
      <c r="G12" s="90">
        <v>0.39700000000000002</v>
      </c>
      <c r="H12" s="83">
        <v>0.39700000000000002</v>
      </c>
      <c r="I12" s="25">
        <v>0.39700000000000002</v>
      </c>
      <c r="J12" s="26">
        <v>0.39700000000000002</v>
      </c>
      <c r="K12" s="27">
        <v>0.39700000000000002</v>
      </c>
      <c r="L12" s="24">
        <v>0.39700000000000002</v>
      </c>
      <c r="M12" s="98">
        <v>0.39700000000000002</v>
      </c>
      <c r="N12" s="98">
        <v>0.39700000000000002</v>
      </c>
      <c r="O12" s="71"/>
      <c r="P12" s="42">
        <f>IFERROR(L12/H12,"NO APLICA")</f>
        <v>1</v>
      </c>
      <c r="Q12" s="57">
        <f t="shared" si="1"/>
        <v>1</v>
      </c>
      <c r="R12" s="57">
        <f t="shared" si="1"/>
        <v>1</v>
      </c>
      <c r="S12" s="75"/>
      <c r="T12" s="42">
        <f t="shared" ref="T12:U12" si="2">IFERROR(((L12+M12)/(H12+I12)),"100%")</f>
        <v>1</v>
      </c>
      <c r="U12" s="137">
        <f t="shared" si="2"/>
        <v>1</v>
      </c>
      <c r="V12" s="74"/>
      <c r="W12" s="59" t="s">
        <v>30</v>
      </c>
    </row>
    <row r="13" spans="1:24" ht="55.5" hidden="1" customHeight="1" x14ac:dyDescent="0.25">
      <c r="B13" s="148" t="s">
        <v>43</v>
      </c>
      <c r="C13" s="149"/>
      <c r="D13" s="149"/>
      <c r="E13" s="149"/>
      <c r="F13" s="150"/>
      <c r="G13" s="87"/>
      <c r="H13" s="84"/>
      <c r="I13" s="69"/>
      <c r="J13" s="69"/>
      <c r="K13" s="70"/>
      <c r="L13" s="68"/>
      <c r="M13" s="69"/>
      <c r="N13" s="69"/>
      <c r="O13" s="71"/>
      <c r="P13" s="72" t="str">
        <f t="shared" si="1"/>
        <v>100%</v>
      </c>
      <c r="Q13" s="57" t="str">
        <f t="shared" si="1"/>
        <v>100%</v>
      </c>
      <c r="R13" s="57" t="str">
        <f t="shared" si="1"/>
        <v>100%</v>
      </c>
      <c r="S13" s="41" t="str">
        <f t="shared" si="1"/>
        <v>100%</v>
      </c>
      <c r="T13" s="72" t="str">
        <f>IFERROR(((L13+M13)/(H13+I13)),"100%")</f>
        <v>100%</v>
      </c>
      <c r="U13" s="57" t="str">
        <f>IFERROR(((L13+M13+N13)/(H13+I13+J13)),"100%")</f>
        <v>100%</v>
      </c>
      <c r="V13" s="41" t="str">
        <f>IFERROR(((L13+M13+N13+O13)/(H13+I13+J13+K13)),"100%")</f>
        <v>100%</v>
      </c>
      <c r="W13" s="67"/>
      <c r="X13" s="138"/>
    </row>
    <row r="14" spans="1:24" ht="117" customHeight="1" x14ac:dyDescent="0.25">
      <c r="B14" s="151" t="s">
        <v>20</v>
      </c>
      <c r="C14" s="153" t="s">
        <v>61</v>
      </c>
      <c r="D14" s="19" t="s">
        <v>62</v>
      </c>
      <c r="E14" s="19" t="s">
        <v>48</v>
      </c>
      <c r="F14" s="28" t="s">
        <v>49</v>
      </c>
      <c r="G14" s="88">
        <v>5745000</v>
      </c>
      <c r="H14" s="84">
        <v>1945000</v>
      </c>
      <c r="I14" s="69">
        <v>1000000</v>
      </c>
      <c r="J14" s="69">
        <v>1900000</v>
      </c>
      <c r="K14" s="70">
        <v>900000</v>
      </c>
      <c r="L14" s="68">
        <v>1945777</v>
      </c>
      <c r="M14" s="69">
        <v>696895</v>
      </c>
      <c r="N14" s="69">
        <v>1180780</v>
      </c>
      <c r="O14" s="71">
        <v>1312181</v>
      </c>
      <c r="P14" s="72">
        <f t="shared" si="1"/>
        <v>1.0003994858611824</v>
      </c>
      <c r="Q14" s="57">
        <f t="shared" si="1"/>
        <v>0.69689500000000004</v>
      </c>
      <c r="R14" s="57">
        <f t="shared" si="1"/>
        <v>0.62146315789473683</v>
      </c>
      <c r="S14" s="57">
        <f t="shared" si="1"/>
        <v>1.4579788888888889</v>
      </c>
      <c r="T14" s="72">
        <f t="shared" ref="T14:T25" si="3">IFERROR(((L14+M14)/(H14+I14)),"100%")</f>
        <v>0.89734193548387098</v>
      </c>
      <c r="U14" s="57">
        <f t="shared" ref="U14:V25" si="4">IFERROR(((L14+M14+N14)/(H14+I14+J14)),"100%")</f>
        <v>0.78915417956656342</v>
      </c>
      <c r="V14" s="57">
        <f t="shared" si="4"/>
        <v>0.83943578947368425</v>
      </c>
      <c r="W14" s="60" t="s">
        <v>101</v>
      </c>
    </row>
    <row r="15" spans="1:24" ht="129" customHeight="1" x14ac:dyDescent="0.25">
      <c r="B15" s="152"/>
      <c r="C15" s="154"/>
      <c r="D15" s="19" t="s">
        <v>63</v>
      </c>
      <c r="E15" s="19" t="s">
        <v>48</v>
      </c>
      <c r="F15" s="28" t="s">
        <v>50</v>
      </c>
      <c r="G15" s="100">
        <v>0.8155</v>
      </c>
      <c r="H15" s="111">
        <v>0.83</v>
      </c>
      <c r="I15" s="112">
        <v>0.79700000000000004</v>
      </c>
      <c r="J15" s="112">
        <v>0.85499999999999998</v>
      </c>
      <c r="K15" s="113">
        <v>0.78</v>
      </c>
      <c r="L15" s="135">
        <v>0.83130000000000004</v>
      </c>
      <c r="M15" s="110">
        <v>0.77470000000000006</v>
      </c>
      <c r="N15" s="112">
        <v>0.7923</v>
      </c>
      <c r="O15" s="136">
        <v>0.79</v>
      </c>
      <c r="P15" s="72">
        <f t="shared" si="1"/>
        <v>1.001566265060241</v>
      </c>
      <c r="Q15" s="57">
        <f t="shared" si="1"/>
        <v>0.97202007528230872</v>
      </c>
      <c r="R15" s="57">
        <f t="shared" si="1"/>
        <v>0.92666666666666664</v>
      </c>
      <c r="S15" s="57">
        <f t="shared" si="1"/>
        <v>1.0128205128205128</v>
      </c>
      <c r="T15" s="72">
        <f t="shared" si="3"/>
        <v>0.98709280885064543</v>
      </c>
      <c r="U15" s="57">
        <f t="shared" si="4"/>
        <v>0.96627719580983062</v>
      </c>
      <c r="V15" s="57">
        <f t="shared" si="4"/>
        <v>0.96916118421052622</v>
      </c>
      <c r="W15" s="109" t="s">
        <v>102</v>
      </c>
    </row>
    <row r="16" spans="1:24" ht="115.5" customHeight="1" x14ac:dyDescent="0.25">
      <c r="B16" s="10" t="s">
        <v>51</v>
      </c>
      <c r="C16" s="11" t="s">
        <v>75</v>
      </c>
      <c r="D16" s="12" t="s">
        <v>52</v>
      </c>
      <c r="E16" s="101" t="s">
        <v>48</v>
      </c>
      <c r="F16" s="29" t="s">
        <v>64</v>
      </c>
      <c r="G16" s="134">
        <v>14</v>
      </c>
      <c r="H16" s="85">
        <v>4</v>
      </c>
      <c r="I16" s="38">
        <v>3</v>
      </c>
      <c r="J16" s="38">
        <v>3</v>
      </c>
      <c r="K16" s="39">
        <v>4</v>
      </c>
      <c r="L16" s="37">
        <v>1</v>
      </c>
      <c r="M16" s="38">
        <v>3</v>
      </c>
      <c r="N16" s="38">
        <v>5</v>
      </c>
      <c r="O16" s="40">
        <v>4</v>
      </c>
      <c r="P16" s="72">
        <f t="shared" si="1"/>
        <v>0.25</v>
      </c>
      <c r="Q16" s="57">
        <f t="shared" si="1"/>
        <v>1</v>
      </c>
      <c r="R16" s="57">
        <f t="shared" si="1"/>
        <v>1.6666666666666667</v>
      </c>
      <c r="S16" s="57">
        <f t="shared" si="1"/>
        <v>1</v>
      </c>
      <c r="T16" s="72">
        <f t="shared" si="3"/>
        <v>0.5714285714285714</v>
      </c>
      <c r="U16" s="57">
        <f t="shared" si="4"/>
        <v>0.9</v>
      </c>
      <c r="V16" s="57">
        <f t="shared" si="4"/>
        <v>1.2</v>
      </c>
      <c r="W16" s="61" t="s">
        <v>91</v>
      </c>
    </row>
    <row r="17" spans="2:23" ht="105.75" customHeight="1" x14ac:dyDescent="0.25">
      <c r="B17" s="6" t="s">
        <v>21</v>
      </c>
      <c r="C17" s="130" t="s">
        <v>53</v>
      </c>
      <c r="D17" s="7" t="s">
        <v>74</v>
      </c>
      <c r="E17" s="8" t="s">
        <v>48</v>
      </c>
      <c r="F17" s="122" t="s">
        <v>65</v>
      </c>
      <c r="G17" s="91">
        <v>10</v>
      </c>
      <c r="H17" s="85">
        <v>3</v>
      </c>
      <c r="I17" s="38">
        <v>2</v>
      </c>
      <c r="J17" s="38">
        <v>2</v>
      </c>
      <c r="K17" s="39">
        <v>3</v>
      </c>
      <c r="L17" s="37">
        <v>1</v>
      </c>
      <c r="M17" s="38">
        <v>6</v>
      </c>
      <c r="N17" s="38">
        <v>1</v>
      </c>
      <c r="O17" s="40">
        <v>5</v>
      </c>
      <c r="P17" s="72">
        <f t="shared" si="1"/>
        <v>0.33333333333333331</v>
      </c>
      <c r="Q17" s="57">
        <f t="shared" si="1"/>
        <v>3</v>
      </c>
      <c r="R17" s="57">
        <f t="shared" si="1"/>
        <v>0.5</v>
      </c>
      <c r="S17" s="57">
        <f t="shared" si="1"/>
        <v>1.6666666666666667</v>
      </c>
      <c r="T17" s="72">
        <f t="shared" si="3"/>
        <v>1.4</v>
      </c>
      <c r="U17" s="57">
        <f t="shared" si="4"/>
        <v>1.1428571428571428</v>
      </c>
      <c r="V17" s="57">
        <f t="shared" si="4"/>
        <v>1.7142857142857142</v>
      </c>
      <c r="W17" s="62" t="s">
        <v>92</v>
      </c>
    </row>
    <row r="18" spans="2:23" ht="106.5" customHeight="1" x14ac:dyDescent="0.25">
      <c r="B18" s="105" t="s">
        <v>21</v>
      </c>
      <c r="C18" s="102" t="s">
        <v>54</v>
      </c>
      <c r="D18" s="121" t="s">
        <v>55</v>
      </c>
      <c r="E18" s="104" t="s">
        <v>48</v>
      </c>
      <c r="F18" s="131" t="s">
        <v>66</v>
      </c>
      <c r="G18" s="114">
        <v>4</v>
      </c>
      <c r="H18" s="115">
        <v>1</v>
      </c>
      <c r="I18" s="116">
        <v>1</v>
      </c>
      <c r="J18" s="116">
        <v>1</v>
      </c>
      <c r="K18" s="117">
        <v>1</v>
      </c>
      <c r="L18" s="118">
        <v>3</v>
      </c>
      <c r="M18" s="116">
        <v>1</v>
      </c>
      <c r="N18" s="116"/>
      <c r="O18" s="119">
        <v>2</v>
      </c>
      <c r="P18" s="72">
        <f t="shared" si="1"/>
        <v>3</v>
      </c>
      <c r="Q18" s="57">
        <f t="shared" si="1"/>
        <v>1</v>
      </c>
      <c r="R18" s="57">
        <f t="shared" si="1"/>
        <v>0</v>
      </c>
      <c r="S18" s="57">
        <f t="shared" si="1"/>
        <v>2</v>
      </c>
      <c r="T18" s="72">
        <f t="shared" si="3"/>
        <v>2</v>
      </c>
      <c r="U18" s="57">
        <f t="shared" si="4"/>
        <v>1.3333333333333333</v>
      </c>
      <c r="V18" s="57">
        <f t="shared" si="4"/>
        <v>1</v>
      </c>
      <c r="W18" s="120" t="s">
        <v>93</v>
      </c>
    </row>
    <row r="19" spans="2:23" ht="103.5" customHeight="1" x14ac:dyDescent="0.25">
      <c r="B19" s="105" t="s">
        <v>21</v>
      </c>
      <c r="C19" s="102" t="s">
        <v>56</v>
      </c>
      <c r="D19" s="103" t="s">
        <v>76</v>
      </c>
      <c r="E19" s="104" t="s">
        <v>48</v>
      </c>
      <c r="F19" s="125" t="s">
        <v>67</v>
      </c>
      <c r="G19" s="127">
        <v>200000</v>
      </c>
      <c r="H19" s="115">
        <v>50000</v>
      </c>
      <c r="I19" s="116">
        <v>50000</v>
      </c>
      <c r="J19" s="116">
        <v>50000</v>
      </c>
      <c r="K19" s="117">
        <v>50000</v>
      </c>
      <c r="L19" s="118">
        <v>48873</v>
      </c>
      <c r="M19" s="116">
        <v>167079</v>
      </c>
      <c r="N19" s="116">
        <v>51784</v>
      </c>
      <c r="O19" s="119">
        <v>89359</v>
      </c>
      <c r="P19" s="72">
        <f t="shared" si="1"/>
        <v>0.97746</v>
      </c>
      <c r="Q19" s="57">
        <f t="shared" si="1"/>
        <v>3.34158</v>
      </c>
      <c r="R19" s="57">
        <f t="shared" si="1"/>
        <v>1.0356799999999999</v>
      </c>
      <c r="S19" s="57">
        <f t="shared" si="1"/>
        <v>1.78718</v>
      </c>
      <c r="T19" s="72">
        <f t="shared" si="3"/>
        <v>2.1595200000000001</v>
      </c>
      <c r="U19" s="57">
        <f t="shared" si="4"/>
        <v>1.7849066666666666</v>
      </c>
      <c r="V19" s="57">
        <f t="shared" si="4"/>
        <v>2.0548133333333332</v>
      </c>
      <c r="W19" s="120" t="s">
        <v>94</v>
      </c>
    </row>
    <row r="20" spans="2:23" ht="105" customHeight="1" x14ac:dyDescent="0.25">
      <c r="B20" s="105" t="s">
        <v>21</v>
      </c>
      <c r="C20" s="102" t="s">
        <v>57</v>
      </c>
      <c r="D20" s="103" t="s">
        <v>77</v>
      </c>
      <c r="E20" s="104" t="s">
        <v>48</v>
      </c>
      <c r="F20" s="125" t="s">
        <v>68</v>
      </c>
      <c r="G20" s="127">
        <v>4</v>
      </c>
      <c r="H20" s="115"/>
      <c r="I20" s="116">
        <v>1</v>
      </c>
      <c r="J20" s="116">
        <v>1</v>
      </c>
      <c r="K20" s="117">
        <v>2</v>
      </c>
      <c r="L20" s="118"/>
      <c r="M20" s="116">
        <v>4</v>
      </c>
      <c r="N20" s="116">
        <v>2</v>
      </c>
      <c r="O20" s="119">
        <v>1</v>
      </c>
      <c r="P20" s="72" t="str">
        <f t="shared" si="1"/>
        <v>100%</v>
      </c>
      <c r="Q20" s="57">
        <f t="shared" si="1"/>
        <v>4</v>
      </c>
      <c r="R20" s="57">
        <f t="shared" si="1"/>
        <v>2</v>
      </c>
      <c r="S20" s="57">
        <f t="shared" si="1"/>
        <v>0.5</v>
      </c>
      <c r="T20" s="72">
        <f t="shared" si="3"/>
        <v>4</v>
      </c>
      <c r="U20" s="57">
        <f t="shared" si="4"/>
        <v>3</v>
      </c>
      <c r="V20" s="57">
        <f t="shared" si="4"/>
        <v>1.75</v>
      </c>
      <c r="W20" s="120" t="s">
        <v>95</v>
      </c>
    </row>
    <row r="21" spans="2:23" ht="108" customHeight="1" x14ac:dyDescent="0.25">
      <c r="B21" s="105" t="s">
        <v>21</v>
      </c>
      <c r="C21" s="102" t="s">
        <v>79</v>
      </c>
      <c r="D21" s="103" t="s">
        <v>78</v>
      </c>
      <c r="E21" s="104" t="s">
        <v>48</v>
      </c>
      <c r="F21" s="131" t="s">
        <v>69</v>
      </c>
      <c r="G21" s="127">
        <v>2</v>
      </c>
      <c r="H21" s="115"/>
      <c r="I21" s="116">
        <v>1</v>
      </c>
      <c r="J21" s="116">
        <v>1</v>
      </c>
      <c r="K21" s="117"/>
      <c r="L21" s="118">
        <v>1</v>
      </c>
      <c r="M21" s="116">
        <v>4</v>
      </c>
      <c r="N21" s="116">
        <v>1</v>
      </c>
      <c r="O21" s="119"/>
      <c r="P21" s="72" t="str">
        <f t="shared" si="1"/>
        <v>100%</v>
      </c>
      <c r="Q21" s="57">
        <f t="shared" si="1"/>
        <v>4</v>
      </c>
      <c r="R21" s="57">
        <f t="shared" si="1"/>
        <v>1</v>
      </c>
      <c r="S21" s="139" t="str">
        <f t="shared" si="1"/>
        <v>100%</v>
      </c>
      <c r="T21" s="72">
        <f t="shared" si="3"/>
        <v>5</v>
      </c>
      <c r="U21" s="57">
        <f t="shared" si="4"/>
        <v>3</v>
      </c>
      <c r="V21" s="57">
        <f t="shared" si="4"/>
        <v>2.5</v>
      </c>
      <c r="W21" s="120" t="s">
        <v>96</v>
      </c>
    </row>
    <row r="22" spans="2:23" ht="109.5" customHeight="1" x14ac:dyDescent="0.25">
      <c r="B22" s="105" t="s">
        <v>21</v>
      </c>
      <c r="C22" s="99" t="s">
        <v>80</v>
      </c>
      <c r="D22" s="123" t="s">
        <v>81</v>
      </c>
      <c r="E22" s="124" t="s">
        <v>58</v>
      </c>
      <c r="F22" s="125" t="s">
        <v>70</v>
      </c>
      <c r="G22" s="127">
        <v>3</v>
      </c>
      <c r="H22" s="115"/>
      <c r="I22" s="116">
        <v>2</v>
      </c>
      <c r="J22" s="116">
        <v>1</v>
      </c>
      <c r="K22" s="117"/>
      <c r="L22" s="118"/>
      <c r="M22" s="116">
        <v>2</v>
      </c>
      <c r="N22" s="116"/>
      <c r="O22" s="119"/>
      <c r="P22" s="72" t="str">
        <f t="shared" si="1"/>
        <v>100%</v>
      </c>
      <c r="Q22" s="57">
        <f t="shared" si="1"/>
        <v>1</v>
      </c>
      <c r="R22" s="57">
        <f t="shared" si="1"/>
        <v>0</v>
      </c>
      <c r="S22" s="57" t="str">
        <f t="shared" si="1"/>
        <v>100%</v>
      </c>
      <c r="T22" s="72">
        <f t="shared" si="3"/>
        <v>1</v>
      </c>
      <c r="U22" s="57">
        <f t="shared" si="4"/>
        <v>0.66666666666666663</v>
      </c>
      <c r="V22" s="57">
        <f t="shared" si="4"/>
        <v>0.66666666666666663</v>
      </c>
      <c r="W22" s="120" t="s">
        <v>97</v>
      </c>
    </row>
    <row r="23" spans="2:23" ht="102.75" customHeight="1" x14ac:dyDescent="0.25">
      <c r="B23" s="105" t="s">
        <v>59</v>
      </c>
      <c r="C23" s="102" t="s">
        <v>82</v>
      </c>
      <c r="D23" s="103" t="s">
        <v>83</v>
      </c>
      <c r="E23" s="104" t="s">
        <v>48</v>
      </c>
      <c r="F23" s="126" t="s">
        <v>71</v>
      </c>
      <c r="G23" s="128">
        <v>338</v>
      </c>
      <c r="H23" s="115">
        <v>88</v>
      </c>
      <c r="I23" s="116">
        <v>50</v>
      </c>
      <c r="J23" s="116">
        <v>100</v>
      </c>
      <c r="K23" s="117">
        <v>100</v>
      </c>
      <c r="L23" s="118">
        <v>88</v>
      </c>
      <c r="M23" s="116">
        <v>62</v>
      </c>
      <c r="N23" s="116">
        <v>46</v>
      </c>
      <c r="O23" s="119">
        <v>95</v>
      </c>
      <c r="P23" s="72">
        <f t="shared" si="1"/>
        <v>1</v>
      </c>
      <c r="Q23" s="57">
        <f t="shared" si="1"/>
        <v>1.24</v>
      </c>
      <c r="R23" s="57">
        <f t="shared" si="1"/>
        <v>0.46</v>
      </c>
      <c r="S23" s="57">
        <f t="shared" si="1"/>
        <v>0.95</v>
      </c>
      <c r="T23" s="72">
        <f t="shared" si="3"/>
        <v>1.0869565217391304</v>
      </c>
      <c r="U23" s="57">
        <f t="shared" si="4"/>
        <v>0.82352941176470584</v>
      </c>
      <c r="V23" s="57">
        <f t="shared" si="4"/>
        <v>0.81200000000000006</v>
      </c>
      <c r="W23" s="120" t="s">
        <v>98</v>
      </c>
    </row>
    <row r="24" spans="2:23" ht="109.5" customHeight="1" x14ac:dyDescent="0.25">
      <c r="B24" s="105" t="s">
        <v>21</v>
      </c>
      <c r="C24" s="99" t="s">
        <v>84</v>
      </c>
      <c r="D24" s="123" t="s">
        <v>60</v>
      </c>
      <c r="E24" s="132" t="s">
        <v>48</v>
      </c>
      <c r="F24" s="133" t="s">
        <v>72</v>
      </c>
      <c r="G24" s="114">
        <v>200</v>
      </c>
      <c r="H24" s="115">
        <v>50</v>
      </c>
      <c r="I24" s="116">
        <v>50</v>
      </c>
      <c r="J24" s="116">
        <v>50</v>
      </c>
      <c r="K24" s="117">
        <v>50</v>
      </c>
      <c r="L24" s="118">
        <v>102</v>
      </c>
      <c r="M24" s="116">
        <v>88</v>
      </c>
      <c r="N24" s="116">
        <v>163</v>
      </c>
      <c r="O24" s="119">
        <v>106</v>
      </c>
      <c r="P24" s="72">
        <f t="shared" si="1"/>
        <v>2.04</v>
      </c>
      <c r="Q24" s="57">
        <f t="shared" si="1"/>
        <v>1.76</v>
      </c>
      <c r="R24" s="57">
        <f t="shared" si="1"/>
        <v>3.26</v>
      </c>
      <c r="S24" s="57">
        <f t="shared" si="1"/>
        <v>2.12</v>
      </c>
      <c r="T24" s="72">
        <f t="shared" si="3"/>
        <v>1.9</v>
      </c>
      <c r="U24" s="57">
        <f t="shared" si="4"/>
        <v>2.3533333333333335</v>
      </c>
      <c r="V24" s="57">
        <f t="shared" si="4"/>
        <v>2.38</v>
      </c>
      <c r="W24" s="120" t="s">
        <v>99</v>
      </c>
    </row>
    <row r="25" spans="2:23" ht="106.5" customHeight="1" thickBot="1" x14ac:dyDescent="0.3">
      <c r="B25" s="16" t="s">
        <v>21</v>
      </c>
      <c r="C25" s="106" t="s">
        <v>85</v>
      </c>
      <c r="D25" s="107" t="s">
        <v>86</v>
      </c>
      <c r="E25" s="108" t="s">
        <v>58</v>
      </c>
      <c r="F25" s="129" t="s">
        <v>73</v>
      </c>
      <c r="G25" s="92">
        <v>1</v>
      </c>
      <c r="H25" s="86"/>
      <c r="I25" s="44"/>
      <c r="J25" s="44">
        <v>1</v>
      </c>
      <c r="K25" s="45"/>
      <c r="L25" s="43"/>
      <c r="M25" s="44"/>
      <c r="N25" s="44"/>
      <c r="O25" s="46"/>
      <c r="P25" s="72" t="str">
        <f t="shared" si="1"/>
        <v>100%</v>
      </c>
      <c r="Q25" s="57" t="str">
        <f t="shared" si="1"/>
        <v>100%</v>
      </c>
      <c r="R25" s="57">
        <f t="shared" si="1"/>
        <v>0</v>
      </c>
      <c r="S25" s="57" t="str">
        <f t="shared" si="1"/>
        <v>100%</v>
      </c>
      <c r="T25" s="72" t="str">
        <f t="shared" si="3"/>
        <v>100%</v>
      </c>
      <c r="U25" s="57">
        <f t="shared" si="4"/>
        <v>0</v>
      </c>
      <c r="V25" s="57">
        <f t="shared" si="4"/>
        <v>0</v>
      </c>
      <c r="W25" s="63" t="s">
        <v>100</v>
      </c>
    </row>
    <row r="26" spans="2:23" ht="18.75" x14ac:dyDescent="0.25">
      <c r="P26" s="73">
        <f t="shared" ref="P26:V26" si="5">AVERAGE(P17:P25)</f>
        <v>1.4701586666666668</v>
      </c>
      <c r="Q26" s="73">
        <f t="shared" si="5"/>
        <v>2.4176975000000001</v>
      </c>
      <c r="R26" s="73">
        <f t="shared" si="5"/>
        <v>0.91729777777777777</v>
      </c>
      <c r="S26" s="73">
        <f t="shared" si="5"/>
        <v>1.5039744444444445</v>
      </c>
      <c r="T26" s="73">
        <f t="shared" si="5"/>
        <v>2.3183095652173908</v>
      </c>
      <c r="U26" s="73">
        <f t="shared" si="5"/>
        <v>1.5671807282913166</v>
      </c>
      <c r="V26" s="73">
        <f t="shared" si="5"/>
        <v>1.4308628571428568</v>
      </c>
    </row>
    <row r="29" spans="2:23" ht="48.75" customHeight="1" x14ac:dyDescent="0.25">
      <c r="C29" s="140" t="s">
        <v>87</v>
      </c>
      <c r="D29" s="141"/>
      <c r="E29" s="141"/>
      <c r="F29" s="141"/>
      <c r="G29" s="80"/>
      <c r="L29" s="142" t="s">
        <v>38</v>
      </c>
      <c r="M29" s="143"/>
      <c r="N29" s="143"/>
      <c r="O29" s="143"/>
      <c r="P29" s="143"/>
      <c r="Q29" s="143"/>
      <c r="U29" s="140" t="s">
        <v>88</v>
      </c>
      <c r="V29" s="141"/>
      <c r="W29" s="141"/>
    </row>
    <row r="30" spans="2:23" ht="31.5" customHeight="1" x14ac:dyDescent="0.25"/>
    <row r="31" spans="2:23" ht="25.15" customHeight="1" x14ac:dyDescent="0.25"/>
    <row r="32" spans="2:23" ht="25.15" customHeight="1" thickBot="1" x14ac:dyDescent="0.3"/>
    <row r="33" spans="5:23" ht="32.450000000000003" customHeight="1" thickBot="1" x14ac:dyDescent="0.3">
      <c r="E33" s="184" t="s">
        <v>31</v>
      </c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6"/>
    </row>
    <row r="34" spans="5:23" ht="28.9" customHeight="1" thickBot="1" x14ac:dyDescent="0.3">
      <c r="E34" s="182" t="s">
        <v>32</v>
      </c>
      <c r="F34" s="182" t="s">
        <v>10</v>
      </c>
      <c r="G34" s="187" t="s">
        <v>11</v>
      </c>
      <c r="H34" s="188"/>
      <c r="I34" s="188"/>
      <c r="J34" s="189"/>
      <c r="K34" s="187" t="s">
        <v>12</v>
      </c>
      <c r="L34" s="188"/>
      <c r="M34" s="188"/>
      <c r="N34" s="189"/>
      <c r="O34" s="187" t="s">
        <v>13</v>
      </c>
      <c r="P34" s="188"/>
      <c r="Q34" s="188"/>
      <c r="R34" s="189"/>
      <c r="S34" s="187" t="s">
        <v>14</v>
      </c>
      <c r="T34" s="188"/>
      <c r="U34" s="188"/>
      <c r="V34" s="189"/>
      <c r="W34" s="182" t="s">
        <v>28</v>
      </c>
    </row>
    <row r="35" spans="5:23" ht="33" customHeight="1" thickBot="1" x14ac:dyDescent="0.3">
      <c r="E35" s="183"/>
      <c r="F35" s="183"/>
      <c r="G35" s="30" t="s">
        <v>33</v>
      </c>
      <c r="H35" s="34" t="s">
        <v>34</v>
      </c>
      <c r="I35" s="35" t="s">
        <v>35</v>
      </c>
      <c r="J35" s="36" t="s">
        <v>36</v>
      </c>
      <c r="K35" s="30" t="s">
        <v>33</v>
      </c>
      <c r="L35" s="34" t="s">
        <v>34</v>
      </c>
      <c r="M35" s="35" t="s">
        <v>35</v>
      </c>
      <c r="N35" s="36" t="s">
        <v>36</v>
      </c>
      <c r="O35" s="30" t="s">
        <v>6</v>
      </c>
      <c r="P35" s="34" t="s">
        <v>7</v>
      </c>
      <c r="Q35" s="35" t="s">
        <v>8</v>
      </c>
      <c r="R35" s="36" t="s">
        <v>9</v>
      </c>
      <c r="S35" s="30" t="s">
        <v>6</v>
      </c>
      <c r="T35" s="34" t="s">
        <v>7</v>
      </c>
      <c r="U35" s="35" t="s">
        <v>8</v>
      </c>
      <c r="V35" s="36" t="s">
        <v>9</v>
      </c>
      <c r="W35" s="183"/>
    </row>
    <row r="36" spans="5:23" ht="15.75" customHeight="1" thickBot="1" x14ac:dyDescent="0.3">
      <c r="E36" s="78"/>
      <c r="F36" s="79"/>
      <c r="G36" s="68"/>
      <c r="H36" s="69"/>
      <c r="I36" s="69"/>
      <c r="J36" s="70"/>
      <c r="K36" s="68"/>
      <c r="L36" s="69"/>
      <c r="M36" s="69"/>
      <c r="N36" s="71"/>
      <c r="O36" s="72" t="str">
        <f t="shared" ref="O36" si="6">IFERROR((K36/G36),"100%")</f>
        <v>100%</v>
      </c>
      <c r="P36" s="57" t="str">
        <f t="shared" ref="P36:P37" si="7">IFERROR((L36/H36),"100%")</f>
        <v>100%</v>
      </c>
      <c r="Q36" s="57" t="str">
        <f t="shared" ref="Q36:Q37" si="8">IFERROR((M36/I36),"100%")</f>
        <v>100%</v>
      </c>
      <c r="R36" s="41" t="str">
        <f t="shared" ref="R36" si="9">IFERROR((N36/J36),"100%")</f>
        <v>100%</v>
      </c>
      <c r="S36" s="72" t="str">
        <f>IFERROR(((K36)/(G36)),"100%")</f>
        <v>100%</v>
      </c>
      <c r="T36" s="77" t="str">
        <f>IFERROR(((L36+M36)/(H36+I36)),"100%")</f>
        <v>100%</v>
      </c>
      <c r="U36" s="57" t="str">
        <f>IFERROR(((L36+M36+N36)/(H36+I36+J36)),"100%")</f>
        <v>100%</v>
      </c>
      <c r="V36" s="41" t="str">
        <f>IFERROR(((L36+M36+N36+O36)/(H36+I36+J36+K36)),"100%")</f>
        <v>100%</v>
      </c>
      <c r="W36" s="76"/>
    </row>
    <row r="37" spans="5:23" ht="72" thickBot="1" x14ac:dyDescent="0.3">
      <c r="E37" s="31" t="s">
        <v>89</v>
      </c>
      <c r="F37" s="32">
        <v>1400000</v>
      </c>
      <c r="G37" s="51">
        <v>434000</v>
      </c>
      <c r="H37" s="52">
        <v>296000</v>
      </c>
      <c r="I37" s="52">
        <v>312000</v>
      </c>
      <c r="J37" s="53">
        <v>358000</v>
      </c>
      <c r="K37" s="51">
        <v>652319.84</v>
      </c>
      <c r="L37" s="54">
        <v>410176.59</v>
      </c>
      <c r="M37" s="54">
        <v>4486737.58</v>
      </c>
      <c r="N37" s="55"/>
      <c r="O37" s="41">
        <f t="shared" ref="O37" si="10">IFERROR(K37/G37,"100"%)</f>
        <v>1.5030411059907833</v>
      </c>
      <c r="P37" s="57">
        <f t="shared" si="7"/>
        <v>1.3857317229729731</v>
      </c>
      <c r="Q37" s="57">
        <f t="shared" si="8"/>
        <v>14.380569166666668</v>
      </c>
      <c r="R37" s="56"/>
      <c r="S37" s="72">
        <f>IFERROR(((K37)/(G37)),"100%")</f>
        <v>1.5030411059907833</v>
      </c>
      <c r="T37" s="77">
        <f>IFERROR(((L37+M37)/(H37+I37)),"100%")</f>
        <v>8.0541351480263152</v>
      </c>
      <c r="U37" s="57">
        <f>IFERROR(((L37+M37+N37)/(H37+I37+J37)),"100%")</f>
        <v>5.0692693271221527</v>
      </c>
      <c r="V37" s="56"/>
      <c r="W37" s="33" t="s">
        <v>90</v>
      </c>
    </row>
  </sheetData>
  <mergeCells count="30">
    <mergeCell ref="W34:W35"/>
    <mergeCell ref="E33:W33"/>
    <mergeCell ref="F34:F35"/>
    <mergeCell ref="G34:J34"/>
    <mergeCell ref="K34:N34"/>
    <mergeCell ref="O34:R34"/>
    <mergeCell ref="S34:V34"/>
    <mergeCell ref="E34:E35"/>
    <mergeCell ref="W8:W10"/>
    <mergeCell ref="B9:B10"/>
    <mergeCell ref="C9:C10"/>
    <mergeCell ref="D9:F9"/>
    <mergeCell ref="L9:O9"/>
    <mergeCell ref="P9:S9"/>
    <mergeCell ref="T9:V9"/>
    <mergeCell ref="G9:K9"/>
    <mergeCell ref="G8:V8"/>
    <mergeCell ref="E2:U2"/>
    <mergeCell ref="E3:U3"/>
    <mergeCell ref="E4:U4"/>
    <mergeCell ref="E5:U5"/>
    <mergeCell ref="E6:U6"/>
    <mergeCell ref="C29:F29"/>
    <mergeCell ref="L29:Q29"/>
    <mergeCell ref="U29:W29"/>
    <mergeCell ref="B11:B12"/>
    <mergeCell ref="C11:C12"/>
    <mergeCell ref="B13:F13"/>
    <mergeCell ref="B14:B15"/>
    <mergeCell ref="C14:C15"/>
  </mergeCells>
  <phoneticPr fontId="11" type="noConversion"/>
  <conditionalFormatting sqref="G36:J37">
    <cfRule type="containsBlanks" dxfId="36" priority="14">
      <formula>LEN(TRIM(G36))=0</formula>
    </cfRule>
  </conditionalFormatting>
  <conditionalFormatting sqref="H13:K25">
    <cfRule type="containsBlanks" dxfId="35" priority="77">
      <formula>LEN(TRIM(H13))=0</formula>
    </cfRule>
  </conditionalFormatting>
  <conditionalFormatting sqref="K36:N37">
    <cfRule type="containsBlanks" dxfId="34" priority="15">
      <formula>LEN(TRIM(K36))=0</formula>
    </cfRule>
  </conditionalFormatting>
  <conditionalFormatting sqref="L13:O25">
    <cfRule type="containsBlanks" dxfId="33" priority="78">
      <formula>LEN(TRIM(L13))=0</formula>
    </cfRule>
  </conditionalFormatting>
  <conditionalFormatting sqref="M11:P12">
    <cfRule type="containsBlanks" dxfId="32" priority="36">
      <formula>LEN(TRIM(M11))=0</formula>
    </cfRule>
  </conditionalFormatting>
  <conditionalFormatting sqref="O37:Q37">
    <cfRule type="containsBlanks" dxfId="31" priority="111" stopIfTrue="1">
      <formula>LEN(TRIM(O37))=0</formula>
    </cfRule>
    <cfRule type="cellIs" dxfId="30" priority="106" stopIfTrue="1" operator="equal">
      <formula>"100%"</formula>
    </cfRule>
    <cfRule type="cellIs" dxfId="29" priority="107" stopIfTrue="1" operator="lessThan">
      <formula>0.5</formula>
    </cfRule>
    <cfRule type="cellIs" dxfId="28" priority="108" stopIfTrue="1" operator="between">
      <formula>0.5</formula>
      <formula>0.7</formula>
    </cfRule>
    <cfRule type="cellIs" dxfId="27" priority="109" stopIfTrue="1" operator="between">
      <formula>0.7</formula>
      <formula>1.2</formula>
    </cfRule>
    <cfRule type="cellIs" dxfId="26" priority="110" stopIfTrue="1" operator="greaterThanOrEqual">
      <formula>1.2</formula>
    </cfRule>
  </conditionalFormatting>
  <conditionalFormatting sqref="O36:V36 S37:U37">
    <cfRule type="cellIs" dxfId="25" priority="2" stopIfTrue="1" operator="equal">
      <formula>"100%"</formula>
    </cfRule>
    <cfRule type="cellIs" dxfId="24" priority="3" stopIfTrue="1" operator="lessThan">
      <formula>0.5</formula>
    </cfRule>
    <cfRule type="cellIs" dxfId="23" priority="4" stopIfTrue="1" operator="between">
      <formula>0.5</formula>
      <formula>0.7</formula>
    </cfRule>
    <cfRule type="cellIs" dxfId="22" priority="5" stopIfTrue="1" operator="between">
      <formula>0.7</formula>
      <formula>1.2</formula>
    </cfRule>
    <cfRule type="cellIs" dxfId="21" priority="6" stopIfTrue="1" operator="greaterThanOrEqual">
      <formula>1.2</formula>
    </cfRule>
    <cfRule type="containsBlanks" dxfId="20" priority="7" stopIfTrue="1">
      <formula>LEN(TRIM(O36))=0</formula>
    </cfRule>
  </conditionalFormatting>
  <conditionalFormatting sqref="P11:P12">
    <cfRule type="containsBlanks" dxfId="19" priority="42" stopIfTrue="1">
      <formula>LEN(TRIM(P11))=0</formula>
    </cfRule>
    <cfRule type="cellIs" dxfId="18" priority="41" stopIfTrue="1" operator="greaterThanOrEqual">
      <formula>1.2</formula>
    </cfRule>
    <cfRule type="cellIs" dxfId="17" priority="40" stopIfTrue="1" operator="between">
      <formula>0.7</formula>
      <formula>1.2</formula>
    </cfRule>
    <cfRule type="cellIs" dxfId="16" priority="39" stopIfTrue="1" operator="between">
      <formula>0.5</formula>
      <formula>0.7</formula>
    </cfRule>
    <cfRule type="cellIs" dxfId="15" priority="38" stopIfTrue="1" operator="lessThan">
      <formula>0.5</formula>
    </cfRule>
    <cfRule type="cellIs" dxfId="14" priority="37" stopIfTrue="1" operator="equal">
      <formula>"100%"</formula>
    </cfRule>
  </conditionalFormatting>
  <conditionalFormatting sqref="Q11:R12 P13:S25">
    <cfRule type="cellIs" dxfId="13" priority="24" stopIfTrue="1" operator="lessThan">
      <formula>0.5</formula>
    </cfRule>
    <cfRule type="cellIs" dxfId="12" priority="25" stopIfTrue="1" operator="between">
      <formula>0.5</formula>
      <formula>0.7</formula>
    </cfRule>
    <cfRule type="cellIs" dxfId="11" priority="26" stopIfTrue="1" operator="between">
      <formula>0.7</formula>
      <formula>1.2</formula>
    </cfRule>
    <cfRule type="cellIs" dxfId="10" priority="27" stopIfTrue="1" operator="greaterThanOrEqual">
      <formula>1.2</formula>
    </cfRule>
    <cfRule type="containsBlanks" dxfId="9" priority="28" stopIfTrue="1">
      <formula>LEN(TRIM(P11))=0</formula>
    </cfRule>
    <cfRule type="cellIs" dxfId="8" priority="23" stopIfTrue="1" operator="equal">
      <formula>"100%"</formula>
    </cfRule>
  </conditionalFormatting>
  <conditionalFormatting sqref="S36:V36 R37:V37">
    <cfRule type="containsBlanks" dxfId="7" priority="1">
      <formula>LEN(TRIM(R36))=0</formula>
    </cfRule>
  </conditionalFormatting>
  <conditionalFormatting sqref="T11:V25">
    <cfRule type="containsBlanks" dxfId="6" priority="22" stopIfTrue="1">
      <formula>LEN(TRIM(T11))=0</formula>
    </cfRule>
    <cfRule type="cellIs" dxfId="5" priority="21" stopIfTrue="1" operator="greaterThanOrEqual">
      <formula>1.2</formula>
    </cfRule>
    <cfRule type="cellIs" dxfId="4" priority="20" stopIfTrue="1" operator="between">
      <formula>0.7</formula>
      <formula>1.2</formula>
    </cfRule>
    <cfRule type="cellIs" dxfId="3" priority="19" stopIfTrue="1" operator="between">
      <formula>0.5</formula>
      <formula>0.7</formula>
    </cfRule>
    <cfRule type="cellIs" dxfId="2" priority="18" stopIfTrue="1" operator="lessThan">
      <formula>0.5</formula>
    </cfRule>
    <cfRule type="cellIs" dxfId="1" priority="17" stopIfTrue="1" operator="equal">
      <formula>"100%"</formula>
    </cfRule>
    <cfRule type="containsBlanks" dxfId="0" priority="16">
      <formula>LEN(TRIM(T11))=0</formula>
    </cfRule>
  </conditionalFormatting>
  <pageMargins left="0.70866141732283472" right="0.70866141732283472" top="0.74803149606299213" bottom="0.74803149606299213" header="0.31496062992125984" footer="0.31496062992125984"/>
  <pageSetup paperSize="5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47" t="s">
        <v>39</v>
      </c>
    </row>
    <row r="3" spans="1:2" ht="120" customHeight="1" x14ac:dyDescent="0.25">
      <c r="A3" s="190" t="s">
        <v>40</v>
      </c>
      <c r="B3" s="190"/>
    </row>
    <row r="5" spans="1:2" ht="45" x14ac:dyDescent="0.25">
      <c r="A5" s="48"/>
      <c r="B5" s="49" t="s">
        <v>41</v>
      </c>
    </row>
    <row r="6" spans="1:2" ht="60" x14ac:dyDescent="0.25">
      <c r="A6" s="50"/>
      <c r="B6" s="49" t="s">
        <v>42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EJE 2 2023</vt:lpstr>
      <vt:lpstr>Instrucciones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AGAA DPM</dc:creator>
  <cp:lastModifiedBy>Jessica Chable Llanes</cp:lastModifiedBy>
  <cp:lastPrinted>2023-10-05T15:55:34Z</cp:lastPrinted>
  <dcterms:created xsi:type="dcterms:W3CDTF">2021-02-22T21:43:21Z</dcterms:created>
  <dcterms:modified xsi:type="dcterms:W3CDTF">2024-01-04T17:28:17Z</dcterms:modified>
</cp:coreProperties>
</file>