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PLANEACIÓN\MIR\2024\2DO TRIMESTRE\"/>
    </mc:Choice>
  </mc:AlternateContent>
  <xr:revisionPtr revIDLastSave="0" documentId="13_ncr:1_{D3BCA30D-5FCF-475B-89E6-C2FA5996E11F}" xr6:coauthVersionLast="47" xr6:coauthVersionMax="47" xr10:uidLastSave="{00000000-0000-0000-0000-000000000000}"/>
  <bookViews>
    <workbookView xWindow="-120" yWindow="-120" windowWidth="21840" windowHeight="13140" xr2:uid="{00000000-000D-0000-FFFF-FFFF00000000}"/>
  </bookViews>
  <sheets>
    <sheet name="SEGUIMIENTO EJE 2 2024"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1" l="1"/>
  <c r="T14" i="1"/>
  <c r="T16" i="1"/>
  <c r="T17" i="1"/>
  <c r="T18" i="1"/>
  <c r="T19" i="1"/>
  <c r="T20" i="1"/>
  <c r="T21" i="1"/>
  <c r="T22" i="1"/>
  <c r="T23" i="1"/>
  <c r="T24" i="1"/>
  <c r="T15" i="1"/>
  <c r="Q15" i="1"/>
  <c r="Q11" i="1" l="1"/>
  <c r="Q14" i="1"/>
  <c r="Q16" i="1"/>
  <c r="Q17" i="1"/>
  <c r="Q18" i="1"/>
  <c r="Q19" i="1"/>
  <c r="Q20" i="1"/>
  <c r="Q21" i="1"/>
  <c r="Q22" i="1"/>
  <c r="Q23" i="1"/>
  <c r="Q24" i="1"/>
  <c r="Q13" i="1"/>
  <c r="O36" i="1"/>
  <c r="P36" i="1"/>
  <c r="S36" i="1"/>
  <c r="T36" i="1"/>
  <c r="G24" i="1"/>
  <c r="G23" i="1"/>
  <c r="G22" i="1"/>
  <c r="G19" i="1"/>
  <c r="G20" i="1"/>
  <c r="G21" i="1"/>
  <c r="G17" i="1"/>
  <c r="G18" i="1"/>
  <c r="G16" i="1"/>
  <c r="G15" i="1"/>
  <c r="G13" i="1" l="1"/>
  <c r="P14" i="1"/>
  <c r="P13" i="1"/>
  <c r="P15" i="1"/>
  <c r="P16" i="1"/>
  <c r="P17" i="1"/>
  <c r="P18" i="1"/>
  <c r="P19" i="1"/>
  <c r="P20" i="1"/>
  <c r="P21" i="1"/>
  <c r="P22" i="1"/>
  <c r="P23" i="1"/>
  <c r="P24" i="1"/>
  <c r="V25" i="1"/>
  <c r="P25" i="1" l="1"/>
  <c r="S35" i="1"/>
  <c r="U35" i="1"/>
  <c r="T35" i="1"/>
  <c r="R35" i="1"/>
  <c r="Q35" i="1"/>
  <c r="P35" i="1"/>
  <c r="O35" i="1"/>
  <c r="V35" i="1" s="1"/>
  <c r="V12" i="1" l="1"/>
  <c r="U12" i="1"/>
  <c r="S12" i="1"/>
  <c r="R12" i="1"/>
  <c r="Q12" i="1"/>
  <c r="P12" i="1"/>
  <c r="U25" i="1"/>
  <c r="T25" i="1"/>
  <c r="S25" i="1"/>
  <c r="R25" i="1"/>
  <c r="Q25" i="1"/>
  <c r="P11" i="1" l="1"/>
</calcChain>
</file>

<file path=xl/sharedStrings.xml><?xml version="1.0" encoding="utf-8"?>
<sst xmlns="http://schemas.openxmlformats.org/spreadsheetml/2006/main" count="141" uniqueCount="99">
  <si>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</si>
  <si>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</si>
  <si>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</si>
  <si>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</si>
  <si>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</si>
  <si>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</si>
  <si>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</si>
  <si>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</si>
  <si>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</si>
  <si>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</si>
  <si>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</si>
  <si>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</si>
  <si>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</si>
  <si>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</si>
  <si>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</si>
  <si>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</si>
  <si>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Propósito</t>
  </si>
  <si>
    <t>Actividad</t>
  </si>
  <si>
    <t>JUSTIFICACION TRIMESTRAL Y ANUAL DE AVANCE DE RESULTADOS 2023</t>
  </si>
  <si>
    <t>SEGUIMIENTO A LA EJECUCIÓN DEL PRESUPUESTO AUTORIZADO</t>
  </si>
  <si>
    <t>UNIDAD ADMINISTRATIVA</t>
  </si>
  <si>
    <t>TRIMESTRE 1 2023</t>
  </si>
  <si>
    <t>TRIMESTRE 2 2023</t>
  </si>
  <si>
    <t>TRIMESTRE 3 2023</t>
  </si>
  <si>
    <t>TRIMESTRE 4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</si>
  <si>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</si>
  <si>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</si>
  <si>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</si>
  <si>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</si>
  <si>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</si>
  <si>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</si>
  <si>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ANUAL</t>
  </si>
  <si>
    <t>Trimestral</t>
  </si>
  <si>
    <t>UNIDAD DE MEDIDA DEL INDICADOR: 
Porcentaje
UNIDAD DE MEDIDA DE LAS VARIABLES: 
Turistas</t>
  </si>
  <si>
    <t>UNIDAD DE MEDIDA DEL INDICADOR: 
Porcentaje 
UNIDAD DE MEDIDA DE LAS VARIABLES: 
Porcentaje de ocupacion</t>
  </si>
  <si>
    <t>Componente
( Planeación Turística  )</t>
  </si>
  <si>
    <t>UNIDAD DE MEDIDA DEL INDICADOR: 
Porcentaje.
UNIDAD DE MEDIDA DE LAS VARIABLES: 
Eventos.</t>
  </si>
  <si>
    <r>
      <rPr>
        <b/>
        <sz val="11"/>
        <color theme="1"/>
        <rFont val="Arial"/>
        <family val="2"/>
      </rPr>
      <t>PETD:</t>
    </r>
    <r>
      <rPr>
        <sz val="11"/>
        <color theme="1"/>
        <rFont val="Arial"/>
        <family val="2"/>
      </rPr>
      <t xml:space="preserve"> Porcentaje de eventos turísticos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</si>
  <si>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</si>
  <si>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t>PAT:</t>
    </r>
    <r>
      <rPr>
        <sz val="11"/>
        <color theme="0"/>
        <rFont val="Arial"/>
        <family val="2"/>
      </rPr>
      <t xml:space="preserve"> Porcentaje de la Afluencia Turística.</t>
    </r>
  </si>
  <si>
    <r>
      <t xml:space="preserve">POH: </t>
    </r>
    <r>
      <rPr>
        <sz val="11"/>
        <color theme="0"/>
        <rFont val="Arial"/>
        <family val="2"/>
      </rPr>
      <t>Porcentaje de Ocupación Hotelera</t>
    </r>
  </si>
  <si>
    <r>
      <t xml:space="preserve">PETR: </t>
    </r>
    <r>
      <rPr>
        <sz val="11"/>
        <color theme="1"/>
        <rFont val="Arial"/>
        <family val="2"/>
      </rPr>
      <t>Porcentaje de eventos turísticos realizados</t>
    </r>
  </si>
  <si>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</si>
  <si>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</si>
  <si>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Publicaciones</t>
    </r>
  </si>
  <si>
    <r>
      <rPr>
        <b/>
        <sz val="11"/>
        <color theme="1"/>
        <rFont val="Arial"/>
        <family val="2"/>
      </rPr>
      <t>PPPTV</t>
    </r>
    <r>
      <rPr>
        <sz val="11"/>
        <color theme="1"/>
        <rFont val="Arial"/>
        <family val="2"/>
      </rPr>
      <t>: Porcentaje de publicaciones de promoción turística visualizadas</t>
    </r>
  </si>
  <si>
    <t>Anual</t>
  </si>
  <si>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</si>
  <si>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PEDRD</t>
    </r>
    <r>
      <rPr>
        <sz val="11"/>
        <color theme="1"/>
        <rFont val="Arial"/>
        <family val="2"/>
      </rPr>
      <t xml:space="preserve">: Porcentaje de eventos deportivos realizados y difundidos </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</si>
  <si>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</si>
  <si>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</si>
  <si>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</si>
  <si>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t>Componente
(Jefaura de atención al 
Turista)</t>
  </si>
  <si>
    <r>
      <rPr>
        <b/>
        <sz val="11"/>
        <color theme="1"/>
        <rFont val="Arial"/>
        <family val="2"/>
      </rPr>
      <t>PATB:</t>
    </r>
    <r>
      <rPr>
        <sz val="11"/>
        <color theme="1"/>
        <rFont val="Arial"/>
        <family val="2"/>
      </rPr>
      <t xml:space="preserve"> Porcentaje de atenciones a turistas brindadas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</si>
  <si>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</si>
  <si>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</si>
  <si>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</si>
  <si>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Casos </t>
    </r>
  </si>
  <si>
    <r>
      <rPr>
        <b/>
        <sz val="11"/>
        <rFont val="Arial"/>
        <family val="2"/>
      </rPr>
      <t xml:space="preserve">UNIDAD DE MEDIDA DEL INDICADOR: </t>
    </r>
    <r>
      <rPr>
        <sz val="11"/>
        <rFont val="Arial"/>
        <family val="2"/>
      </rPr>
      <t xml:space="preserve">
Porcentaje.
</t>
    </r>
    <r>
      <rPr>
        <b/>
        <sz val="11"/>
        <rFont val="Arial"/>
        <family val="2"/>
      </rPr>
      <t>UNIDAD DE MEDIDA DE LAS VARIABLES:</t>
    </r>
    <r>
      <rPr>
        <sz val="11"/>
        <rFont val="Arial"/>
        <family val="2"/>
      </rPr>
      <t xml:space="preserve"> 
Hermanamientos </t>
    </r>
  </si>
  <si>
    <t>ELABORÓ
Eduardo Reza Morán
Coordinación de Planeación Turística</t>
  </si>
  <si>
    <t>AUTORIZÓ
Juan Pablo De Zulueta Razo
Secretaría Municipal de Turismo</t>
  </si>
  <si>
    <t>OFICINA MUNICIPAL DE TURISMO</t>
  </si>
  <si>
    <t>EJE 2: PROSPERIDAD COMPARTIDA</t>
  </si>
  <si>
    <t>SEGUIMIENTO DE AVANCE EN CUMPLIMIENTO DE METAS Y OBJETIVOS 2024</t>
  </si>
  <si>
    <t>E-PPA 2.5 PROGRAMA DE IMPULSO TURÍSTICO</t>
  </si>
  <si>
    <t>SECRETARÍA MUNICIPAL DE TURISMO</t>
  </si>
  <si>
    <r>
      <t>2.5.1.1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</si>
  <si>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color theme="1"/>
        <rFont val="Arial"/>
        <family val="2"/>
      </rPr>
      <t>2.5.1.1.1</t>
    </r>
    <r>
      <rPr>
        <sz val="11"/>
        <color theme="1"/>
        <rFont val="Arial"/>
        <family val="2"/>
      </rPr>
      <t xml:space="preserve"> Eventos turísticos que promuevan al sector realizados</t>
    </r>
  </si>
  <si>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</si>
  <si>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</si>
  <si>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2.5.1.1.1.3</t>
    </r>
    <r>
      <rPr>
        <sz val="11"/>
        <color theme="1"/>
        <rFont val="Arial"/>
        <family val="2"/>
      </rPr>
      <t xml:space="preserve"> Promoción de las actividades turísticas en redes sociales </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</si>
  <si>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</si>
  <si>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</si>
  <si>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2.5.1.1.1.6</t>
    </r>
    <r>
      <rPr>
        <sz val="11"/>
        <color theme="1"/>
        <rFont val="Arial"/>
        <family val="2"/>
      </rPr>
      <t xml:space="preserve"> Promoción a través de pláticas sobre la importancia de la sostenibilidad ambiental en la actividad turística</t>
    </r>
  </si>
  <si>
    <r>
      <rPr>
        <b/>
        <sz val="11"/>
        <color theme="1"/>
        <rFont val="Arial"/>
        <family val="2"/>
      </rPr>
      <t>2.5.1.1.2</t>
    </r>
    <r>
      <rPr>
        <sz val="11"/>
        <color theme="1"/>
        <rFont val="Arial"/>
        <family val="2"/>
      </rPr>
      <t xml:space="preserve"> Atenciones a turistas brindadas</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</si>
  <si>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</si>
  <si>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2.5.1.1.2.2</t>
    </r>
    <r>
      <rPr>
        <sz val="11"/>
        <color theme="1"/>
        <rFont val="Arial"/>
        <family val="2"/>
      </rPr>
      <t xml:space="preserve"> Colaboración entre ciudades por medio de hermanamientos</t>
    </r>
  </si>
  <si>
    <t>META PROGRAMADA 2024</t>
  </si>
  <si>
    <t>META REALIZADA 2024</t>
  </si>
  <si>
    <t>PORCENTAJE DE AVANCE TRIMESTRAL 2024</t>
  </si>
  <si>
    <t>AVANCE EN CUMPLIMIENTO DE METAS TRIMESTRAL Y ANUAL ACUMULADO 2024</t>
  </si>
  <si>
    <t>JUSTIFICACION TRIMESTRAL Y ANUAL DE AVANCE DE RESULTADOS 2024</t>
  </si>
  <si>
    <r>
      <t xml:space="preserve">Justificacion Trimestral: </t>
    </r>
    <r>
      <rPr>
        <sz val="11"/>
        <rFont val="Arial"/>
        <family val="2"/>
      </rPr>
      <t xml:space="preserve">No se tenía programado las pláticas dirigidas a niños y padres de familia,cumpliendo con la meta establecida en este periodo con un resultado de avance del 100%. </t>
    </r>
  </si>
  <si>
    <r>
      <rPr>
        <b/>
        <sz val="11"/>
        <color theme="1"/>
        <rFont val="Arial"/>
        <family val="2"/>
      </rPr>
      <t>2.5.1</t>
    </r>
    <r>
      <rPr>
        <sz val="11"/>
        <color theme="1"/>
        <rFont val="Arial"/>
        <family val="2"/>
      </rPr>
      <t xml:space="preserve"> Contribuir a implementar acciones que permitan cerrar las brechas de desigualdad social reactivando la economía y  diversificándola contribuyendo a reducir la exclusión social, fortalecer y mejorar la calidad de vida de las familias mediante la promoción de la diversidad turística y el trabajo coordinado con el sector hotelero  garantizando con ello un aumento en la afluencia y la ocupación sostenible del sector.</t>
    </r>
  </si>
  <si>
    <t>ICU: Índice de Competitividad Urbana (se compone de 10 Indicadores)</t>
  </si>
  <si>
    <r>
      <rPr>
        <b/>
        <sz val="11"/>
        <color theme="1"/>
        <rFont val="Arial"/>
        <family val="2"/>
      </rPr>
      <t xml:space="preserve">UNIDAD DE MEDIDA DEL INDICADOR: </t>
    </r>
    <r>
      <rPr>
        <sz val="11"/>
        <color theme="1"/>
        <rFont val="Arial"/>
        <family val="2"/>
      </rPr>
      <t xml:space="preserve">
</t>
    </r>
    <r>
      <rPr>
        <sz val="11"/>
        <rFont val="Arial"/>
        <family val="2"/>
      </rPr>
      <t>Porcentaje</t>
    </r>
    <r>
      <rPr>
        <sz val="11"/>
        <color theme="1"/>
        <rFont val="Arial"/>
        <family val="2"/>
      </rPr>
      <t xml:space="preserve">
</t>
    </r>
    <r>
      <rPr>
        <b/>
        <sz val="11"/>
        <color theme="1"/>
        <rFont val="Arial"/>
        <family val="2"/>
      </rPr>
      <t xml:space="preserve">UNIDAD DE MEDIDA DE LAS VARIABLES: </t>
    </r>
    <r>
      <rPr>
        <sz val="11"/>
        <color theme="1"/>
        <rFont val="Arial"/>
        <family val="2"/>
      </rPr>
      <t xml:space="preserve">
</t>
    </r>
    <r>
      <rPr>
        <sz val="11"/>
        <rFont val="Arial"/>
        <family val="2"/>
      </rPr>
      <t>Posición</t>
    </r>
  </si>
  <si>
    <t>PORCENTAJE DE AVANCE ANUAL 2024</t>
  </si>
  <si>
    <t xml:space="preserve">Justificacion Trimestral: El Instituto Mexicano para la Competitividad A. C. IMCO actualiza y publica los índices y subíndices de manera bienal. En 2023 se obtuvo la posición 5 y para este año 2024 se busca obtener la posición 4. </t>
  </si>
  <si>
    <r>
      <t xml:space="preserve">Justificacion Trimestral: </t>
    </r>
    <r>
      <rPr>
        <sz val="11"/>
        <color theme="1"/>
        <rFont val="Arial"/>
        <family val="2"/>
      </rPr>
      <t xml:space="preserve">No se realizó ningún evento, no se cumple con la meta establecida en este periodo con un resultado de avance del 0%. </t>
    </r>
  </si>
  <si>
    <r>
      <t xml:space="preserve">Justificacion Trimestral: </t>
    </r>
    <r>
      <rPr>
        <sz val="11"/>
        <rFont val="Arial"/>
        <family val="2"/>
      </rPr>
      <t>La Sria de Turismo no recibió peticiones de apoyo para la realización de  ningún evento para su difusión y colaboración, alcanzando un avance del 0%. Por lo que no cumplió la meta establecida.</t>
    </r>
  </si>
  <si>
    <r>
      <t>Justificacion Trimestral:</t>
    </r>
    <r>
      <rPr>
        <sz val="11"/>
        <rFont val="Arial"/>
        <family val="2"/>
      </rPr>
      <t xml:space="preserve">Asistió el Secretario a un evento internacional enfocado en sector turístico cumpliendo la meta programada. Con un avance del 100% en este trimestre. </t>
    </r>
  </si>
  <si>
    <r>
      <t xml:space="preserve">Justificacion Trimestral: </t>
    </r>
    <r>
      <rPr>
        <sz val="11"/>
        <rFont val="Arial"/>
        <family val="2"/>
      </rPr>
      <t>Total de reacciones, comentarios, compartidos y guardados en medios de comunciación. Como referencia con el trimestre anterior, el número dismin uyo esto se debió a  la temporada de elecciones, por lo que el avance en el trimestre fue menor a lo programado, obteniendo un avance del 34.67%.</t>
    </r>
  </si>
  <si>
    <r>
      <t>Justificacion Trimestral:</t>
    </r>
    <r>
      <rPr>
        <sz val="11"/>
        <rFont val="Arial"/>
        <family val="2"/>
      </rPr>
      <t xml:space="preserve"> No se realizó eventos culturales y sociales, por ello el avance fue del 0% en este periodo.</t>
    </r>
  </si>
  <si>
    <r>
      <t xml:space="preserve">Justificacion Trimestral: </t>
    </r>
    <r>
      <rPr>
        <sz val="11"/>
        <rFont val="Arial"/>
        <family val="2"/>
      </rPr>
      <t>En este periodo se realizó dos eventos deportivos, por  ello el avance fue del 100%</t>
    </r>
  </si>
  <si>
    <r>
      <t xml:space="preserve">Justificacion Trimestral: </t>
    </r>
    <r>
      <rPr>
        <sz val="11"/>
        <rFont val="Arial"/>
        <family val="2"/>
      </rPr>
      <t>Se resolvieron 143 casos en la Casa Consular, con un avance de 286%, teniendo con ello un avance superior a lo programado en este trimestre. Se estableció brindar atenciones a turistas con mejor ubicación y acceso para informes turísticos.</t>
    </r>
  </si>
  <si>
    <r>
      <t xml:space="preserve">Justificacion Trimestral: </t>
    </r>
    <r>
      <rPr>
        <sz val="11"/>
        <rFont val="Arial"/>
        <family val="2"/>
      </rPr>
      <t>En este periodo no hay programada ninguna colaboración entre ciudades por medio de hermanamientos</t>
    </r>
  </si>
  <si>
    <r>
      <t xml:space="preserve">Justificacion Trimestral: </t>
    </r>
    <r>
      <rPr>
        <sz val="11"/>
        <rFont val="Arial"/>
        <family val="2"/>
      </rPr>
      <t xml:space="preserve">Se atendieron a un total de 74 turistas, superior a la meta estimada de 60 personas atendidas, cumpliendo con un avance del 123.33%, teniendo con ello un avance superior a lo programado en  este periodo. </t>
    </r>
  </si>
  <si>
    <r>
      <t xml:space="preserve">Justificacion Trimestral: </t>
    </r>
    <r>
      <rPr>
        <sz val="11"/>
        <color theme="0"/>
        <rFont val="Arial"/>
        <family val="2"/>
      </rPr>
      <t>Este segundo trimestre se obtuvo la información de la Asociación de Hoteles de Cancún, la cual representa la temporada baja en el sector turístico, en donde se obtuvo una afluencia turística de 698,060</t>
    </r>
    <r>
      <rPr>
        <b/>
        <sz val="11"/>
        <color theme="0"/>
        <rFont val="Arial"/>
        <family val="2"/>
      </rPr>
      <t xml:space="preserve"> (preliminar). </t>
    </r>
  </si>
  <si>
    <r>
      <t>Justificacion Trimestral:</t>
    </r>
    <r>
      <rPr>
        <sz val="11"/>
        <color theme="0"/>
        <rFont val="Arial"/>
        <family val="2"/>
      </rPr>
      <t xml:space="preserve"> Este segundo trimestre se obtuvo la información de la Asociación de Hoteles de Cancún, la cual representa la temporada baja en el sector turístico, en donde se obtuvo una ocupación hotelera del 80% (preliminar), en el destino de Cancún.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</si>
</sst>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s>
  <borders count="107">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ashed">
        <color theme="1"/>
      </left>
      <right/>
      <top style="dash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right style="medium">
        <color theme="1"/>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right style="medium">
        <color theme="1"/>
      </right>
      <top/>
      <bottom style="dotted">
        <color theme="1"/>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style="dotted">
        <color indexed="64"/>
      </left>
      <right style="dashed">
        <color theme="1"/>
      </right>
      <top/>
      <bottom style="dashed">
        <color theme="1"/>
      </bottom>
      <diagonal/>
    </border>
    <border>
      <left style="dashed">
        <color theme="1"/>
      </left>
      <right/>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medium">
        <color indexed="64"/>
      </bottom>
      <diagonal/>
    </border>
    <border>
      <left style="dashed">
        <color theme="1"/>
      </left>
      <right/>
      <top/>
      <bottom style="medium">
        <color indexed="64"/>
      </bottom>
      <diagonal/>
    </border>
    <border>
      <left style="dashed">
        <color theme="1"/>
      </left>
      <right style="dashed">
        <color theme="1"/>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medium">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193">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3" fillId="5" borderId="18" xfId="0" applyFont="1" applyFill="1" applyBorder="1" applyAlignment="1">
      <alignment horizontal="justify" vertical="center" wrapText="1"/>
    </xf>
    <xf numFmtId="0" fontId="3"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0"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1" fontId="3" fillId="10" borderId="21" xfId="1" applyNumberFormat="1" applyFont="1" applyFill="1" applyBorder="1" applyAlignment="1">
      <alignment horizontal="center" vertical="center" wrapText="1"/>
    </xf>
    <xf numFmtId="1" fontId="3" fillId="5" borderId="21" xfId="1" applyNumberFormat="1"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0" fontId="4" fillId="10" borderId="29" xfId="0" applyFont="1" applyFill="1" applyBorder="1" applyAlignment="1">
      <alignment horizontal="justify" vertical="center" wrapText="1"/>
    </xf>
    <xf numFmtId="0" fontId="6" fillId="5" borderId="25" xfId="0" applyFont="1" applyFill="1" applyBorder="1" applyAlignment="1">
      <alignment horizontal="left" vertical="center" wrapText="1"/>
    </xf>
    <xf numFmtId="0" fontId="6" fillId="5" borderId="30" xfId="0" applyFont="1" applyFill="1" applyBorder="1" applyAlignment="1">
      <alignment horizontal="center" vertical="center" wrapText="1"/>
    </xf>
    <xf numFmtId="3" fontId="3" fillId="10" borderId="31" xfId="0" applyNumberFormat="1" applyFont="1" applyFill="1" applyBorder="1" applyAlignment="1">
      <alignment horizontal="center" vertical="center" wrapText="1"/>
    </xf>
    <xf numFmtId="0" fontId="3" fillId="5" borderId="31" xfId="0" applyFont="1" applyFill="1" applyBorder="1" applyAlignment="1">
      <alignment horizontal="center" vertical="center" wrapText="1"/>
    </xf>
    <xf numFmtId="3" fontId="3" fillId="10" borderId="32" xfId="0" applyNumberFormat="1" applyFont="1" applyFill="1" applyBorder="1" applyAlignment="1">
      <alignment horizontal="center" vertical="center" wrapText="1"/>
    </xf>
    <xf numFmtId="3" fontId="3" fillId="4" borderId="38"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39"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10" fontId="0" fillId="6" borderId="41" xfId="0" applyNumberForma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45"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10" fontId="0" fillId="6" borderId="42" xfId="0" applyNumberFormat="1" applyFill="1" applyBorder="1" applyAlignment="1">
      <alignment horizontal="center" vertical="center" wrapText="1"/>
    </xf>
    <xf numFmtId="0" fontId="6" fillId="10" borderId="51" xfId="0" applyFont="1" applyFill="1" applyBorder="1" applyAlignment="1">
      <alignment horizontal="justify" vertical="center" wrapText="1"/>
    </xf>
    <xf numFmtId="0" fontId="5" fillId="9" borderId="52" xfId="0" applyFont="1" applyFill="1" applyBorder="1" applyAlignment="1">
      <alignment horizontal="left" vertical="center" wrapText="1"/>
    </xf>
    <xf numFmtId="0" fontId="4" fillId="10" borderId="53" xfId="0" applyFont="1" applyFill="1" applyBorder="1" applyAlignment="1">
      <alignment horizontal="left" vertical="center" wrapText="1"/>
    </xf>
    <xf numFmtId="0" fontId="1" fillId="5" borderId="53" xfId="0" applyFont="1" applyFill="1" applyBorder="1" applyAlignment="1">
      <alignment horizontal="left" vertical="center" wrapText="1"/>
    </xf>
    <xf numFmtId="0" fontId="1" fillId="5" borderId="54" xfId="0" applyFont="1" applyFill="1" applyBorder="1" applyAlignment="1">
      <alignment horizontal="left" vertical="center" wrapText="1"/>
    </xf>
    <xf numFmtId="0" fontId="1" fillId="2" borderId="55"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38"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center" wrapText="1"/>
    </xf>
    <xf numFmtId="3" fontId="3" fillId="7" borderId="39" xfId="0" applyNumberFormat="1" applyFont="1" applyFill="1" applyBorder="1" applyAlignment="1">
      <alignment horizontal="center" vertical="center" wrapText="1"/>
    </xf>
    <xf numFmtId="10" fontId="0" fillId="6" borderId="60" xfId="0" applyNumberFormat="1" applyFill="1" applyBorder="1" applyAlignment="1">
      <alignment horizontal="center" vertical="center" wrapText="1"/>
    </xf>
    <xf numFmtId="10" fontId="14" fillId="14" borderId="42" xfId="0" applyNumberFormat="1" applyFont="1" applyFill="1" applyBorder="1" applyAlignment="1">
      <alignment horizontal="center" vertical="center"/>
    </xf>
    <xf numFmtId="10" fontId="0" fillId="13" borderId="42" xfId="0" applyNumberFormat="1" applyFill="1" applyBorder="1" applyAlignment="1">
      <alignment horizontal="center" vertical="center" wrapText="1"/>
    </xf>
    <xf numFmtId="10" fontId="0" fillId="13" borderId="40" xfId="0" applyNumberForma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64" xfId="0" applyFont="1" applyFill="1" applyBorder="1" applyAlignment="1">
      <alignment horizontal="center" vertical="center" wrapText="1"/>
    </xf>
    <xf numFmtId="1" fontId="6" fillId="5" borderId="65" xfId="1"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0" fontId="1" fillId="7" borderId="67" xfId="0" applyFont="1" applyFill="1" applyBorder="1" applyAlignment="1">
      <alignment horizontal="center" vertical="center" wrapText="1"/>
    </xf>
    <xf numFmtId="0" fontId="3" fillId="10" borderId="66" xfId="0" applyFont="1" applyFill="1" applyBorder="1" applyAlignment="1">
      <alignment horizontal="center" vertical="center" wrapText="1"/>
    </xf>
    <xf numFmtId="0" fontId="1" fillId="15" borderId="70" xfId="0" applyFont="1" applyFill="1" applyBorder="1" applyAlignment="1">
      <alignment horizontal="center" vertical="center" wrapText="1"/>
    </xf>
    <xf numFmtId="0" fontId="3" fillId="5" borderId="72" xfId="0" applyFont="1" applyFill="1" applyBorder="1" applyAlignment="1">
      <alignment horizontal="left" vertical="center" wrapText="1"/>
    </xf>
    <xf numFmtId="0" fontId="3" fillId="5" borderId="72" xfId="0" applyFont="1" applyFill="1" applyBorder="1" applyAlignment="1">
      <alignment horizontal="center" vertical="center" wrapText="1"/>
    </xf>
    <xf numFmtId="0" fontId="9" fillId="8" borderId="63" xfId="0" applyFont="1" applyFill="1" applyBorder="1" applyAlignment="1">
      <alignment horizontal="center" vertical="center" wrapText="1"/>
    </xf>
    <xf numFmtId="0" fontId="5" fillId="9" borderId="73" xfId="0" applyFont="1" applyFill="1" applyBorder="1" applyAlignment="1">
      <alignment horizontal="left" vertical="center" wrapText="1"/>
    </xf>
    <xf numFmtId="0" fontId="4" fillId="5" borderId="48"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5" borderId="0" xfId="0" applyFont="1" applyFill="1" applyAlignment="1">
      <alignment horizontal="justify" vertical="center" wrapText="1"/>
    </xf>
    <xf numFmtId="0" fontId="4" fillId="5" borderId="27" xfId="0" applyFont="1" applyFill="1" applyBorder="1" applyAlignment="1">
      <alignment horizontal="center" vertical="center" wrapText="1"/>
    </xf>
    <xf numFmtId="0" fontId="3" fillId="5" borderId="77" xfId="0" applyFont="1" applyFill="1" applyBorder="1" applyAlignment="1">
      <alignment horizontal="left" vertical="center" wrapText="1"/>
    </xf>
    <xf numFmtId="3" fontId="3" fillId="4" borderId="18"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3" fontId="3" fillId="4" borderId="79" xfId="0" applyNumberFormat="1" applyFont="1" applyFill="1" applyBorder="1" applyAlignment="1">
      <alignment horizontal="center" vertical="center" wrapText="1"/>
    </xf>
    <xf numFmtId="0" fontId="1" fillId="5" borderId="80" xfId="0" applyFont="1" applyFill="1" applyBorder="1" applyAlignment="1">
      <alignment horizontal="left" vertical="center" wrapText="1"/>
    </xf>
    <xf numFmtId="0" fontId="4" fillId="10" borderId="27" xfId="0" applyFont="1" applyFill="1" applyBorder="1" applyAlignment="1">
      <alignment horizontal="center" vertical="center" wrapText="1"/>
    </xf>
    <xf numFmtId="0" fontId="4" fillId="5" borderId="81" xfId="0"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83" xfId="0" applyFont="1" applyFill="1" applyBorder="1" applyAlignment="1">
      <alignment horizontal="justify" vertical="center" wrapText="1"/>
    </xf>
    <xf numFmtId="0" fontId="3" fillId="5" borderId="84" xfId="0" applyFont="1" applyFill="1" applyBorder="1" applyAlignment="1">
      <alignment horizontal="justify" vertical="center" wrapText="1"/>
    </xf>
    <xf numFmtId="0" fontId="3" fillId="5" borderId="85" xfId="0" applyFont="1" applyFill="1" applyBorder="1" applyAlignment="1">
      <alignment horizontal="center" vertical="center" wrapText="1"/>
    </xf>
    <xf numFmtId="0" fontId="3" fillId="10" borderId="83" xfId="0" applyFont="1" applyFill="1" applyBorder="1" applyAlignment="1">
      <alignment horizontal="justify" vertical="center" wrapText="1"/>
    </xf>
    <xf numFmtId="0" fontId="3" fillId="10" borderId="84" xfId="0" applyFont="1" applyFill="1" applyBorder="1" applyAlignment="1">
      <alignment horizontal="justify" vertical="center" wrapText="1"/>
    </xf>
    <xf numFmtId="0" fontId="3" fillId="10" borderId="85" xfId="0" applyFont="1" applyFill="1" applyBorder="1" applyAlignment="1">
      <alignment horizontal="center" vertical="center" wrapText="1"/>
    </xf>
    <xf numFmtId="0" fontId="3" fillId="5" borderId="86" xfId="0" applyFont="1" applyFill="1" applyBorder="1" applyAlignment="1">
      <alignment horizontal="justify" vertical="center" wrapText="1"/>
    </xf>
    <xf numFmtId="0" fontId="3" fillId="5" borderId="87" xfId="0" applyFont="1" applyFill="1" applyBorder="1" applyAlignment="1">
      <alignment horizontal="justify" vertical="center" wrapText="1"/>
    </xf>
    <xf numFmtId="0" fontId="3" fillId="5" borderId="88" xfId="0" applyFont="1" applyFill="1" applyBorder="1" applyAlignment="1">
      <alignment horizontal="center" vertical="center" wrapText="1"/>
    </xf>
    <xf numFmtId="0" fontId="3" fillId="5" borderId="89" xfId="0" applyFont="1" applyFill="1" applyBorder="1" applyAlignment="1">
      <alignment horizontal="left" vertical="center" wrapText="1"/>
    </xf>
    <xf numFmtId="0" fontId="3" fillId="10" borderId="90" xfId="0" applyFont="1" applyFill="1" applyBorder="1" applyAlignment="1">
      <alignment horizontal="left" vertical="center" wrapText="1"/>
    </xf>
    <xf numFmtId="0" fontId="3" fillId="5" borderId="91" xfId="0" applyFont="1" applyFill="1" applyBorder="1" applyAlignment="1">
      <alignment horizontal="justify" vertical="center" wrapText="1"/>
    </xf>
    <xf numFmtId="0" fontId="3" fillId="5" borderId="82" xfId="0" applyFont="1" applyFill="1" applyBorder="1" applyAlignment="1">
      <alignment horizontal="justify" vertical="center" wrapText="1"/>
    </xf>
    <xf numFmtId="0" fontId="3" fillId="5" borderId="92" xfId="0" applyFont="1" applyFill="1" applyBorder="1" applyAlignment="1">
      <alignment horizontal="justify" vertical="center" wrapText="1"/>
    </xf>
    <xf numFmtId="0" fontId="4" fillId="5" borderId="9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5" borderId="90" xfId="0" applyFont="1" applyFill="1" applyBorder="1" applyAlignment="1">
      <alignment horizontal="left" vertical="center" wrapText="1"/>
    </xf>
    <xf numFmtId="0" fontId="3" fillId="5" borderId="94" xfId="0" applyFont="1" applyFill="1" applyBorder="1" applyAlignment="1">
      <alignment horizontal="left" vertical="center" wrapText="1"/>
    </xf>
    <xf numFmtId="10" fontId="3" fillId="7" borderId="2" xfId="1" applyNumberFormat="1" applyFont="1" applyFill="1" applyBorder="1" applyAlignment="1">
      <alignment horizontal="center" vertical="center" wrapText="1"/>
    </xf>
    <xf numFmtId="10" fontId="3" fillId="7" borderId="29" xfId="1" applyNumberFormat="1" applyFont="1" applyFill="1" applyBorder="1" applyAlignment="1">
      <alignment horizontal="center" vertical="center" wrapText="1"/>
    </xf>
    <xf numFmtId="10" fontId="3" fillId="7" borderId="20" xfId="1" applyNumberFormat="1" applyFont="1" applyFill="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42" xfId="0" applyNumberFormat="1" applyFont="1" applyBorder="1" applyAlignment="1">
      <alignment horizontal="center" vertical="center" wrapText="1"/>
    </xf>
    <xf numFmtId="3" fontId="3" fillId="0" borderId="49"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3" fontId="3" fillId="0" borderId="47"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44" fontId="3" fillId="4" borderId="95" xfId="2" applyFont="1" applyFill="1" applyBorder="1" applyAlignment="1">
      <alignment horizontal="center" vertical="center" wrapText="1"/>
    </xf>
    <xf numFmtId="44" fontId="3" fillId="4" borderId="96" xfId="2" applyFont="1" applyFill="1" applyBorder="1" applyAlignment="1">
      <alignment horizontal="center" vertical="center" wrapText="1"/>
    </xf>
    <xf numFmtId="44" fontId="3" fillId="4" borderId="97" xfId="2"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3" xfId="0" applyBorder="1"/>
    <xf numFmtId="164" fontId="4" fillId="5" borderId="15" xfId="0" applyNumberFormat="1" applyFont="1" applyFill="1" applyBorder="1" applyAlignment="1">
      <alignment horizontal="center" vertical="center" wrapText="1"/>
    </xf>
    <xf numFmtId="44" fontId="3" fillId="4" borderId="98" xfId="2" applyFont="1" applyFill="1" applyBorder="1" applyAlignment="1">
      <alignment horizontal="center" vertical="center" wrapText="1"/>
    </xf>
    <xf numFmtId="44" fontId="3" fillId="4" borderId="99" xfId="2"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3" fontId="3" fillId="7" borderId="79"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10" fontId="0" fillId="6" borderId="102" xfId="0" applyNumberForma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6" borderId="103" xfId="0" applyNumberFormat="1" applyFill="1" applyBorder="1" applyAlignment="1">
      <alignment horizontal="center" vertical="center" wrapText="1"/>
    </xf>
    <xf numFmtId="3" fontId="3" fillId="4" borderId="31"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10" fontId="0" fillId="6" borderId="30" xfId="0" applyNumberFormat="1" applyFill="1" applyBorder="1" applyAlignment="1">
      <alignment horizontal="center" vertical="center" wrapText="1"/>
    </xf>
    <xf numFmtId="0" fontId="3" fillId="0" borderId="33" xfId="0" applyFont="1" applyBorder="1" applyAlignment="1">
      <alignment horizontal="left" vertical="center" wrapText="1"/>
    </xf>
    <xf numFmtId="0" fontId="0" fillId="0" borderId="27" xfId="0" applyBorder="1"/>
    <xf numFmtId="3" fontId="5" fillId="9" borderId="68" xfId="0" applyNumberFormat="1" applyFont="1" applyFill="1" applyBorder="1" applyAlignment="1">
      <alignment horizontal="center" vertical="center" wrapText="1"/>
    </xf>
    <xf numFmtId="0" fontId="5" fillId="9" borderId="28" xfId="0" applyFont="1" applyFill="1" applyBorder="1" applyAlignment="1">
      <alignment horizontal="left" vertical="center" wrapText="1"/>
    </xf>
    <xf numFmtId="0" fontId="5" fillId="9" borderId="18" xfId="0" applyFont="1" applyFill="1" applyBorder="1" applyAlignment="1">
      <alignment horizontal="left" vertical="center" wrapText="1"/>
    </xf>
    <xf numFmtId="10" fontId="3" fillId="4" borderId="38" xfId="1" applyNumberFormat="1" applyFont="1" applyFill="1" applyBorder="1" applyAlignment="1">
      <alignment horizontal="center" vertical="center" wrapText="1"/>
    </xf>
    <xf numFmtId="10" fontId="3" fillId="4" borderId="2" xfId="1" applyNumberFormat="1" applyFont="1" applyFill="1" applyBorder="1" applyAlignment="1">
      <alignment horizontal="center" vertical="center" wrapText="1"/>
    </xf>
    <xf numFmtId="10" fontId="5" fillId="9" borderId="68" xfId="1" applyNumberFormat="1" applyFont="1" applyFill="1" applyBorder="1" applyAlignment="1">
      <alignment horizontal="center" vertical="center" wrapText="1"/>
    </xf>
    <xf numFmtId="3" fontId="4" fillId="10" borderId="67" xfId="0" applyNumberFormat="1" applyFont="1" applyFill="1" applyBorder="1" applyAlignment="1">
      <alignment horizontal="center" vertical="center" wrapText="1"/>
    </xf>
    <xf numFmtId="3" fontId="6" fillId="5" borderId="69" xfId="0" applyNumberFormat="1" applyFont="1" applyFill="1" applyBorder="1" applyAlignment="1">
      <alignment horizontal="center" vertical="center" wrapText="1"/>
    </xf>
    <xf numFmtId="3" fontId="6" fillId="5" borderId="104"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5" borderId="71" xfId="0" applyFont="1" applyFill="1" applyBorder="1" applyAlignment="1">
      <alignment horizontal="justify" vertical="center" wrapText="1"/>
    </xf>
    <xf numFmtId="0" fontId="3" fillId="5" borderId="105" xfId="3" applyFont="1" applyFill="1" applyBorder="1" applyAlignment="1">
      <alignment horizontal="left" vertical="center" wrapText="1"/>
    </xf>
    <xf numFmtId="10" fontId="0" fillId="13" borderId="106" xfId="0" applyNumberFormat="1" applyFill="1" applyBorder="1" applyAlignment="1">
      <alignment horizontal="center" vertical="center" wrapText="1"/>
    </xf>
    <xf numFmtId="10" fontId="0" fillId="13" borderId="41" xfId="0" applyNumberFormat="1" applyFill="1" applyBorder="1" applyAlignment="1">
      <alignment horizontal="center" vertical="center" wrapText="1"/>
    </xf>
    <xf numFmtId="10" fontId="0" fillId="13" borderId="49" xfId="0" applyNumberForma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6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34" xfId="0" applyFont="1" applyFill="1" applyBorder="1" applyAlignment="1">
      <alignment horizontal="center" vertical="center" wrapText="1"/>
    </xf>
    <xf numFmtId="0" fontId="8" fillId="9" borderId="35"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0" xfId="0" applyFont="1" applyFill="1" applyAlignment="1">
      <alignment horizontal="center" vertical="center"/>
    </xf>
    <xf numFmtId="0" fontId="9" fillId="8" borderId="62"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horizontal="center" vertical="center"/>
    </xf>
    <xf numFmtId="0" fontId="12" fillId="0" borderId="37" xfId="0" applyFont="1" applyBorder="1" applyAlignment="1">
      <alignment horizontal="center" vertical="top" wrapText="1"/>
    </xf>
    <xf numFmtId="0" fontId="12" fillId="0" borderId="37" xfId="0" applyFont="1" applyBorder="1" applyAlignment="1">
      <alignment horizontal="center" vertical="top"/>
    </xf>
    <xf numFmtId="0" fontId="1" fillId="7" borderId="58"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5" fillId="9" borderId="7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75" xfId="0" applyFont="1" applyFill="1" applyBorder="1" applyAlignment="1">
      <alignment horizontal="justify" vertical="center" wrapText="1"/>
    </xf>
    <xf numFmtId="0" fontId="5" fillId="9" borderId="76" xfId="0" applyFont="1" applyFill="1" applyBorder="1" applyAlignment="1">
      <alignment horizontal="justify" vertical="center" wrapText="1"/>
    </xf>
    <xf numFmtId="0" fontId="0" fillId="0" borderId="0" xfId="0" applyAlignment="1">
      <alignment horizontal="justify" vertical="center" wrapText="1"/>
    </xf>
  </cellXfs>
  <cellStyles count="4">
    <cellStyle name="Moneda" xfId="2" builtinId="4"/>
    <cellStyle name="Normal" xfId="0" builtinId="0"/>
    <cellStyle name="Normal 2" xfId="3" xr:uid="{5952364E-8B6A-42D4-849A-7BF40B81862E}"/>
    <cellStyle name="Porcentaje" xfId="1" builtinId="5"/>
  </cellStyles>
  <dxfs count="44">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xdr:col>
      <xdr:colOff>2047875</xdr:colOff>
      <xdr:row>1</xdr:row>
      <xdr:rowOff>396875</xdr:rowOff>
    </xdr:from>
    <xdr:to>
      <xdr:col>3</xdr:col>
      <xdr:colOff>805657</xdr:colOff>
      <xdr:row>5</xdr:row>
      <xdr:rowOff>312038</xdr:rowOff>
    </xdr:to>
    <xdr:pic>
      <xdr:nvPicPr>
        <xdr:cNvPr id="2" name="Imagen 1">
          <a:extLst>
            <a:ext uri="{FF2B5EF4-FFF2-40B4-BE49-F238E27FC236}">
              <a16:creationId xmlns:a16="http://schemas.microsoft.com/office/drawing/2014/main" id="{136C1133-8C51-4DAC-9898-B8AF6397D7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9250" y="603250"/>
          <a:ext cx="1809750" cy="1804288"/>
        </a:xfrm>
        <a:prstGeom prst="rect">
          <a:avLst/>
        </a:prstGeom>
      </xdr:spPr>
    </xdr:pic>
    <xdr:clientData/>
  </xdr:twoCellAnchor>
  <xdr:twoCellAnchor>
    <xdr:from>
      <xdr:col>21</xdr:col>
      <xdr:colOff>301626</xdr:colOff>
      <xdr:row>1</xdr:row>
      <xdr:rowOff>571500</xdr:rowOff>
    </xdr:from>
    <xdr:to>
      <xdr:col>22</xdr:col>
      <xdr:colOff>3550369</xdr:colOff>
      <xdr:row>4</xdr:row>
      <xdr:rowOff>238125</xdr:rowOff>
    </xdr:to>
    <xdr:grpSp>
      <xdr:nvGrpSpPr>
        <xdr:cNvPr id="3" name="Grupo 2">
          <a:extLst>
            <a:ext uri="{FF2B5EF4-FFF2-40B4-BE49-F238E27FC236}">
              <a16:creationId xmlns:a16="http://schemas.microsoft.com/office/drawing/2014/main" id="{76E12E2C-3312-49C1-B4E1-D5B9CB67E135}"/>
            </a:ext>
          </a:extLst>
        </xdr:cNvPr>
        <xdr:cNvGrpSpPr/>
      </xdr:nvGrpSpPr>
      <xdr:grpSpPr>
        <a:xfrm>
          <a:off x="29039912" y="775607"/>
          <a:ext cx="4473386" cy="1190625"/>
          <a:chOff x="24896117" y="646906"/>
          <a:chExt cx="3783584" cy="1008063"/>
        </a:xfrm>
      </xdr:grpSpPr>
      <xdr:pic>
        <xdr:nvPicPr>
          <xdr:cNvPr id="4" name="Imagen 3">
            <a:extLst>
              <a:ext uri="{FF2B5EF4-FFF2-40B4-BE49-F238E27FC236}">
                <a16:creationId xmlns:a16="http://schemas.microsoft.com/office/drawing/2014/main" id="{757443FA-E053-4974-1C64-358E4D23E9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357AC742-4360-DBBC-38D9-233D508A61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topLeftCell="F1" zoomScale="70" zoomScaleNormal="70" workbookViewId="0">
      <selection activeCell="X14" sqref="X14"/>
    </sheetView>
  </sheetViews>
  <sheetFormatPr baseColWidth="10" defaultRowHeight="15" x14ac:dyDescent="0.25"/>
  <cols>
    <col min="2" max="2" width="20.140625" customWidth="1"/>
    <col min="3" max="3" width="45.7109375" customWidth="1"/>
    <col min="4" max="4" width="33.85546875" customWidth="1"/>
    <col min="5" max="6" width="31.42578125" customWidth="1"/>
    <col min="7" max="11" width="17" customWidth="1"/>
    <col min="12" max="19" width="16.85546875" customWidth="1"/>
    <col min="20" max="22" width="18.42578125" customWidth="1"/>
    <col min="23" max="23" width="59.5703125" customWidth="1"/>
  </cols>
  <sheetData>
    <row r="1" spans="1:24" ht="15.75" thickBot="1" x14ac:dyDescent="0.3"/>
    <row r="2" spans="1:24" ht="63" customHeight="1" x14ac:dyDescent="0.25">
      <c r="A2" s="5"/>
      <c r="B2" s="5"/>
      <c r="C2" s="5"/>
      <c r="D2" s="5"/>
      <c r="E2" s="173" t="s">
        <v>63</v>
      </c>
      <c r="F2" s="174"/>
      <c r="G2" s="174"/>
      <c r="H2" s="174"/>
      <c r="I2" s="174"/>
      <c r="J2" s="174"/>
      <c r="K2" s="174"/>
      <c r="L2" s="174"/>
      <c r="M2" s="174"/>
      <c r="N2" s="174"/>
      <c r="O2" s="174"/>
      <c r="P2" s="174"/>
      <c r="Q2" s="174"/>
      <c r="R2" s="174"/>
      <c r="S2" s="174"/>
      <c r="T2" s="174"/>
      <c r="U2" s="175"/>
    </row>
    <row r="3" spans="1:24" ht="30" customHeight="1" x14ac:dyDescent="0.25">
      <c r="A3" s="5"/>
      <c r="B3" s="5"/>
      <c r="C3" s="5"/>
      <c r="D3" s="5"/>
      <c r="E3" s="176" t="s">
        <v>62</v>
      </c>
      <c r="F3" s="177"/>
      <c r="G3" s="177"/>
      <c r="H3" s="177"/>
      <c r="I3" s="177"/>
      <c r="J3" s="177"/>
      <c r="K3" s="177"/>
      <c r="L3" s="177"/>
      <c r="M3" s="177"/>
      <c r="N3" s="177"/>
      <c r="O3" s="177"/>
      <c r="P3" s="177"/>
      <c r="Q3" s="177"/>
      <c r="R3" s="177"/>
      <c r="S3" s="177"/>
      <c r="T3" s="177"/>
      <c r="U3" s="178"/>
    </row>
    <row r="4" spans="1:24" ht="26.25" customHeight="1" x14ac:dyDescent="0.25">
      <c r="A4" s="5"/>
      <c r="B4" s="5"/>
      <c r="C4" s="5"/>
      <c r="D4" s="5"/>
      <c r="E4" s="176" t="s">
        <v>64</v>
      </c>
      <c r="F4" s="177"/>
      <c r="G4" s="177"/>
      <c r="H4" s="177"/>
      <c r="I4" s="177"/>
      <c r="J4" s="177"/>
      <c r="K4" s="177"/>
      <c r="L4" s="177"/>
      <c r="M4" s="177"/>
      <c r="N4" s="177"/>
      <c r="O4" s="177"/>
      <c r="P4" s="177"/>
      <c r="Q4" s="177"/>
      <c r="R4" s="177"/>
      <c r="S4" s="177"/>
      <c r="T4" s="177"/>
      <c r="U4" s="178"/>
    </row>
    <row r="5" spans="1:24" ht="30" customHeight="1" x14ac:dyDescent="0.25">
      <c r="A5" s="5"/>
      <c r="B5" s="5"/>
      <c r="C5" s="5"/>
      <c r="D5" s="5"/>
      <c r="E5" s="176" t="s">
        <v>65</v>
      </c>
      <c r="F5" s="177"/>
      <c r="G5" s="177"/>
      <c r="H5" s="177"/>
      <c r="I5" s="177"/>
      <c r="J5" s="177"/>
      <c r="K5" s="177"/>
      <c r="L5" s="177"/>
      <c r="M5" s="177"/>
      <c r="N5" s="177"/>
      <c r="O5" s="177"/>
      <c r="P5" s="177"/>
      <c r="Q5" s="177"/>
      <c r="R5" s="177"/>
      <c r="S5" s="177"/>
      <c r="T5" s="177"/>
      <c r="U5" s="178"/>
    </row>
    <row r="6" spans="1:24" ht="30.75" thickBot="1" x14ac:dyDescent="0.3">
      <c r="A6" s="5"/>
      <c r="B6" s="5"/>
      <c r="C6" s="5"/>
      <c r="D6" s="5"/>
      <c r="E6" s="179"/>
      <c r="F6" s="180"/>
      <c r="G6" s="180"/>
      <c r="H6" s="180"/>
      <c r="I6" s="180"/>
      <c r="J6" s="180"/>
      <c r="K6" s="180"/>
      <c r="L6" s="180"/>
      <c r="M6" s="180"/>
      <c r="N6" s="180"/>
      <c r="O6" s="180"/>
      <c r="P6" s="180"/>
      <c r="Q6" s="180"/>
      <c r="R6" s="180"/>
      <c r="S6" s="180"/>
      <c r="T6" s="180"/>
      <c r="U6" s="181"/>
    </row>
    <row r="7" spans="1:24" ht="28.9" customHeight="1" thickBot="1" x14ac:dyDescent="0.3"/>
    <row r="8" spans="1:24" ht="33.75" customHeight="1" thickBot="1" x14ac:dyDescent="0.3">
      <c r="G8" s="170" t="s">
        <v>80</v>
      </c>
      <c r="H8" s="171"/>
      <c r="I8" s="171"/>
      <c r="J8" s="171"/>
      <c r="K8" s="171"/>
      <c r="L8" s="171"/>
      <c r="M8" s="171"/>
      <c r="N8" s="171"/>
      <c r="O8" s="171"/>
      <c r="P8" s="171"/>
      <c r="Q8" s="171"/>
      <c r="R8" s="171"/>
      <c r="S8" s="171"/>
      <c r="T8" s="171"/>
      <c r="U8" s="171"/>
      <c r="V8" s="172"/>
      <c r="W8" s="155" t="s">
        <v>81</v>
      </c>
    </row>
    <row r="9" spans="1:24" ht="47.25" customHeight="1" thickBot="1" x14ac:dyDescent="0.3">
      <c r="B9" s="158" t="s">
        <v>0</v>
      </c>
      <c r="C9" s="158" t="s">
        <v>1</v>
      </c>
      <c r="D9" s="160" t="s">
        <v>2</v>
      </c>
      <c r="E9" s="160"/>
      <c r="F9" s="161"/>
      <c r="G9" s="168" t="s">
        <v>77</v>
      </c>
      <c r="H9" s="168"/>
      <c r="I9" s="168"/>
      <c r="J9" s="168"/>
      <c r="K9" s="169"/>
      <c r="L9" s="162" t="s">
        <v>78</v>
      </c>
      <c r="M9" s="163"/>
      <c r="N9" s="163"/>
      <c r="O9" s="164"/>
      <c r="P9" s="165" t="s">
        <v>79</v>
      </c>
      <c r="Q9" s="166"/>
      <c r="R9" s="166"/>
      <c r="S9" s="167"/>
      <c r="T9" s="166" t="s">
        <v>86</v>
      </c>
      <c r="U9" s="166"/>
      <c r="V9" s="166"/>
      <c r="W9" s="156"/>
    </row>
    <row r="10" spans="1:24" ht="143.25" customHeight="1" thickBot="1" x14ac:dyDescent="0.3">
      <c r="B10" s="159"/>
      <c r="C10" s="159"/>
      <c r="D10" s="69" t="s">
        <v>3</v>
      </c>
      <c r="E10" s="69" t="s">
        <v>4</v>
      </c>
      <c r="F10" s="69" t="s">
        <v>5</v>
      </c>
      <c r="G10" s="66" t="s">
        <v>31</v>
      </c>
      <c r="H10" s="61" t="s">
        <v>6</v>
      </c>
      <c r="I10" s="13" t="s">
        <v>7</v>
      </c>
      <c r="J10" s="2" t="s">
        <v>8</v>
      </c>
      <c r="K10" s="14" t="s">
        <v>9</v>
      </c>
      <c r="L10" s="9" t="s">
        <v>6</v>
      </c>
      <c r="M10" s="13" t="s">
        <v>7</v>
      </c>
      <c r="N10" s="2" t="s">
        <v>8</v>
      </c>
      <c r="O10" s="14" t="s">
        <v>9</v>
      </c>
      <c r="P10" s="1" t="s">
        <v>6</v>
      </c>
      <c r="Q10" s="2" t="s">
        <v>7</v>
      </c>
      <c r="R10" s="3" t="s">
        <v>8</v>
      </c>
      <c r="S10" s="4" t="s">
        <v>9</v>
      </c>
      <c r="T10" s="45" t="s">
        <v>7</v>
      </c>
      <c r="U10" s="46" t="s">
        <v>8</v>
      </c>
      <c r="V10" s="47" t="s">
        <v>9</v>
      </c>
      <c r="W10" s="157"/>
    </row>
    <row r="11" spans="1:24" ht="161.1" customHeight="1" thickBot="1" x14ac:dyDescent="0.3">
      <c r="B11" s="141" t="s">
        <v>15</v>
      </c>
      <c r="C11" s="142" t="s">
        <v>83</v>
      </c>
      <c r="D11" s="67" t="s">
        <v>84</v>
      </c>
      <c r="E11" s="68" t="s">
        <v>46</v>
      </c>
      <c r="F11" s="143" t="s">
        <v>85</v>
      </c>
      <c r="G11" s="65">
        <v>4</v>
      </c>
      <c r="H11" s="62">
        <v>4</v>
      </c>
      <c r="I11" s="18">
        <v>4</v>
      </c>
      <c r="J11" s="19">
        <v>4</v>
      </c>
      <c r="K11" s="20">
        <v>4</v>
      </c>
      <c r="L11" s="140">
        <v>4</v>
      </c>
      <c r="M11" s="28"/>
      <c r="N11" s="50"/>
      <c r="O11" s="52"/>
      <c r="P11" s="31">
        <f t="shared" ref="P11:Q11" si="0">IFERROR(L11/H11,"NO APLICA")</f>
        <v>1</v>
      </c>
      <c r="Q11" s="31">
        <f t="shared" si="0"/>
        <v>0</v>
      </c>
      <c r="R11" s="55"/>
      <c r="S11" s="144"/>
      <c r="T11" s="145"/>
      <c r="U11" s="55"/>
      <c r="V11" s="56"/>
      <c r="W11" s="40" t="s">
        <v>87</v>
      </c>
    </row>
    <row r="12" spans="1:24" ht="55.5" hidden="1" customHeight="1" x14ac:dyDescent="0.25">
      <c r="B12" s="186" t="s">
        <v>30</v>
      </c>
      <c r="C12" s="187"/>
      <c r="D12" s="187"/>
      <c r="E12" s="187"/>
      <c r="F12" s="187"/>
      <c r="G12" s="64"/>
      <c r="H12" s="63"/>
      <c r="I12" s="50"/>
      <c r="J12" s="50"/>
      <c r="K12" s="51"/>
      <c r="L12" s="49"/>
      <c r="M12" s="50"/>
      <c r="N12" s="50"/>
      <c r="O12" s="52"/>
      <c r="P12" s="53" t="str">
        <f t="shared" ref="P12:S24" si="1">IFERROR((L12/H12),"100%")</f>
        <v>100%</v>
      </c>
      <c r="Q12" s="39" t="str">
        <f t="shared" si="1"/>
        <v>100%</v>
      </c>
      <c r="R12" s="39" t="str">
        <f t="shared" si="1"/>
        <v>100%</v>
      </c>
      <c r="S12" s="30" t="str">
        <f t="shared" si="1"/>
        <v>100%</v>
      </c>
      <c r="T12" s="55"/>
      <c r="U12" s="39" t="str">
        <f>IFERROR(((L12+M12+N12)/(H12+I12+J12)),"100%")</f>
        <v>100%</v>
      </c>
      <c r="V12" s="30" t="str">
        <f>IFERROR(((L12+M12+N12+O12)/(H12+I12+J12+K12)),"100%")</f>
        <v>100%</v>
      </c>
      <c r="W12" s="48"/>
      <c r="X12" s="130"/>
    </row>
    <row r="13" spans="1:24" ht="116.25" customHeight="1" x14ac:dyDescent="0.25">
      <c r="B13" s="188" t="s">
        <v>16</v>
      </c>
      <c r="C13" s="190" t="s">
        <v>66</v>
      </c>
      <c r="D13" s="133" t="s">
        <v>39</v>
      </c>
      <c r="E13" s="17" t="s">
        <v>32</v>
      </c>
      <c r="F13" s="132" t="s">
        <v>33</v>
      </c>
      <c r="G13" s="131">
        <f>SUM(H13:K13)</f>
        <v>6255000</v>
      </c>
      <c r="H13" s="63">
        <v>1955000</v>
      </c>
      <c r="I13" s="50">
        <v>1500000</v>
      </c>
      <c r="J13" s="50">
        <v>1900000</v>
      </c>
      <c r="K13" s="51">
        <v>900000</v>
      </c>
      <c r="L13" s="27">
        <v>2034260</v>
      </c>
      <c r="M13" s="28">
        <v>698060</v>
      </c>
      <c r="N13" s="50"/>
      <c r="O13" s="52"/>
      <c r="P13" s="53">
        <f>IFERROR((L13/H13),"100%")</f>
        <v>1.0405421994884911</v>
      </c>
      <c r="Q13" s="53">
        <f>IFERROR((M13/I13),"100%")</f>
        <v>0.46537333333333336</v>
      </c>
      <c r="R13" s="55"/>
      <c r="S13" s="146"/>
      <c r="T13" s="56">
        <f t="shared" ref="T13:T14" si="2">IFERROR((M13/I13),"100%")</f>
        <v>0.46537333333333336</v>
      </c>
      <c r="U13" s="55"/>
      <c r="V13" s="56"/>
      <c r="W13" s="41" t="s">
        <v>97</v>
      </c>
    </row>
    <row r="14" spans="1:24" ht="120.75" customHeight="1" x14ac:dyDescent="0.25">
      <c r="B14" s="189"/>
      <c r="C14" s="191"/>
      <c r="D14" s="133" t="s">
        <v>40</v>
      </c>
      <c r="E14" s="17" t="s">
        <v>32</v>
      </c>
      <c r="F14" s="132" t="s">
        <v>34</v>
      </c>
      <c r="G14" s="136">
        <v>0.8155</v>
      </c>
      <c r="H14" s="104">
        <v>0.85</v>
      </c>
      <c r="I14" s="102">
        <v>0.75</v>
      </c>
      <c r="J14" s="102">
        <v>0.87</v>
      </c>
      <c r="K14" s="103">
        <v>0.81</v>
      </c>
      <c r="L14" s="134">
        <v>0.85</v>
      </c>
      <c r="M14" s="135">
        <v>0.8</v>
      </c>
      <c r="N14" s="50"/>
      <c r="O14" s="52"/>
      <c r="P14" s="53">
        <f>IFERROR((L14/H14),"100%")</f>
        <v>1</v>
      </c>
      <c r="Q14" s="53">
        <f t="shared" ref="Q14:Q24" si="3">IFERROR((M14/I14),"100%")</f>
        <v>1.0666666666666667</v>
      </c>
      <c r="R14" s="55"/>
      <c r="S14" s="146"/>
      <c r="T14" s="56">
        <f t="shared" si="2"/>
        <v>1.0666666666666667</v>
      </c>
      <c r="U14" s="55"/>
      <c r="V14" s="56"/>
      <c r="W14" s="70" t="s">
        <v>98</v>
      </c>
    </row>
    <row r="15" spans="1:24" ht="117" customHeight="1" x14ac:dyDescent="0.25">
      <c r="B15" s="10" t="s">
        <v>35</v>
      </c>
      <c r="C15" s="11" t="s">
        <v>67</v>
      </c>
      <c r="D15" s="12" t="s">
        <v>41</v>
      </c>
      <c r="E15" s="73" t="s">
        <v>32</v>
      </c>
      <c r="F15" s="21" t="s">
        <v>36</v>
      </c>
      <c r="G15" s="137">
        <f>SUM(H15:K15)</f>
        <v>12</v>
      </c>
      <c r="H15" s="105">
        <v>2</v>
      </c>
      <c r="I15" s="106">
        <v>3</v>
      </c>
      <c r="J15" s="106">
        <v>3</v>
      </c>
      <c r="K15" s="107">
        <v>4</v>
      </c>
      <c r="L15" s="27">
        <v>1</v>
      </c>
      <c r="M15" s="28"/>
      <c r="N15" s="28"/>
      <c r="O15" s="29"/>
      <c r="P15" s="53">
        <f t="shared" si="1"/>
        <v>0.5</v>
      </c>
      <c r="Q15" s="53">
        <f>IFERROR((M15/I15),"100%")</f>
        <v>0</v>
      </c>
      <c r="R15" s="55"/>
      <c r="S15" s="146"/>
      <c r="T15" s="56">
        <f>IFERROR((M15/I15),"100%")</f>
        <v>0</v>
      </c>
      <c r="U15" s="55"/>
      <c r="V15" s="56"/>
      <c r="W15" s="42" t="s">
        <v>88</v>
      </c>
    </row>
    <row r="16" spans="1:24" ht="112.5" customHeight="1" x14ac:dyDescent="0.25">
      <c r="B16" s="71" t="s">
        <v>17</v>
      </c>
      <c r="C16" s="7" t="s">
        <v>68</v>
      </c>
      <c r="D16" s="7" t="s">
        <v>37</v>
      </c>
      <c r="E16" s="8" t="s">
        <v>32</v>
      </c>
      <c r="F16" s="72" t="s">
        <v>38</v>
      </c>
      <c r="G16" s="138">
        <f>SUM(H16:K16)</f>
        <v>7</v>
      </c>
      <c r="H16" s="105">
        <v>1</v>
      </c>
      <c r="I16" s="106">
        <v>2</v>
      </c>
      <c r="J16" s="106">
        <v>1</v>
      </c>
      <c r="K16" s="107">
        <v>3</v>
      </c>
      <c r="L16" s="27">
        <v>1</v>
      </c>
      <c r="M16" s="28"/>
      <c r="N16" s="28"/>
      <c r="O16" s="29"/>
      <c r="P16" s="53">
        <f t="shared" si="1"/>
        <v>1</v>
      </c>
      <c r="Q16" s="53">
        <f t="shared" si="3"/>
        <v>0</v>
      </c>
      <c r="R16" s="55"/>
      <c r="S16" s="146"/>
      <c r="T16" s="56">
        <f t="shared" ref="T16:T24" si="4">IFERROR((M16/I16),"100%")</f>
        <v>0</v>
      </c>
      <c r="U16" s="55"/>
      <c r="V16" s="56"/>
      <c r="W16" s="43" t="s">
        <v>89</v>
      </c>
    </row>
    <row r="17" spans="2:23" ht="112.5" customHeight="1" x14ac:dyDescent="0.25">
      <c r="B17" s="98" t="s">
        <v>17</v>
      </c>
      <c r="C17" s="84" t="s">
        <v>69</v>
      </c>
      <c r="D17" s="85" t="s">
        <v>42</v>
      </c>
      <c r="E17" s="86" t="s">
        <v>32</v>
      </c>
      <c r="F17" s="101" t="s">
        <v>43</v>
      </c>
      <c r="G17" s="138">
        <f t="shared" ref="G17:G24" si="5">SUM(H17:K17)</f>
        <v>5</v>
      </c>
      <c r="H17" s="105">
        <v>3</v>
      </c>
      <c r="I17" s="106">
        <v>1</v>
      </c>
      <c r="J17" s="106"/>
      <c r="K17" s="107">
        <v>1</v>
      </c>
      <c r="L17" s="78">
        <v>1</v>
      </c>
      <c r="M17" s="77">
        <v>1</v>
      </c>
      <c r="N17" s="77"/>
      <c r="O17" s="79"/>
      <c r="P17" s="53">
        <f t="shared" si="1"/>
        <v>0.33333333333333331</v>
      </c>
      <c r="Q17" s="53">
        <f t="shared" si="3"/>
        <v>1</v>
      </c>
      <c r="R17" s="55"/>
      <c r="S17" s="146"/>
      <c r="T17" s="56">
        <f t="shared" si="4"/>
        <v>1</v>
      </c>
      <c r="U17" s="55"/>
      <c r="V17" s="56"/>
      <c r="W17" s="80" t="s">
        <v>90</v>
      </c>
    </row>
    <row r="18" spans="2:23" ht="112.5" customHeight="1" x14ac:dyDescent="0.25">
      <c r="B18" s="75" t="s">
        <v>17</v>
      </c>
      <c r="C18" s="96" t="s">
        <v>70</v>
      </c>
      <c r="D18" s="97" t="s">
        <v>45</v>
      </c>
      <c r="E18" s="86" t="s">
        <v>32</v>
      </c>
      <c r="F18" s="83" t="s">
        <v>44</v>
      </c>
      <c r="G18" s="138">
        <f t="shared" si="5"/>
        <v>200000</v>
      </c>
      <c r="H18" s="105">
        <v>50000</v>
      </c>
      <c r="I18" s="106">
        <v>50000</v>
      </c>
      <c r="J18" s="106">
        <v>50000</v>
      </c>
      <c r="K18" s="107">
        <v>50000</v>
      </c>
      <c r="L18" s="78">
        <v>89359</v>
      </c>
      <c r="M18" s="77">
        <v>17336</v>
      </c>
      <c r="N18" s="77"/>
      <c r="O18" s="79"/>
      <c r="P18" s="53">
        <f t="shared" si="1"/>
        <v>1.78718</v>
      </c>
      <c r="Q18" s="53">
        <f t="shared" si="3"/>
        <v>0.34671999999999997</v>
      </c>
      <c r="R18" s="55"/>
      <c r="S18" s="146"/>
      <c r="T18" s="56">
        <f t="shared" si="4"/>
        <v>0.34671999999999997</v>
      </c>
      <c r="U18" s="55"/>
      <c r="V18" s="56"/>
      <c r="W18" s="80" t="s">
        <v>91</v>
      </c>
    </row>
    <row r="19" spans="2:23" ht="112.5" customHeight="1" x14ac:dyDescent="0.25">
      <c r="B19" s="99" t="s">
        <v>17</v>
      </c>
      <c r="C19" s="96" t="s">
        <v>71</v>
      </c>
      <c r="D19" s="97" t="s">
        <v>47</v>
      </c>
      <c r="E19" s="86" t="s">
        <v>32</v>
      </c>
      <c r="F19" s="100" t="s">
        <v>38</v>
      </c>
      <c r="G19" s="138">
        <f t="shared" si="5"/>
        <v>4</v>
      </c>
      <c r="H19" s="105"/>
      <c r="I19" s="106">
        <v>1</v>
      </c>
      <c r="J19" s="106">
        <v>1</v>
      </c>
      <c r="K19" s="107">
        <v>2</v>
      </c>
      <c r="L19" s="78">
        <v>1</v>
      </c>
      <c r="M19" s="77"/>
      <c r="N19" s="77"/>
      <c r="O19" s="79"/>
      <c r="P19" s="53" t="str">
        <f t="shared" si="1"/>
        <v>100%</v>
      </c>
      <c r="Q19" s="53">
        <f t="shared" si="3"/>
        <v>0</v>
      </c>
      <c r="R19" s="55"/>
      <c r="S19" s="146"/>
      <c r="T19" s="56">
        <f t="shared" si="4"/>
        <v>0</v>
      </c>
      <c r="U19" s="55"/>
      <c r="V19" s="56"/>
      <c r="W19" s="80" t="s">
        <v>92</v>
      </c>
    </row>
    <row r="20" spans="2:23" ht="112.5" customHeight="1" x14ac:dyDescent="0.25">
      <c r="B20" s="6" t="s">
        <v>17</v>
      </c>
      <c r="C20" s="95" t="s">
        <v>72</v>
      </c>
      <c r="D20" s="74" t="s">
        <v>48</v>
      </c>
      <c r="E20" s="16" t="s">
        <v>32</v>
      </c>
      <c r="F20" s="76" t="s">
        <v>50</v>
      </c>
      <c r="G20" s="138">
        <f t="shared" si="5"/>
        <v>2</v>
      </c>
      <c r="H20" s="105">
        <v>1</v>
      </c>
      <c r="I20" s="106"/>
      <c r="J20" s="106">
        <v>1</v>
      </c>
      <c r="K20" s="107"/>
      <c r="L20" s="78"/>
      <c r="M20" s="77">
        <v>2</v>
      </c>
      <c r="N20" s="77"/>
      <c r="O20" s="79"/>
      <c r="P20" s="53">
        <f t="shared" si="1"/>
        <v>0</v>
      </c>
      <c r="Q20" s="53" t="str">
        <f t="shared" si="3"/>
        <v>100%</v>
      </c>
      <c r="R20" s="55"/>
      <c r="S20" s="146"/>
      <c r="T20" s="56" t="str">
        <f t="shared" si="4"/>
        <v>100%</v>
      </c>
      <c r="U20" s="55"/>
      <c r="V20" s="56"/>
      <c r="W20" s="80" t="s">
        <v>93</v>
      </c>
    </row>
    <row r="21" spans="2:23" ht="112.5" customHeight="1" x14ac:dyDescent="0.25">
      <c r="B21" s="82" t="s">
        <v>17</v>
      </c>
      <c r="C21" s="84" t="s">
        <v>73</v>
      </c>
      <c r="D21" s="85" t="s">
        <v>49</v>
      </c>
      <c r="E21" s="86" t="s">
        <v>46</v>
      </c>
      <c r="F21" s="93" t="s">
        <v>51</v>
      </c>
      <c r="G21" s="138">
        <f t="shared" si="5"/>
        <v>1</v>
      </c>
      <c r="H21" s="105"/>
      <c r="I21" s="106"/>
      <c r="J21" s="106">
        <v>1</v>
      </c>
      <c r="K21" s="107"/>
      <c r="L21" s="78"/>
      <c r="M21" s="77"/>
      <c r="N21" s="77"/>
      <c r="O21" s="79"/>
      <c r="P21" s="53" t="str">
        <f t="shared" si="1"/>
        <v>100%</v>
      </c>
      <c r="Q21" s="53" t="str">
        <f t="shared" si="3"/>
        <v>100%</v>
      </c>
      <c r="R21" s="55"/>
      <c r="S21" s="146"/>
      <c r="T21" s="56" t="str">
        <f t="shared" si="4"/>
        <v>100%</v>
      </c>
      <c r="U21" s="55"/>
      <c r="V21" s="56"/>
      <c r="W21" s="80" t="s">
        <v>82</v>
      </c>
    </row>
    <row r="22" spans="2:23" ht="112.5" customHeight="1" x14ac:dyDescent="0.25">
      <c r="B22" s="81" t="s">
        <v>52</v>
      </c>
      <c r="C22" s="87" t="s">
        <v>74</v>
      </c>
      <c r="D22" s="88" t="s">
        <v>53</v>
      </c>
      <c r="E22" s="89" t="s">
        <v>32</v>
      </c>
      <c r="F22" s="94" t="s">
        <v>56</v>
      </c>
      <c r="G22" s="137">
        <f>SUM(H22:K22)</f>
        <v>240</v>
      </c>
      <c r="H22" s="105">
        <v>60</v>
      </c>
      <c r="I22" s="106">
        <v>60</v>
      </c>
      <c r="J22" s="106">
        <v>60</v>
      </c>
      <c r="K22" s="107">
        <v>60</v>
      </c>
      <c r="L22" s="78">
        <v>105</v>
      </c>
      <c r="M22" s="77">
        <v>74</v>
      </c>
      <c r="N22" s="77"/>
      <c r="O22" s="79"/>
      <c r="P22" s="53">
        <f t="shared" si="1"/>
        <v>1.75</v>
      </c>
      <c r="Q22" s="53">
        <f t="shared" si="3"/>
        <v>1.2333333333333334</v>
      </c>
      <c r="R22" s="55"/>
      <c r="S22" s="146"/>
      <c r="T22" s="56">
        <f t="shared" si="4"/>
        <v>1.2333333333333334</v>
      </c>
      <c r="U22" s="55"/>
      <c r="V22" s="56"/>
      <c r="W22" s="80" t="s">
        <v>96</v>
      </c>
    </row>
    <row r="23" spans="2:23" ht="112.5" customHeight="1" x14ac:dyDescent="0.25">
      <c r="B23" s="6" t="s">
        <v>17</v>
      </c>
      <c r="C23" s="84" t="s">
        <v>75</v>
      </c>
      <c r="D23" s="85" t="s">
        <v>54</v>
      </c>
      <c r="E23" s="86" t="s">
        <v>32</v>
      </c>
      <c r="F23" s="83" t="s">
        <v>57</v>
      </c>
      <c r="G23" s="138">
        <f t="shared" si="5"/>
        <v>200</v>
      </c>
      <c r="H23" s="105">
        <v>50</v>
      </c>
      <c r="I23" s="106">
        <v>50</v>
      </c>
      <c r="J23" s="106">
        <v>50</v>
      </c>
      <c r="K23" s="107">
        <v>50</v>
      </c>
      <c r="L23" s="78">
        <v>150</v>
      </c>
      <c r="M23" s="77">
        <v>143</v>
      </c>
      <c r="N23" s="77"/>
      <c r="O23" s="79"/>
      <c r="P23" s="53">
        <f t="shared" si="1"/>
        <v>3</v>
      </c>
      <c r="Q23" s="53">
        <f t="shared" si="3"/>
        <v>2.86</v>
      </c>
      <c r="R23" s="55"/>
      <c r="S23" s="146"/>
      <c r="T23" s="56">
        <f t="shared" si="4"/>
        <v>2.86</v>
      </c>
      <c r="U23" s="55"/>
      <c r="V23" s="56"/>
      <c r="W23" s="80" t="s">
        <v>94</v>
      </c>
    </row>
    <row r="24" spans="2:23" ht="112.5" customHeight="1" thickBot="1" x14ac:dyDescent="0.3">
      <c r="B24" s="15" t="s">
        <v>17</v>
      </c>
      <c r="C24" s="90" t="s">
        <v>76</v>
      </c>
      <c r="D24" s="91" t="s">
        <v>55</v>
      </c>
      <c r="E24" s="92" t="s">
        <v>46</v>
      </c>
      <c r="F24" s="22" t="s">
        <v>58</v>
      </c>
      <c r="G24" s="139">
        <f t="shared" si="5"/>
        <v>1</v>
      </c>
      <c r="H24" s="108"/>
      <c r="I24" s="109"/>
      <c r="J24" s="109">
        <v>1</v>
      </c>
      <c r="K24" s="110"/>
      <c r="L24" s="32"/>
      <c r="M24" s="33"/>
      <c r="N24" s="33"/>
      <c r="O24" s="34"/>
      <c r="P24" s="53" t="str">
        <f t="shared" si="1"/>
        <v>100%</v>
      </c>
      <c r="Q24" s="53" t="str">
        <f t="shared" si="3"/>
        <v>100%</v>
      </c>
      <c r="R24" s="55"/>
      <c r="S24" s="146"/>
      <c r="T24" s="56" t="str">
        <f t="shared" si="4"/>
        <v>100%</v>
      </c>
      <c r="U24" s="55"/>
      <c r="V24" s="56"/>
      <c r="W24" s="44" t="s">
        <v>95</v>
      </c>
    </row>
    <row r="25" spans="2:23" ht="18.75" x14ac:dyDescent="0.25">
      <c r="P25" s="54">
        <f t="shared" ref="P25:V25" si="6">AVERAGE(P16:P24)</f>
        <v>1.3117522222222222</v>
      </c>
      <c r="Q25" s="54">
        <f t="shared" si="6"/>
        <v>0.90667555555555557</v>
      </c>
      <c r="R25" s="54" t="e">
        <f t="shared" si="6"/>
        <v>#DIV/0!</v>
      </c>
      <c r="S25" s="54" t="e">
        <f t="shared" si="6"/>
        <v>#DIV/0!</v>
      </c>
      <c r="T25" s="54">
        <f t="shared" si="6"/>
        <v>0.90667555555555557</v>
      </c>
      <c r="U25" s="54" t="e">
        <f t="shared" si="6"/>
        <v>#DIV/0!</v>
      </c>
      <c r="V25" s="54" t="e">
        <f t="shared" si="6"/>
        <v>#DIV/0!</v>
      </c>
    </row>
    <row r="28" spans="2:23" ht="48.75" customHeight="1" x14ac:dyDescent="0.25">
      <c r="C28" s="182" t="s">
        <v>59</v>
      </c>
      <c r="D28" s="183"/>
      <c r="E28" s="183"/>
      <c r="F28" s="183"/>
      <c r="G28" s="60"/>
      <c r="L28" s="184" t="s">
        <v>25</v>
      </c>
      <c r="M28" s="185"/>
      <c r="N28" s="185"/>
      <c r="O28" s="185"/>
      <c r="P28" s="185"/>
      <c r="Q28" s="185"/>
      <c r="U28" s="182" t="s">
        <v>60</v>
      </c>
      <c r="V28" s="183"/>
      <c r="W28" s="183"/>
    </row>
    <row r="29" spans="2:23" ht="31.5" customHeight="1" x14ac:dyDescent="0.25"/>
    <row r="30" spans="2:23" ht="25.15" customHeight="1" x14ac:dyDescent="0.25"/>
    <row r="31" spans="2:23" ht="25.15" customHeight="1" thickBot="1" x14ac:dyDescent="0.3"/>
    <row r="32" spans="2:23" ht="32.450000000000003" customHeight="1" thickBot="1" x14ac:dyDescent="0.3">
      <c r="E32" s="149" t="s">
        <v>19</v>
      </c>
      <c r="F32" s="150"/>
      <c r="G32" s="150"/>
      <c r="H32" s="150"/>
      <c r="I32" s="150"/>
      <c r="J32" s="150"/>
      <c r="K32" s="150"/>
      <c r="L32" s="150"/>
      <c r="M32" s="150"/>
      <c r="N32" s="150"/>
      <c r="O32" s="150"/>
      <c r="P32" s="150"/>
      <c r="Q32" s="150"/>
      <c r="R32" s="150"/>
      <c r="S32" s="150"/>
      <c r="T32" s="150"/>
      <c r="U32" s="150"/>
      <c r="V32" s="150"/>
      <c r="W32" s="151"/>
    </row>
    <row r="33" spans="5:23" ht="28.9" customHeight="1" thickBot="1" x14ac:dyDescent="0.3">
      <c r="E33" s="147" t="s">
        <v>20</v>
      </c>
      <c r="F33" s="147" t="s">
        <v>10</v>
      </c>
      <c r="G33" s="152" t="s">
        <v>11</v>
      </c>
      <c r="H33" s="153"/>
      <c r="I33" s="153"/>
      <c r="J33" s="154"/>
      <c r="K33" s="152" t="s">
        <v>12</v>
      </c>
      <c r="L33" s="153"/>
      <c r="M33" s="153"/>
      <c r="N33" s="154"/>
      <c r="O33" s="152" t="s">
        <v>13</v>
      </c>
      <c r="P33" s="153"/>
      <c r="Q33" s="153"/>
      <c r="R33" s="154"/>
      <c r="S33" s="152" t="s">
        <v>14</v>
      </c>
      <c r="T33" s="153"/>
      <c r="U33" s="153"/>
      <c r="V33" s="154"/>
      <c r="W33" s="147" t="s">
        <v>18</v>
      </c>
    </row>
    <row r="34" spans="5:23" ht="33" customHeight="1" thickBot="1" x14ac:dyDescent="0.3">
      <c r="E34" s="148"/>
      <c r="F34" s="148"/>
      <c r="G34" s="23" t="s">
        <v>21</v>
      </c>
      <c r="H34" s="24" t="s">
        <v>22</v>
      </c>
      <c r="I34" s="25" t="s">
        <v>23</v>
      </c>
      <c r="J34" s="26" t="s">
        <v>24</v>
      </c>
      <c r="K34" s="23" t="s">
        <v>21</v>
      </c>
      <c r="L34" s="24" t="s">
        <v>22</v>
      </c>
      <c r="M34" s="25" t="s">
        <v>23</v>
      </c>
      <c r="N34" s="26" t="s">
        <v>24</v>
      </c>
      <c r="O34" s="23" t="s">
        <v>6</v>
      </c>
      <c r="P34" s="24" t="s">
        <v>7</v>
      </c>
      <c r="Q34" s="25" t="s">
        <v>8</v>
      </c>
      <c r="R34" s="26" t="s">
        <v>9</v>
      </c>
      <c r="S34" s="23" t="s">
        <v>6</v>
      </c>
      <c r="T34" s="24" t="s">
        <v>7</v>
      </c>
      <c r="U34" s="25" t="s">
        <v>8</v>
      </c>
      <c r="V34" s="26" t="s">
        <v>9</v>
      </c>
      <c r="W34" s="148"/>
    </row>
    <row r="35" spans="5:23" ht="15.75" customHeight="1" thickBot="1" x14ac:dyDescent="0.3">
      <c r="E35" s="58"/>
      <c r="F35" s="59"/>
      <c r="G35" s="49"/>
      <c r="H35" s="50"/>
      <c r="I35" s="50"/>
      <c r="J35" s="51"/>
      <c r="K35" s="49"/>
      <c r="L35" s="50"/>
      <c r="M35" s="119"/>
      <c r="N35" s="120"/>
      <c r="O35" s="121" t="str">
        <f t="shared" ref="O35" si="7">IFERROR((K35/G35),"100%")</f>
        <v>100%</v>
      </c>
      <c r="P35" s="122" t="str">
        <f t="shared" ref="P35" si="8">IFERROR((L35/H35),"100%")</f>
        <v>100%</v>
      </c>
      <c r="Q35" s="122" t="str">
        <f t="shared" ref="Q35" si="9">IFERROR((M35/I35),"100%")</f>
        <v>100%</v>
      </c>
      <c r="R35" s="123" t="str">
        <f t="shared" ref="R35" si="10">IFERROR((N35/J35),"100%")</f>
        <v>100%</v>
      </c>
      <c r="S35" s="121" t="str">
        <f>IFERROR(((K35)/(G35)),"100%")</f>
        <v>100%</v>
      </c>
      <c r="T35" s="124" t="str">
        <f>IFERROR(((L35+M35)/(H35+I35)),"100%")</f>
        <v>100%</v>
      </c>
      <c r="U35" s="122" t="str">
        <f>IFERROR(((L35+M35+N35)/(H35+I35+J35)),"100%")</f>
        <v>100%</v>
      </c>
      <c r="V35" s="123" t="str">
        <f>IFERROR(((L35+M35+N35+O35)/(H35+I35+J35+K35)),"100%")</f>
        <v>100%</v>
      </c>
      <c r="W35" s="57"/>
    </row>
    <row r="36" spans="5:23" ht="30.75" thickBot="1" x14ac:dyDescent="0.3">
      <c r="E36" s="114" t="s">
        <v>61</v>
      </c>
      <c r="F36" s="116"/>
      <c r="G36" s="111"/>
      <c r="H36" s="112"/>
      <c r="I36" s="112"/>
      <c r="J36" s="113"/>
      <c r="K36" s="117"/>
      <c r="L36" s="118"/>
      <c r="M36" s="111"/>
      <c r="N36" s="113"/>
      <c r="O36" s="125">
        <f t="shared" ref="O36:P36" si="11">IFERROR(K36/G36,"100"%)</f>
        <v>1</v>
      </c>
      <c r="P36" s="125">
        <f t="shared" si="11"/>
        <v>1</v>
      </c>
      <c r="Q36" s="126"/>
      <c r="R36" s="127"/>
      <c r="S36" s="128" t="str">
        <f>IFERROR(K36/F36,"100%")</f>
        <v>100%</v>
      </c>
      <c r="T36" s="128" t="str">
        <f>IFERROR(L36/G36,"100%")</f>
        <v>100%</v>
      </c>
      <c r="U36" s="126"/>
      <c r="V36" s="127"/>
      <c r="W36" s="129"/>
    </row>
    <row r="37" spans="5:23" x14ac:dyDescent="0.25">
      <c r="E37" s="115"/>
      <c r="F37" s="115"/>
      <c r="K37" s="115"/>
      <c r="L37" s="115"/>
      <c r="W37" s="115"/>
    </row>
  </sheetData>
  <mergeCells count="28">
    <mergeCell ref="C28:F28"/>
    <mergeCell ref="L28:Q28"/>
    <mergeCell ref="U28:W28"/>
    <mergeCell ref="B12:F12"/>
    <mergeCell ref="B13:B14"/>
    <mergeCell ref="C13:C14"/>
    <mergeCell ref="E2:U2"/>
    <mergeCell ref="E3:U3"/>
    <mergeCell ref="E4:U4"/>
    <mergeCell ref="E5:U5"/>
    <mergeCell ref="E6:U6"/>
    <mergeCell ref="W8:W10"/>
    <mergeCell ref="B9:B10"/>
    <mergeCell ref="C9:C10"/>
    <mergeCell ref="D9:F9"/>
    <mergeCell ref="L9:O9"/>
    <mergeCell ref="P9:S9"/>
    <mergeCell ref="T9:V9"/>
    <mergeCell ref="G9:K9"/>
    <mergeCell ref="G8:V8"/>
    <mergeCell ref="W33:W34"/>
    <mergeCell ref="E32:W32"/>
    <mergeCell ref="F33:F34"/>
    <mergeCell ref="G33:J33"/>
    <mergeCell ref="K33:N33"/>
    <mergeCell ref="O33:R33"/>
    <mergeCell ref="S33:V33"/>
    <mergeCell ref="E33:E34"/>
  </mergeCells>
  <phoneticPr fontId="11" type="noConversion"/>
  <conditionalFormatting sqref="G35:J36">
    <cfRule type="containsBlanks" dxfId="43" priority="1">
      <formula>LEN(TRIM(G35))=0</formula>
    </cfRule>
  </conditionalFormatting>
  <conditionalFormatting sqref="H12:K24">
    <cfRule type="containsBlanks" dxfId="42" priority="2">
      <formula>LEN(TRIM(H12))=0</formula>
    </cfRule>
  </conditionalFormatting>
  <conditionalFormatting sqref="K35:N36">
    <cfRule type="containsBlanks" dxfId="41" priority="23">
      <formula>LEN(TRIM(K35))=0</formula>
    </cfRule>
  </conditionalFormatting>
  <conditionalFormatting sqref="L12:O24">
    <cfRule type="containsBlanks" dxfId="40" priority="5">
      <formula>LEN(TRIM(L12))=0</formula>
    </cfRule>
  </conditionalFormatting>
  <conditionalFormatting sqref="M11:Q11">
    <cfRule type="containsBlanks" dxfId="39" priority="44">
      <formula>LEN(TRIM(M11))=0</formula>
    </cfRule>
  </conditionalFormatting>
  <conditionalFormatting sqref="O36:P36">
    <cfRule type="cellIs" dxfId="38" priority="114" stopIfTrue="1" operator="equal">
      <formula>"100%"</formula>
    </cfRule>
    <cfRule type="cellIs" dxfId="37" priority="115" stopIfTrue="1" operator="lessThan">
      <formula>0.5</formula>
    </cfRule>
    <cfRule type="cellIs" dxfId="36" priority="116" stopIfTrue="1" operator="between">
      <formula>0.5</formula>
      <formula>0.7</formula>
    </cfRule>
    <cfRule type="cellIs" dxfId="35" priority="117" stopIfTrue="1" operator="between">
      <formula>0.7</formula>
      <formula>1.2</formula>
    </cfRule>
    <cfRule type="cellIs" dxfId="34" priority="118" stopIfTrue="1" operator="greaterThanOrEqual">
      <formula>1.2</formula>
    </cfRule>
    <cfRule type="containsBlanks" dxfId="33" priority="119" stopIfTrue="1">
      <formula>LEN(TRIM(O36))=0</formula>
    </cfRule>
  </conditionalFormatting>
  <conditionalFormatting sqref="O35:V35">
    <cfRule type="cellIs" dxfId="32" priority="10" stopIfTrue="1" operator="equal">
      <formula>"100%"</formula>
    </cfRule>
    <cfRule type="cellIs" dxfId="31" priority="12" stopIfTrue="1" operator="between">
      <formula>0.5</formula>
      <formula>0.7</formula>
    </cfRule>
    <cfRule type="cellIs" dxfId="30" priority="13" stopIfTrue="1" operator="between">
      <formula>0.7</formula>
      <formula>1.2</formula>
    </cfRule>
    <cfRule type="cellIs" dxfId="29" priority="14" stopIfTrue="1" operator="greaterThanOrEqual">
      <formula>1.2</formula>
    </cfRule>
    <cfRule type="containsBlanks" dxfId="28" priority="15" stopIfTrue="1">
      <formula>LEN(TRIM(O35))=0</formula>
    </cfRule>
    <cfRule type="cellIs" dxfId="27" priority="11" stopIfTrue="1" operator="lessThan">
      <formula>0.5</formula>
    </cfRule>
  </conditionalFormatting>
  <conditionalFormatting sqref="P11:Q11">
    <cfRule type="containsBlanks" dxfId="26" priority="50" stopIfTrue="1">
      <formula>LEN(TRIM(P11))=0</formula>
    </cfRule>
    <cfRule type="cellIs" dxfId="25" priority="49" stopIfTrue="1" operator="greaterThanOrEqual">
      <formula>1.2</formula>
    </cfRule>
    <cfRule type="cellIs" dxfId="24" priority="48" stopIfTrue="1" operator="between">
      <formula>0.7</formula>
      <formula>1.2</formula>
    </cfRule>
    <cfRule type="cellIs" dxfId="23" priority="47" stopIfTrue="1" operator="between">
      <formula>0.5</formula>
      <formula>0.7</formula>
    </cfRule>
    <cfRule type="cellIs" dxfId="22" priority="45" stopIfTrue="1" operator="equal">
      <formula>"100%"</formula>
    </cfRule>
    <cfRule type="cellIs" dxfId="21" priority="46" stopIfTrue="1" operator="lessThan">
      <formula>0.5</formula>
    </cfRule>
  </conditionalFormatting>
  <conditionalFormatting sqref="P12:S12 P13:Q24">
    <cfRule type="cellIs" dxfId="20" priority="33" stopIfTrue="1" operator="between">
      <formula>0.5</formula>
      <formula>0.7</formula>
    </cfRule>
    <cfRule type="cellIs" dxfId="19" priority="35" stopIfTrue="1" operator="greaterThanOrEqual">
      <formula>1.2</formula>
    </cfRule>
    <cfRule type="containsBlanks" dxfId="18" priority="36" stopIfTrue="1">
      <formula>LEN(TRIM(P12))=0</formula>
    </cfRule>
    <cfRule type="cellIs" dxfId="17" priority="31" stopIfTrue="1" operator="equal">
      <formula>"100%"</formula>
    </cfRule>
    <cfRule type="cellIs" dxfId="16" priority="32" stopIfTrue="1" operator="lessThan">
      <formula>0.5</formula>
    </cfRule>
    <cfRule type="cellIs" dxfId="15" priority="34" stopIfTrue="1" operator="between">
      <formula>0.7</formula>
      <formula>1.2</formula>
    </cfRule>
  </conditionalFormatting>
  <conditionalFormatting sqref="Q36:R36 U36:V36">
    <cfRule type="containsBlanks" dxfId="14" priority="107">
      <formula>LEN(TRIM(Q36))=0</formula>
    </cfRule>
  </conditionalFormatting>
  <conditionalFormatting sqref="S36:T36">
    <cfRule type="cellIs" dxfId="13" priority="111" stopIfTrue="1" operator="between">
      <formula>0.7</formula>
      <formula>1.2</formula>
    </cfRule>
    <cfRule type="cellIs" dxfId="12" priority="112" stopIfTrue="1" operator="greaterThanOrEqual">
      <formula>1.2</formula>
    </cfRule>
    <cfRule type="containsBlanks" dxfId="11" priority="113" stopIfTrue="1">
      <formula>LEN(TRIM(S36))=0</formula>
    </cfRule>
    <cfRule type="cellIs" dxfId="10" priority="109" stopIfTrue="1" operator="lessThan">
      <formula>0.5</formula>
    </cfRule>
    <cfRule type="cellIs" dxfId="9" priority="108" stopIfTrue="1" operator="equal">
      <formula>"100%"</formula>
    </cfRule>
    <cfRule type="cellIs" dxfId="8" priority="110" stopIfTrue="1" operator="between">
      <formula>0.5</formula>
      <formula>0.7</formula>
    </cfRule>
  </conditionalFormatting>
  <conditionalFormatting sqref="S35:V35">
    <cfRule type="containsBlanks" dxfId="7" priority="9">
      <formula>LEN(TRIM(S35))=0</formula>
    </cfRule>
  </conditionalFormatting>
  <conditionalFormatting sqref="T11:V24">
    <cfRule type="cellIs" dxfId="6" priority="26" stopIfTrue="1" operator="lessThan">
      <formula>0.5</formula>
    </cfRule>
    <cfRule type="cellIs" dxfId="5" priority="29" stopIfTrue="1" operator="greaterThanOrEqual">
      <formula>1.2</formula>
    </cfRule>
    <cfRule type="containsBlanks" dxfId="4" priority="24">
      <formula>LEN(TRIM(T11))=0</formula>
    </cfRule>
    <cfRule type="cellIs" dxfId="3" priority="25" stopIfTrue="1" operator="equal">
      <formula>"100%"</formula>
    </cfRule>
    <cfRule type="cellIs" dxfId="2" priority="28" stopIfTrue="1" operator="between">
      <formula>0.7</formula>
      <formula>1.2</formula>
    </cfRule>
    <cfRule type="cellIs" dxfId="1" priority="27" stopIfTrue="1" operator="between">
      <formula>0.5</formula>
      <formula>0.7</formula>
    </cfRule>
    <cfRule type="containsBlanks" dxfId="0" priority="30" stopIfTrue="1">
      <formula>LEN(TRIM(T11))=0</formula>
    </cfRule>
  </conditionalFormatting>
  <pageMargins left="0.82677165354330717" right="0.23622047244094491" top="0.74803149606299213" bottom="0.74803149606299213" header="0.31496062992125984" footer="0.31496062992125984"/>
  <pageSetup paperSize="5"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35" t="s">
        <v>26</v>
      </c>
    </row>
    <row r="3" spans="1:2" ht="120" customHeight="1" x14ac:dyDescent="0.25">
      <c r="A3" s="192" t="s">
        <v>27</v>
      </c>
      <c r="B3" s="192"/>
    </row>
    <row r="5" spans="1:2" ht="45" x14ac:dyDescent="0.25">
      <c r="A5" s="36"/>
      <c r="B5" s="37" t="s">
        <v>28</v>
      </c>
    </row>
    <row r="6" spans="1:2" ht="60" x14ac:dyDescent="0.25">
      <c r="A6" s="38"/>
      <c r="B6" s="37" t="s">
        <v>29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2024</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Jessica Chable Llanes</cp:lastModifiedBy>
  <cp:lastPrinted>2024-04-04T20:29:43Z</cp:lastPrinted>
  <dcterms:created xsi:type="dcterms:W3CDTF">2021-02-22T21:43:21Z</dcterms:created>
  <dcterms:modified xsi:type="dcterms:W3CDTF">2024-07-02T15:56:24Z</dcterms:modified>
</cp:coreProperties>
</file>