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essica Silveyra\Desktop\Reportes trimestrales 2023\4to trimestre\"/>
    </mc:Choice>
  </mc:AlternateContent>
  <bookViews>
    <workbookView xWindow="0" yWindow="0" windowWidth="11928" windowHeight="7524"/>
  </bookViews>
  <sheets>
    <sheet name="SEGUIMIENTO 4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3" l="1"/>
  <c r="S20" i="3"/>
  <c r="S19" i="3"/>
  <c r="T19" i="3"/>
  <c r="U18" i="3"/>
  <c r="V17" i="3"/>
  <c r="U17" i="3"/>
  <c r="T17" i="3"/>
  <c r="T15" i="3"/>
  <c r="U15" i="3"/>
  <c r="V15" i="3"/>
  <c r="V14" i="3"/>
  <c r="U14" i="3"/>
  <c r="T14" i="3"/>
  <c r="V13" i="3"/>
  <c r="U13" i="3"/>
  <c r="T13" i="3"/>
  <c r="S13" i="3"/>
  <c r="U27" i="3" l="1"/>
  <c r="V46" i="3"/>
  <c r="V45" i="3"/>
  <c r="V44" i="3"/>
  <c r="U44" i="3"/>
  <c r="T44" i="3"/>
  <c r="S44" i="3"/>
  <c r="U46" i="3"/>
  <c r="U45" i="3"/>
  <c r="R46" i="3"/>
  <c r="Q46" i="3"/>
  <c r="R45" i="3"/>
  <c r="Q45" i="3"/>
  <c r="R44" i="3"/>
  <c r="Q44" i="3"/>
  <c r="S15" i="3"/>
  <c r="S14" i="3"/>
  <c r="V26" i="3" l="1"/>
  <c r="V25" i="3"/>
  <c r="V24" i="3"/>
  <c r="V23" i="3"/>
  <c r="V27" i="3" s="1"/>
  <c r="V22" i="3"/>
  <c r="V21" i="3"/>
  <c r="V20" i="3"/>
  <c r="V19" i="3"/>
  <c r="V18" i="3"/>
  <c r="S26" i="3"/>
  <c r="S25" i="3"/>
  <c r="S24" i="3"/>
  <c r="S23" i="3"/>
  <c r="S27" i="3" s="1"/>
  <c r="S22" i="3"/>
  <c r="S21" i="3"/>
  <c r="S18" i="3"/>
  <c r="S17" i="3"/>
  <c r="P15" i="3" l="1"/>
  <c r="R26" i="3" l="1"/>
  <c r="R25" i="3"/>
  <c r="R24" i="3"/>
  <c r="R23" i="3"/>
  <c r="R22" i="3"/>
  <c r="R21" i="3"/>
  <c r="R20" i="3"/>
  <c r="R18" i="3"/>
  <c r="R17" i="3"/>
  <c r="R15" i="3"/>
  <c r="R14" i="3"/>
  <c r="R13" i="3"/>
  <c r="T26" i="3"/>
  <c r="T25" i="3"/>
  <c r="T27" i="3" s="1"/>
  <c r="T24" i="3"/>
  <c r="T23" i="3"/>
  <c r="T22" i="3"/>
  <c r="T21" i="3"/>
  <c r="T20" i="3"/>
  <c r="T18" i="3"/>
  <c r="U26" i="3"/>
  <c r="U25" i="3"/>
  <c r="U24" i="3"/>
  <c r="U23" i="3"/>
  <c r="U22" i="3"/>
  <c r="U21" i="3"/>
  <c r="U20" i="3"/>
  <c r="U19" i="3"/>
  <c r="R27" i="3" l="1"/>
  <c r="R19" i="3"/>
  <c r="T46" i="3" l="1"/>
  <c r="T45" i="3"/>
  <c r="P46" i="3"/>
  <c r="P45" i="3"/>
  <c r="P44" i="3"/>
  <c r="O44" i="3"/>
  <c r="Q26" i="3"/>
  <c r="P26" i="3"/>
  <c r="T16" i="3" l="1"/>
  <c r="Q13" i="3"/>
  <c r="P13" i="3"/>
  <c r="Q17" i="3" l="1"/>
  <c r="P17" i="3"/>
  <c r="Q15" i="3"/>
  <c r="Q14" i="3"/>
  <c r="Q25" i="3" l="1"/>
  <c r="Q24" i="3"/>
  <c r="Q23" i="3"/>
  <c r="Q22" i="3"/>
  <c r="Q21" i="3"/>
  <c r="Q20" i="3"/>
  <c r="Q19" i="3"/>
  <c r="Q18" i="3"/>
  <c r="Q27" i="3" l="1"/>
  <c r="G18" i="3"/>
  <c r="G19" i="3"/>
  <c r="G20" i="3"/>
  <c r="G21" i="3"/>
  <c r="G22" i="3"/>
  <c r="G23" i="3"/>
  <c r="G24" i="3"/>
  <c r="G25" i="3"/>
  <c r="G26" i="3"/>
  <c r="G17" i="3"/>
  <c r="P24" i="3" l="1"/>
  <c r="P23" i="3"/>
  <c r="P22" i="3"/>
  <c r="P21" i="3"/>
  <c r="P20" i="3"/>
  <c r="P19" i="3"/>
  <c r="P18" i="3"/>
  <c r="P27" i="3" l="1"/>
  <c r="S45" i="3"/>
  <c r="O45" i="3"/>
  <c r="U43" i="3" l="1"/>
  <c r="T43" i="3"/>
  <c r="S43" i="3"/>
  <c r="R43" i="3"/>
  <c r="Q43" i="3"/>
  <c r="P43" i="3"/>
  <c r="O43" i="3"/>
  <c r="V43" i="3" s="1"/>
  <c r="U16" i="3" l="1"/>
  <c r="V16" i="3"/>
  <c r="Q16" i="3"/>
  <c r="R16" i="3"/>
  <c r="S16" i="3"/>
  <c r="S46" i="3"/>
  <c r="P16" i="3" l="1"/>
  <c r="P14" i="3" l="1"/>
  <c r="O46" i="3" l="1"/>
</calcChain>
</file>

<file path=xl/sharedStrings.xml><?xml version="1.0" encoding="utf-8"?>
<sst xmlns="http://schemas.openxmlformats.org/spreadsheetml/2006/main" count="144" uniqueCount="104">
  <si>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</si>
  <si>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</si>
  <si>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</si>
  <si>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</si>
  <si>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</si>
  <si>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</si>
  <si>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</si>
  <si>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</si>
  <si>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</si>
  <si>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</si>
  <si>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</si>
  <si>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</si>
  <si>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</si>
  <si>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</si>
  <si>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</si>
  <si>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</si>
  <si>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</si>
  <si>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</si>
  <si>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</si>
  <si>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</si>
  <si>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</si>
  <si>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</si>
  <si>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IBG:</t>
    </r>
    <r>
      <rPr>
        <sz val="11"/>
        <color theme="1"/>
        <rFont val="Arial"/>
        <family val="2"/>
      </rPr>
      <t xml:space="preserve"> Índice de Buen Gobierno. </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</si>
  <si>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</si>
  <si>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</si>
  <si>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</si>
  <si>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</si>
  <si>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</si>
  <si>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</si>
  <si>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</si>
  <si>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</si>
  <si>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</si>
  <si>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</si>
  <si>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</si>
  <si>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</si>
  <si>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</si>
  <si>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</si>
  <si>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</si>
  <si>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</si>
  <si>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</si>
  <si>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</si>
  <si>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</si>
  <si>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</si>
  <si>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</si>
  <si>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 xml:space="preserve">Propósito (Dirección General) </t>
  </si>
  <si>
    <t>Componente
(Dirección de Noticias)</t>
  </si>
  <si>
    <t>Componente (Dirección de Programación Cultural y Musical)</t>
  </si>
  <si>
    <t>Componente (Coordinación administrativa)</t>
  </si>
  <si>
    <t>Trimestral</t>
  </si>
  <si>
    <r>
      <t xml:space="preserve">1.07.1.1  </t>
    </r>
    <r>
      <rPr>
        <sz val="11"/>
        <color theme="0"/>
        <rFont val="Arial"/>
        <family val="2"/>
      </rPr>
      <t>Informar hechos del acontecer de la vida en la sociedad a través de programas con mensajes positivos de calidad, con la finalidad de fortalecer la integración municipal, la formación educativa, cultural y cívica, la igualdad entre mujeres y hombres, la difusión de información imparcial, objetiva, oportuna y veraz con el público en general.</t>
    </r>
  </si>
  <si>
    <r>
      <t xml:space="preserve">1.07.1.1.1 </t>
    </r>
    <r>
      <rPr>
        <sz val="11"/>
        <color theme="1"/>
        <rFont val="Arial"/>
        <family val="2"/>
      </rPr>
      <t>Programas informativos transmitidos</t>
    </r>
  </si>
  <si>
    <r>
      <t xml:space="preserve">1.07.1.1.1.1 </t>
    </r>
    <r>
      <rPr>
        <sz val="11"/>
        <color theme="1"/>
        <rFont val="Arial"/>
        <family val="2"/>
      </rPr>
      <t>Transmisión de las noticias más importantes que sucedieron y se están presentando a nivel local, estatal, nacional e internacional</t>
    </r>
  </si>
  <si>
    <r>
      <t xml:space="preserve">1.07.1.1.1.2 </t>
    </r>
    <r>
      <rPr>
        <sz val="11"/>
        <color theme="1"/>
        <rFont val="Arial"/>
        <family val="2"/>
      </rPr>
      <t>Preparación de material para cápsulas informativas para las transmisiones</t>
    </r>
  </si>
  <si>
    <r>
      <t xml:space="preserve">1.07.1.1.2 </t>
    </r>
    <r>
      <rPr>
        <sz val="11"/>
        <color theme="1"/>
        <rFont val="Arial"/>
        <family val="2"/>
      </rPr>
      <t>Programas culturales y de ayuda social transmitidos</t>
    </r>
  </si>
  <si>
    <r>
      <t xml:space="preserve">1.07.1.1.2.1 </t>
    </r>
    <r>
      <rPr>
        <sz val="11"/>
        <color theme="1"/>
        <rFont val="Arial"/>
        <family val="2"/>
      </rPr>
      <t>Transmisión de programas de gestión y atención ciudadana</t>
    </r>
  </si>
  <si>
    <r>
      <t xml:space="preserve">1.07.1.1.2.2 </t>
    </r>
    <r>
      <rPr>
        <sz val="11"/>
        <color theme="1"/>
        <rFont val="Arial"/>
        <family val="2"/>
      </rPr>
      <t>Transmisión  de una amplia colección musical para entretenimiento, fomentando el interes por la cultura, el respeto y la igualdad.</t>
    </r>
  </si>
  <si>
    <r>
      <t xml:space="preserve">1.07.1.1.3 </t>
    </r>
    <r>
      <rPr>
        <sz val="11"/>
        <color theme="1"/>
        <rFont val="Arial"/>
        <family val="2"/>
      </rPr>
      <t>Actividades administrativas para la aplicación de lineamiento y políticas establecidas</t>
    </r>
  </si>
  <si>
    <r>
      <t xml:space="preserve">1.07.1.1.3.1 </t>
    </r>
    <r>
      <rPr>
        <sz val="11"/>
        <color theme="1"/>
        <rFont val="Arial"/>
        <family val="2"/>
      </rPr>
      <t>Elaboración de requisiciones para solicitud de recursos materialres, financieros.</t>
    </r>
  </si>
  <si>
    <r>
      <t xml:space="preserve">1.07.1.1.3.2 </t>
    </r>
    <r>
      <rPr>
        <sz val="11"/>
        <color theme="1"/>
        <rFont val="Arial"/>
        <family val="2"/>
      </rPr>
      <t>Atención de las diferentes solicitudes de información de los entes públicos y fiscalizables</t>
    </r>
  </si>
  <si>
    <r>
      <t xml:space="preserve">PHP: </t>
    </r>
    <r>
      <rPr>
        <sz val="11"/>
        <color theme="0"/>
        <rFont val="Arial"/>
        <family val="2"/>
      </rPr>
      <t>Porcentaje de horas de programación</t>
    </r>
  </si>
  <si>
    <r>
      <t>PPIT</t>
    </r>
    <r>
      <rPr>
        <sz val="11"/>
        <color theme="1"/>
        <rFont val="Arial"/>
        <family val="2"/>
      </rPr>
      <t>:Porcentaje de programas informativos transmitidos.</t>
    </r>
  </si>
  <si>
    <r>
      <rPr>
        <b/>
        <sz val="11"/>
        <color theme="1"/>
        <rFont val="Arial"/>
        <family val="2"/>
      </rPr>
      <t>PNT:</t>
    </r>
    <r>
      <rPr>
        <sz val="11"/>
        <color theme="1"/>
        <rFont val="Arial"/>
        <family val="2"/>
      </rPr>
      <t>Porcentaje de noticias transmitidas</t>
    </r>
  </si>
  <si>
    <r>
      <rPr>
        <b/>
        <sz val="11"/>
        <color theme="1"/>
        <rFont val="Arial"/>
        <family val="2"/>
      </rPr>
      <t>PICT:</t>
    </r>
    <r>
      <rPr>
        <sz val="11"/>
        <color theme="1"/>
        <rFont val="Arial"/>
        <family val="2"/>
      </rPr>
      <t>Porcentaje de información en las cápsulas transmitidas.</t>
    </r>
  </si>
  <si>
    <r>
      <t>PPCT:</t>
    </r>
    <r>
      <rPr>
        <sz val="11"/>
        <color theme="1"/>
        <rFont val="Arial"/>
        <family val="2"/>
      </rPr>
      <t>Porcentaje de programas culturales transmitidos</t>
    </r>
  </si>
  <si>
    <r>
      <rPr>
        <b/>
        <sz val="11"/>
        <color theme="1"/>
        <rFont val="Arial"/>
        <family val="2"/>
      </rPr>
      <t>PTCTT:</t>
    </r>
    <r>
      <rPr>
        <sz val="11"/>
        <color theme="1"/>
        <rFont val="Arial"/>
        <family val="2"/>
      </rPr>
      <t>Porcentaje de transmiciones  de programas de atención ciudadana</t>
    </r>
  </si>
  <si>
    <r>
      <rPr>
        <b/>
        <sz val="11"/>
        <color theme="1"/>
        <rFont val="Arial"/>
        <family val="2"/>
      </rPr>
      <t>PTCMT:</t>
    </r>
    <r>
      <rPr>
        <sz val="11"/>
        <color theme="1"/>
        <rFont val="Arial"/>
        <family val="2"/>
      </rPr>
      <t>Porcentaje de transmisión de colección musical transmitidos.</t>
    </r>
  </si>
  <si>
    <r>
      <t>PAC:</t>
    </r>
    <r>
      <rPr>
        <sz val="11"/>
        <color theme="1"/>
        <rFont val="Arial"/>
        <family val="2"/>
      </rPr>
      <t>Porcentaje de actividades administrativas</t>
    </r>
  </si>
  <si>
    <r>
      <rPr>
        <b/>
        <sz val="11"/>
        <color theme="1"/>
        <rFont val="Arial"/>
        <family val="2"/>
      </rPr>
      <t>PER:</t>
    </r>
    <r>
      <rPr>
        <sz val="11"/>
        <color theme="1"/>
        <rFont val="Arial"/>
        <family val="2"/>
      </rPr>
      <t>Porcentaje de elaboración de requisiciones</t>
    </r>
  </si>
  <si>
    <r>
      <rPr>
        <b/>
        <sz val="11"/>
        <color theme="1"/>
        <rFont val="Arial"/>
        <family val="2"/>
      </rPr>
      <t>PADSI:</t>
    </r>
    <r>
      <rPr>
        <sz val="11"/>
        <color theme="1"/>
        <rFont val="Arial"/>
        <family val="2"/>
      </rPr>
      <t xml:space="preserve">Porcentaje de atención  de solicitudes </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</si>
  <si>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Horas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</si>
  <si>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informativos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</si>
  <si>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Cápsulas informativas </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</si>
  <si>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Actividades administrativas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</si>
  <si>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Noticias transmitidas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</si>
  <si>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Transmisión de Colección musical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</si>
  <si>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</si>
  <si>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</si>
  <si>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 de atención y gestión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</si>
  <si>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Programas culturales</t>
    </r>
  </si>
  <si>
    <t>DIRECCIÓN DE NOTICIAS</t>
  </si>
  <si>
    <t>COORDINACIÓN ADMINISTRATIVA</t>
  </si>
  <si>
    <t>DIRECCIÓN DE PROGRAMACION CULTURAL</t>
  </si>
  <si>
    <t>ELABORÓ                                                                                                                                                                                       Aurora Cocoletzi Solis                                                                                                                                                        Contadora de Radio Cultural Ayuntamiento</t>
  </si>
  <si>
    <t>CLAVE Y NOMBRE DEL PPA: E-PPA 1.07  PROGRAMA DE SERVICIO DE RADIODIFUSIÓN QUE 
PROMUEVE LA INTEGRACIÓN MUNICIPAL</t>
  </si>
  <si>
    <t>ANUAL</t>
  </si>
  <si>
    <t>RADIO CULTURAL AYUNTAMIENTO</t>
  </si>
  <si>
    <r>
      <t xml:space="preserve">1.07.1 </t>
    </r>
    <r>
      <rPr>
        <sz val="11"/>
        <color theme="1"/>
        <rFont val="Arial"/>
        <family val="2"/>
      </rPr>
      <t>Contribuir a la renovación de los mecanismos de gestión flexibilizando nuestras estructuras y procedimientos administrativos con calidad, innovación tecnológica y combate a la corrupción mediante la transmisión con información  de calidad  para fortalecer  el vínculo con el público en general</t>
    </r>
  </si>
  <si>
    <t>AUTORIZÓ                                                                                                                                                     Fausto Adrián Palacios
 Dirección General de Radio Cultural Ayuntamiento</t>
  </si>
  <si>
    <r>
      <rPr>
        <b/>
        <sz val="11"/>
        <color theme="1"/>
        <rFont val="Arial"/>
        <family val="2"/>
      </rPr>
      <t xml:space="preserve">Justificación Trimestral: </t>
    </r>
    <r>
      <rPr>
        <sz val="11"/>
        <color theme="1"/>
        <rFont val="Arial"/>
        <family val="2"/>
      </rPr>
      <t xml:space="preserve">Se alcanzó el 670.09% debido a que  se compró el complemento del equipo  programado en el primer trimestre                                                   </t>
    </r>
    <r>
      <rPr>
        <b/>
        <sz val="11"/>
        <color theme="1"/>
        <rFont val="Arial"/>
        <family val="2"/>
      </rPr>
      <t xml:space="preserve">Justificación Anual: </t>
    </r>
    <r>
      <rPr>
        <sz val="11"/>
        <color theme="1"/>
        <rFont val="Arial"/>
        <family val="2"/>
      </rPr>
      <t xml:space="preserve">Se alcanzó el 189.85% del 100% que se programó anualmente. </t>
    </r>
    <r>
      <rPr>
        <b/>
        <sz val="11"/>
        <color theme="1"/>
        <rFont val="Arial"/>
        <family val="2"/>
      </rPr>
      <t xml:space="preserve"> </t>
    </r>
    <r>
      <rPr>
        <sz val="11"/>
        <color theme="1"/>
        <rFont val="Arial"/>
        <family val="2"/>
      </rPr>
      <t xml:space="preserve"> </t>
    </r>
  </si>
  <si>
    <r>
      <rPr>
        <b/>
        <sz val="11"/>
        <color theme="1"/>
        <rFont val="Arial"/>
        <family val="2"/>
      </rPr>
      <t>Justificación Trimestral:</t>
    </r>
    <r>
      <rPr>
        <sz val="11"/>
        <color theme="1"/>
        <rFont val="Arial"/>
        <family val="2"/>
      </rPr>
      <t xml:space="preserve"> Se alcanzó el 104.68% debido a que se compro el complemento de equipo que se había programado en el primer trimestre.                      </t>
    </r>
    <r>
      <rPr>
        <b/>
        <sz val="11"/>
        <color theme="1"/>
        <rFont val="Arial"/>
        <family val="2"/>
      </rPr>
      <t>Justificación Anual:</t>
    </r>
    <r>
      <rPr>
        <sz val="11"/>
        <color theme="1"/>
        <rFont val="Arial"/>
        <family val="2"/>
      </rPr>
      <t xml:space="preserve"> Se alcanzó el 78.08% del 100%, que se programó anualmente.  </t>
    </r>
  </si>
  <si>
    <r>
      <rPr>
        <b/>
        <sz val="11"/>
        <color theme="1"/>
        <rFont val="Arial"/>
        <family val="2"/>
      </rPr>
      <t xml:space="preserve">Justificación Trimestral: </t>
    </r>
    <r>
      <rPr>
        <sz val="11"/>
        <color theme="1"/>
        <rFont val="Arial"/>
        <family val="2"/>
      </rPr>
      <t xml:space="preserve">Se alcanzó el 69.26% debido a que se ahorro en lonas y material electrico.                                                                                      </t>
    </r>
    <r>
      <rPr>
        <b/>
        <sz val="11"/>
        <color theme="1"/>
        <rFont val="Arial"/>
        <family val="2"/>
      </rPr>
      <t>Justificación Anual:</t>
    </r>
    <r>
      <rPr>
        <sz val="11"/>
        <color theme="1"/>
        <rFont val="Arial"/>
        <family val="2"/>
      </rPr>
      <t xml:space="preserve"> Se alcanzó el 50.30% del 100%, que se programó anualmente.  </t>
    </r>
  </si>
  <si>
    <r>
      <t xml:space="preserve">Justificación Trimestral: </t>
    </r>
    <r>
      <rPr>
        <sz val="11"/>
        <color theme="1"/>
        <rFont val="Arial"/>
        <family val="2"/>
      </rPr>
      <t>Se alcanzó la meta del 100%  debido a que cada reportero género la información que tienen programado.</t>
    </r>
    <r>
      <rPr>
        <b/>
        <sz val="11"/>
        <color theme="1"/>
        <rFont val="Arial"/>
        <family val="2"/>
      </rPr>
      <t xml:space="preserve">                                       Justificación Anual: </t>
    </r>
    <r>
      <rPr>
        <sz val="11"/>
        <color theme="1"/>
        <rFont val="Arial"/>
        <family val="2"/>
      </rPr>
      <t xml:space="preserve">Se alcanzó el 100% del 100% que se programó anualmente.   </t>
    </r>
  </si>
  <si>
    <r>
      <t xml:space="preserve">Justificación Trimestral: </t>
    </r>
    <r>
      <rPr>
        <sz val="11"/>
        <color theme="0"/>
        <rFont val="Arial"/>
        <family val="2"/>
      </rPr>
      <t>Se alcanzó la meta del  99.37%</t>
    </r>
    <r>
      <rPr>
        <b/>
        <sz val="11"/>
        <color theme="0"/>
        <rFont val="Arial"/>
        <family val="2"/>
      </rPr>
      <t xml:space="preserve"> </t>
    </r>
    <r>
      <rPr>
        <sz val="11"/>
        <color theme="0"/>
        <rFont val="Arial"/>
        <family val="2"/>
      </rPr>
      <t xml:space="preserve"> debido a que salimos fuera del aire por la instalación de la nueva torre de antena</t>
    </r>
    <r>
      <rPr>
        <b/>
        <sz val="11"/>
        <color theme="0"/>
        <rFont val="Arial"/>
        <family val="2"/>
      </rPr>
      <t>.                       Justificación Anual:</t>
    </r>
    <r>
      <rPr>
        <sz val="11"/>
        <color theme="0"/>
        <rFont val="Arial"/>
        <family val="2"/>
      </rPr>
      <t xml:space="preserve"> Se alcanzó el 99.78% del 100% que se programó anualmente.   </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</si>
  <si>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r>
      <rPr>
        <b/>
        <sz val="10"/>
        <rFont val="Arial"/>
        <family val="2"/>
      </rPr>
      <t>Justificación Anual:</t>
    </r>
    <r>
      <rPr>
        <sz val="10"/>
        <rFont val="Arial"/>
        <family val="2"/>
      </rPr>
      <t xml:space="preserve"> De acuerdo a la Guía para la integración y rendición de los informes de avance de gestión financiera y de la información para la planeación de la fisalización de la cuenta pública que emite la  ASEQROO para el ejercicio fiscal 2023, para </t>
    </r>
    <r>
      <rPr>
        <b/>
        <sz val="10"/>
        <rFont val="Arial"/>
        <family val="2"/>
      </rPr>
      <t xml:space="preserve">indicadores NO acumulativos, </t>
    </r>
    <r>
      <rPr>
        <sz val="10"/>
        <rFont val="Arial"/>
        <family val="2"/>
      </rPr>
      <t xml:space="preserve">se registra en el avance de la meta anual programada, </t>
    </r>
    <r>
      <rPr>
        <b/>
        <sz val="10"/>
        <rFont val="Arial"/>
        <family val="2"/>
      </rPr>
      <t xml:space="preserve">el promedio de los procentajes de cumplimiento alcanzados. </t>
    </r>
    <r>
      <rPr>
        <sz val="10"/>
        <rFont val="Arial"/>
        <family val="2"/>
      </rPr>
      <t xml:space="preserve">Pag 23 https://www.aseqroo.mx/MARCO_JURIDICO/2023/Guias/GUIAS%202023.pdf. </t>
    </r>
  </si>
  <si>
    <r>
      <t xml:space="preserve">El Instituto Mexicano para la Competitividad A. C. IMCO actualiza y publica los índices y subíndices cada dos años. </t>
    </r>
    <r>
      <rPr>
        <b/>
        <sz val="10"/>
        <rFont val="Arial"/>
        <family val="2"/>
      </rPr>
      <t>El índice se actualizó en 2022 obteniendo una calificación de 59 puntos.</t>
    </r>
    <r>
      <rPr>
        <sz val="10"/>
        <rFont val="Arial"/>
        <family val="2"/>
      </rPr>
      <t xml:space="preserve">                                                                                                     </t>
    </r>
    <r>
      <rPr>
        <b/>
        <sz val="10"/>
        <rFont val="Arial"/>
        <family val="2"/>
      </rPr>
      <t>Justificación Anual:</t>
    </r>
    <r>
      <rPr>
        <sz val="10"/>
        <rFont val="Arial"/>
        <family val="2"/>
      </rPr>
      <t xml:space="preserve"> De acuerdo a la Guía para la integración y rendición de los informes de avance de gestión financiera y de la información para la planeación de la fisalización de la cuenta pública que emite la  ASEQROO para el ejercicio fiscal 2023, para indicadores NO acumulativos, se registra en el avance de la meta anual programada, el promedio de los procentajes de cumplimiento alcanzados. Pag 23 https://www.aseqroo.mx/MARCO_JURIDICO/2023/Guias/GUIAS%202023.pdf.</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</si>
  <si>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r>
      <rPr>
        <sz val="10"/>
        <rFont val="Arial"/>
        <family val="2"/>
      </rPr>
      <t xml:space="preserve">                                                                                                                  </t>
    </r>
    <r>
      <rPr>
        <b/>
        <sz val="10"/>
        <rFont val="Arial"/>
        <family val="2"/>
      </rPr>
      <t>Justificación Anual:</t>
    </r>
    <r>
      <rPr>
        <sz val="10"/>
        <rFont val="Arial"/>
        <family val="2"/>
      </rPr>
      <t xml:space="preserve"> De acuerdo a la Guía para la integración y rendición de los informes de avance de gestión financiera y de la información para la planeación de la fisalización de la cuenta pública que emite la  ASEQROO para el ejercicio fiscal 2023, para indicadores NO acumulativos, se registra en el avance de la meta anual programada, el promedio de los procentajes de cumplimiento alcanzados. Pag 23 https://www.aseqroo.mx/MARCO_JURIDICO/2023/Guias/GUIAS%202023.pdf.</t>
    </r>
  </si>
  <si>
    <r>
      <t xml:space="preserve">Justificación Trimestral: </t>
    </r>
    <r>
      <rPr>
        <sz val="11"/>
        <color theme="1"/>
        <rFont val="Arial"/>
        <family val="2"/>
      </rPr>
      <t>Se alcanzó la meta del 100%  debido a que  no hubo insidente que ocasionara que salieramos fuera del aire.</t>
    </r>
    <r>
      <rPr>
        <b/>
        <sz val="11"/>
        <color theme="1"/>
        <rFont val="Arial"/>
        <family val="2"/>
      </rPr>
      <t xml:space="preserve">                                       Justificación Anual: </t>
    </r>
    <r>
      <rPr>
        <sz val="11"/>
        <color theme="1"/>
        <rFont val="Arial"/>
        <family val="2"/>
      </rPr>
      <t xml:space="preserve">Se alcanzó el 99.81% del 100% que se programó anualmente.   </t>
    </r>
  </si>
  <si>
    <r>
      <t xml:space="preserve">Justificación Trimestral: </t>
    </r>
    <r>
      <rPr>
        <sz val="11"/>
        <color theme="1"/>
        <rFont val="Arial"/>
        <family val="2"/>
      </rPr>
      <t>Se alcanzó la meta del 100%  debido a que la información que se genera para las cápsulas informativas se hace en funcion de la barra programática.</t>
    </r>
    <r>
      <rPr>
        <b/>
        <sz val="11"/>
        <color theme="1"/>
        <rFont val="Arial"/>
        <family val="2"/>
      </rPr>
      <t xml:space="preserve">                                                                   Justificación Anual: </t>
    </r>
    <r>
      <rPr>
        <sz val="11"/>
        <color theme="1"/>
        <rFont val="Arial"/>
        <family val="2"/>
      </rPr>
      <t xml:space="preserve">Se alcanzó el 100% del 100% que se programó anualmente.   </t>
    </r>
  </si>
  <si>
    <r>
      <t xml:space="preserve">Justificación Trimestral: </t>
    </r>
    <r>
      <rPr>
        <sz val="11"/>
        <color theme="1"/>
        <rFont val="Arial"/>
        <family val="2"/>
      </rPr>
      <t>Se alcanzó el  90.77% de la meta planeada</t>
    </r>
    <r>
      <rPr>
        <b/>
        <sz val="11"/>
        <color theme="1"/>
        <rFont val="Arial"/>
        <family val="2"/>
      </rPr>
      <t xml:space="preserve">, </t>
    </r>
    <r>
      <rPr>
        <sz val="11"/>
        <color theme="1"/>
        <rFont val="Arial"/>
        <family val="2"/>
      </rPr>
      <t>ya que en ese horario salio un programa nuevo titulado" Uniendo a Cancún" los días martes y jueves.</t>
    </r>
    <r>
      <rPr>
        <b/>
        <sz val="11"/>
        <color theme="1"/>
        <rFont val="Arial"/>
        <family val="2"/>
      </rPr>
      <t xml:space="preserve">                                                                           Justificación Anual: </t>
    </r>
    <r>
      <rPr>
        <sz val="11"/>
        <color theme="1"/>
        <rFont val="Arial"/>
        <family val="2"/>
      </rPr>
      <t xml:space="preserve">Se alcanzó el 96.54% del 100% que se programó anualmente.   </t>
    </r>
  </si>
  <si>
    <r>
      <t xml:space="preserve">Justificación Trimestral: </t>
    </r>
    <r>
      <rPr>
        <sz val="11"/>
        <color theme="1"/>
        <rFont val="Arial"/>
        <family val="2"/>
      </rPr>
      <t xml:space="preserve">Se alcanzó el 100% de lo planeado, ya que la información administrativa que se genera, no incremeto y/o disminuyó por parte de las áreas solicitantes. </t>
    </r>
    <r>
      <rPr>
        <b/>
        <sz val="11"/>
        <color theme="1"/>
        <rFont val="Arial"/>
        <family val="2"/>
      </rPr>
      <t xml:space="preserve">                                                            Justificación Anual: </t>
    </r>
    <r>
      <rPr>
        <sz val="11"/>
        <color theme="1"/>
        <rFont val="Arial"/>
        <family val="2"/>
      </rPr>
      <t xml:space="preserve">Se alcanzó el 100% del 100% que se programó anualmente.   </t>
    </r>
  </si>
  <si>
    <r>
      <t xml:space="preserve">Justificación Trimestral: </t>
    </r>
    <r>
      <rPr>
        <sz val="11"/>
        <color theme="1"/>
        <rFont val="Arial"/>
        <family val="2"/>
      </rPr>
      <t>Se alcanzó el 89.09% debido a que  se optimizarón los recursos en lonas impresas, material electrico, equipo de computo y comunicación.</t>
    </r>
    <r>
      <rPr>
        <b/>
        <sz val="11"/>
        <color theme="1"/>
        <rFont val="Arial"/>
        <family val="2"/>
      </rPr>
      <t xml:space="preserve">                                                          Justificación Anual: </t>
    </r>
    <r>
      <rPr>
        <sz val="11"/>
        <color theme="1"/>
        <rFont val="Arial"/>
        <family val="2"/>
      </rPr>
      <t xml:space="preserve">Se alcanzó el 93.17% del 100% que se programó anualmente.   </t>
    </r>
  </si>
  <si>
    <r>
      <t xml:space="preserve">Justificación Trimestral: </t>
    </r>
    <r>
      <rPr>
        <sz val="11"/>
        <color theme="1"/>
        <rFont val="Arial"/>
        <family val="2"/>
      </rPr>
      <t>Se alcanzó el 80.60% de lo planeado, ya que se van renudando los programas, eventos y solicitudes de spot por parte de instituciones, organismos</t>
    </r>
    <r>
      <rPr>
        <b/>
        <sz val="11"/>
        <color theme="1"/>
        <rFont val="Arial"/>
        <family val="2"/>
      </rPr>
      <t xml:space="preserve"> </t>
    </r>
    <r>
      <rPr>
        <sz val="11"/>
        <color theme="1"/>
        <rFont val="Arial"/>
        <family val="2"/>
      </rPr>
      <t>etc.</t>
    </r>
    <r>
      <rPr>
        <b/>
        <sz val="11"/>
        <color theme="1"/>
        <rFont val="Arial"/>
        <family val="2"/>
      </rPr>
      <t xml:space="preserve">                                                    Justificación Anual: </t>
    </r>
    <r>
      <rPr>
        <sz val="11"/>
        <color theme="1"/>
        <rFont val="Arial"/>
        <family val="2"/>
      </rPr>
      <t xml:space="preserve">Se alcanzó el 103.47% del 100% que se programó anualmente.   </t>
    </r>
  </si>
  <si>
    <r>
      <t xml:space="preserve">Justificación Trimestral: </t>
    </r>
    <r>
      <rPr>
        <sz val="11"/>
        <color theme="1"/>
        <rFont val="Arial"/>
        <family val="2"/>
      </rPr>
      <t>Se alcanzó el 102.33% de la meta planeada debido a que aumentá el programa "Moloch chow","Reggae" y "Aca entre nos con Ferca" por lo que impacta en la barra programática, además se transmitio el Hanal Pixán,  el programa del 43 aniversario, villas navideñas en malecon tajamar y ayudale a santa                                                                                                    J</t>
    </r>
    <r>
      <rPr>
        <b/>
        <sz val="11"/>
        <color theme="1"/>
        <rFont val="Arial"/>
        <family val="2"/>
      </rPr>
      <t xml:space="preserve">ustificación Anual: </t>
    </r>
    <r>
      <rPr>
        <sz val="11"/>
        <color theme="1"/>
        <rFont val="Arial"/>
        <family val="2"/>
      </rPr>
      <t xml:space="preserve">Se alcanzó el 101.21% del 100% que se programó anualmente.   </t>
    </r>
  </si>
  <si>
    <r>
      <t xml:space="preserve">Justificación Trimestral: </t>
    </r>
    <r>
      <rPr>
        <sz val="11"/>
        <color theme="1"/>
        <rFont val="Arial"/>
        <family val="2"/>
      </rPr>
      <t xml:space="preserve">Se alcanzó el 86.68% de la meta planeada debido a que se </t>
    </r>
    <r>
      <rPr>
        <b/>
        <sz val="11"/>
        <color theme="1"/>
        <rFont val="Arial"/>
        <family val="2"/>
      </rPr>
      <t xml:space="preserve"> </t>
    </r>
    <r>
      <rPr>
        <sz val="11"/>
        <color theme="1"/>
        <rFont val="Arial"/>
        <family val="2"/>
      </rPr>
      <t xml:space="preserve">se transmitio el Hanal Pixán,  el programa del 43 aniversario, villas navideñas en malecon tajamar y ayudale a santa , además también impacto el cambio de la torre de la antena y colocación de piso.                 </t>
    </r>
    <r>
      <rPr>
        <b/>
        <sz val="11"/>
        <color theme="1"/>
        <rFont val="Arial"/>
        <family val="2"/>
      </rPr>
      <t>Justificación Anual:</t>
    </r>
    <r>
      <rPr>
        <sz val="11"/>
        <color theme="1"/>
        <rFont val="Arial"/>
        <family val="2"/>
      </rPr>
      <t xml:space="preserve"> Se alcanzó el 92.52% del 100% que se programó anualmente.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</si>
</sst>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1"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2"/>
      <name val="Arial"/>
      <family val="2"/>
    </font>
    <font>
      <sz val="16"/>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theme="0" tint="-0.14999847407452621"/>
        <bgColor rgb="FF000000"/>
      </patternFill>
    </fill>
  </fills>
  <borders count="108">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rgb="FF000000"/>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thin">
        <color indexed="64"/>
      </top>
      <bottom style="dashed">
        <color theme="1"/>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dashed">
        <color theme="1"/>
      </right>
      <top style="medium">
        <color indexed="64"/>
      </top>
      <bottom style="dashed">
        <color theme="1"/>
      </bottom>
      <diagonal/>
    </border>
    <border>
      <left/>
      <right style="dashed">
        <color theme="1"/>
      </right>
      <top style="dashed">
        <color theme="1"/>
      </top>
      <bottom style="medium">
        <color indexed="64"/>
      </bottom>
      <diagonal/>
    </border>
    <border>
      <left style="thin">
        <color rgb="FF000000"/>
      </left>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style="dashed">
        <color theme="1"/>
      </left>
      <right/>
      <top style="thin">
        <color indexed="64"/>
      </top>
      <bottom style="dashed">
        <color theme="1"/>
      </bottom>
      <diagonal/>
    </border>
    <border>
      <left/>
      <right style="thin">
        <color indexed="64"/>
      </right>
      <top/>
      <bottom style="thin">
        <color indexed="64"/>
      </bottom>
      <diagonal/>
    </border>
    <border>
      <left/>
      <right style="dashed">
        <color theme="1"/>
      </right>
      <top style="thin">
        <color indexed="64"/>
      </top>
      <bottom style="dashed">
        <color theme="1"/>
      </bottom>
      <diagonal/>
    </border>
    <border>
      <left/>
      <right style="dotted">
        <color indexed="64"/>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theme="1"/>
      </bottom>
      <diagonal/>
    </border>
    <border>
      <left style="medium">
        <color indexed="64"/>
      </left>
      <right style="medium">
        <color indexed="64"/>
      </right>
      <top style="dotted">
        <color theme="1"/>
      </top>
      <bottom style="dott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bottom/>
      <diagonal/>
    </border>
    <border>
      <left/>
      <right style="medium">
        <color indexed="64"/>
      </right>
      <top/>
      <bottom style="medium">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5">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18">
    <xf numFmtId="0" fontId="0" fillId="0" borderId="0" xfId="0"/>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3" xfId="0" applyFont="1" applyFill="1" applyBorder="1" applyAlignment="1">
      <alignment horizontal="center" vertical="center" wrapText="1"/>
    </xf>
    <xf numFmtId="2" fontId="2" fillId="2" borderId="27" xfId="1" applyNumberFormat="1" applyFont="1" applyFill="1" applyBorder="1" applyAlignment="1">
      <alignment horizontal="center" vertical="center" wrapText="1"/>
    </xf>
    <xf numFmtId="2" fontId="2" fillId="2" borderId="28" xfId="1"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2" fontId="4" fillId="8" borderId="27" xfId="1" applyNumberFormat="1" applyFont="1" applyFill="1" applyBorder="1" applyAlignment="1">
      <alignment horizontal="center" vertical="center" wrapText="1"/>
    </xf>
    <xf numFmtId="0" fontId="2" fillId="8" borderId="34" xfId="0" applyFont="1" applyFill="1" applyBorder="1" applyAlignment="1">
      <alignment horizontal="justify" vertical="center" wrapText="1"/>
    </xf>
    <xf numFmtId="0" fontId="2" fillId="8" borderId="36" xfId="0" applyFont="1" applyFill="1" applyBorder="1" applyAlignment="1">
      <alignment vertical="center" wrapText="1"/>
    </xf>
    <xf numFmtId="0" fontId="2" fillId="8" borderId="37" xfId="0" applyFont="1" applyFill="1" applyBorder="1" applyAlignment="1">
      <alignment vertical="center" wrapText="1"/>
    </xf>
    <xf numFmtId="0" fontId="13" fillId="7" borderId="19" xfId="0" applyFont="1" applyFill="1" applyBorder="1" applyAlignment="1">
      <alignment horizontal="center" vertical="top" wrapText="1"/>
    </xf>
    <xf numFmtId="0" fontId="7" fillId="4" borderId="39"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2" fillId="3" borderId="48" xfId="0" applyFont="1" applyFill="1" applyBorder="1" applyAlignment="1">
      <alignment horizontal="left" vertical="center" wrapText="1"/>
    </xf>
    <xf numFmtId="0" fontId="4" fillId="4" borderId="41" xfId="0" applyFont="1" applyFill="1" applyBorder="1" applyAlignment="1">
      <alignment horizontal="center" vertical="center" wrapText="1"/>
    </xf>
    <xf numFmtId="0" fontId="2" fillId="3" borderId="47" xfId="0" applyFont="1" applyFill="1" applyBorder="1" applyAlignment="1">
      <alignment horizontal="center" vertical="center" wrapText="1"/>
    </xf>
    <xf numFmtId="164" fontId="1" fillId="8" borderId="40" xfId="0" applyNumberFormat="1" applyFont="1" applyFill="1" applyBorder="1" applyAlignment="1">
      <alignment horizontal="center" vertical="center" wrapText="1"/>
    </xf>
    <xf numFmtId="164" fontId="1" fillId="8" borderId="25" xfId="0" applyNumberFormat="1" applyFont="1" applyFill="1" applyBorder="1" applyAlignment="1">
      <alignment horizontal="center" vertical="center" wrapText="1"/>
    </xf>
    <xf numFmtId="0" fontId="5" fillId="5" borderId="44"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1" fillId="8" borderId="44" xfId="0" applyFont="1" applyFill="1" applyBorder="1" applyAlignment="1">
      <alignment horizontal="left" vertical="center" wrapText="1"/>
    </xf>
    <xf numFmtId="0" fontId="1" fillId="8" borderId="45" xfId="0" applyFont="1" applyFill="1" applyBorder="1" applyAlignment="1">
      <alignment horizontal="left" vertical="center" wrapText="1"/>
    </xf>
    <xf numFmtId="0" fontId="15" fillId="0" borderId="53" xfId="0" applyFont="1" applyBorder="1" applyAlignment="1">
      <alignment vertical="center"/>
    </xf>
    <xf numFmtId="0" fontId="1" fillId="8" borderId="29"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2" fillId="0" borderId="56" xfId="0" applyFont="1" applyBorder="1" applyAlignment="1">
      <alignment horizontal="center" vertical="center" wrapText="1"/>
    </xf>
    <xf numFmtId="0" fontId="0" fillId="9" borderId="0" xfId="0" applyFill="1"/>
    <xf numFmtId="0" fontId="0" fillId="10" borderId="0" xfId="0" applyFill="1"/>
    <xf numFmtId="10" fontId="0" fillId="6" borderId="57"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60" xfId="0" applyNumberFormat="1" applyFill="1" applyBorder="1" applyAlignment="1">
      <alignment horizontal="center" vertical="center" wrapText="1"/>
    </xf>
    <xf numFmtId="3" fontId="2" fillId="2" borderId="64" xfId="0" applyNumberFormat="1" applyFont="1" applyFill="1" applyBorder="1" applyAlignment="1">
      <alignment horizontal="center" vertical="center" wrapText="1"/>
    </xf>
    <xf numFmtId="3" fontId="2" fillId="2" borderId="65" xfId="0" applyNumberFormat="1" applyFont="1" applyFill="1" applyBorder="1" applyAlignment="1">
      <alignment horizontal="center" vertical="center" wrapText="1"/>
    </xf>
    <xf numFmtId="3" fontId="2" fillId="2" borderId="66" xfId="0" applyNumberFormat="1" applyFont="1" applyFill="1" applyBorder="1" applyAlignment="1">
      <alignment horizontal="center" vertical="center" wrapText="1"/>
    </xf>
    <xf numFmtId="3" fontId="2" fillId="2" borderId="67" xfId="0" applyNumberFormat="1" applyFont="1" applyFill="1" applyBorder="1" applyAlignment="1">
      <alignment horizontal="center" vertical="center" wrapText="1"/>
    </xf>
    <xf numFmtId="4" fontId="2" fillId="2" borderId="64"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1" fillId="2" borderId="58" xfId="0" applyFont="1" applyFill="1" applyBorder="1" applyAlignment="1">
      <alignment horizontal="center" vertical="center" wrapText="1"/>
    </xf>
    <xf numFmtId="4" fontId="2" fillId="8" borderId="1" xfId="0" applyNumberFormat="1" applyFont="1" applyFill="1" applyBorder="1" applyAlignment="1">
      <alignment horizontal="center" vertical="center" wrapText="1"/>
    </xf>
    <xf numFmtId="0" fontId="2" fillId="8" borderId="69" xfId="0" applyFont="1" applyFill="1" applyBorder="1" applyAlignment="1">
      <alignment vertical="center" wrapText="1"/>
    </xf>
    <xf numFmtId="4" fontId="2" fillId="2" borderId="68" xfId="0" applyNumberFormat="1" applyFont="1" applyFill="1" applyBorder="1" applyAlignment="1">
      <alignment horizontal="center" vertical="center" wrapText="1"/>
    </xf>
    <xf numFmtId="3" fontId="2" fillId="2" borderId="70"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73" xfId="0" applyNumberFormat="1"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74" xfId="2" applyFont="1" applyFill="1" applyBorder="1" applyAlignment="1">
      <alignment horizontal="center" vertical="center" wrapText="1"/>
    </xf>
    <xf numFmtId="44" fontId="2" fillId="2" borderId="75"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76"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77" xfId="2" applyFont="1" applyFill="1" applyBorder="1" applyAlignment="1">
      <alignment horizontal="center" vertical="center" wrapText="1"/>
    </xf>
    <xf numFmtId="44" fontId="2" fillId="2" borderId="78" xfId="2" applyFont="1" applyFill="1" applyBorder="1" applyAlignment="1">
      <alignment horizontal="center" vertical="center" wrapText="1"/>
    </xf>
    <xf numFmtId="10" fontId="0" fillId="6" borderId="79" xfId="0" applyNumberFormat="1" applyFill="1" applyBorder="1" applyAlignment="1">
      <alignment horizontal="center" vertical="center" wrapText="1"/>
    </xf>
    <xf numFmtId="3" fontId="2" fillId="4" borderId="70"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80" xfId="0" applyFont="1" applyFill="1" applyBorder="1" applyAlignment="1">
      <alignment horizontal="center" vertical="center" wrapText="1"/>
    </xf>
    <xf numFmtId="0" fontId="5" fillId="4" borderId="44" xfId="0" applyFont="1" applyFill="1" applyBorder="1" applyAlignment="1">
      <alignment horizontal="left" vertical="center" wrapText="1"/>
    </xf>
    <xf numFmtId="0" fontId="5" fillId="4" borderId="82" xfId="0" applyFont="1" applyFill="1" applyBorder="1" applyAlignment="1">
      <alignment horizontal="center" vertical="center" wrapText="1"/>
    </xf>
    <xf numFmtId="0" fontId="5" fillId="5" borderId="80" xfId="0" applyFont="1" applyFill="1" applyBorder="1" applyAlignment="1">
      <alignment horizontal="left" vertical="center" wrapText="1"/>
    </xf>
    <xf numFmtId="0" fontId="1" fillId="2" borderId="72"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9" xfId="0" applyFont="1" applyFill="1" applyBorder="1" applyAlignment="1">
      <alignment horizontal="left" vertical="center" wrapText="1"/>
    </xf>
    <xf numFmtId="0" fontId="1" fillId="2" borderId="59"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1" xfId="0" applyFont="1" applyFill="1" applyBorder="1" applyAlignment="1">
      <alignment horizontal="center" vertical="center" wrapText="1"/>
    </xf>
    <xf numFmtId="3" fontId="2" fillId="8" borderId="11" xfId="0" applyNumberFormat="1" applyFont="1" applyFill="1" applyBorder="1" applyAlignment="1">
      <alignment horizontal="center" vertical="center" wrapText="1"/>
    </xf>
    <xf numFmtId="3" fontId="2" fillId="8" borderId="70"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9" xfId="0" applyNumberFormat="1" applyFont="1" applyFill="1" applyBorder="1" applyAlignment="1">
      <alignment horizontal="center" vertical="center" wrapText="1"/>
    </xf>
    <xf numFmtId="3" fontId="2" fillId="8" borderId="12" xfId="0" applyNumberFormat="1" applyFont="1" applyFill="1" applyBorder="1" applyAlignment="1">
      <alignment horizontal="center" vertical="center" wrapText="1"/>
    </xf>
    <xf numFmtId="3" fontId="2" fillId="5" borderId="70"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1" xfId="0" applyNumberFormat="1" applyFont="1" applyFill="1" applyBorder="1" applyAlignment="1">
      <alignment horizontal="center" vertical="center" wrapText="1"/>
    </xf>
    <xf numFmtId="0" fontId="1" fillId="8" borderId="25" xfId="0" applyFont="1" applyFill="1" applyBorder="1" applyAlignment="1">
      <alignment horizontal="left" vertical="center" wrapText="1"/>
    </xf>
    <xf numFmtId="0" fontId="1" fillId="8" borderId="40" xfId="0" applyFont="1" applyFill="1" applyBorder="1" applyAlignment="1">
      <alignment horizontal="left" vertical="center" wrapText="1"/>
    </xf>
    <xf numFmtId="0" fontId="0" fillId="0" borderId="0" xfId="0" applyAlignment="1">
      <alignment horizontal="center"/>
    </xf>
    <xf numFmtId="0" fontId="15" fillId="0" borderId="0" xfId="0" applyFont="1" applyAlignment="1">
      <alignment vertical="center"/>
    </xf>
    <xf numFmtId="0" fontId="4" fillId="8" borderId="83" xfId="0" applyFont="1" applyFill="1" applyBorder="1" applyAlignment="1">
      <alignment horizontal="center" vertical="center" wrapText="1"/>
    </xf>
    <xf numFmtId="3" fontId="2" fillId="4" borderId="81" xfId="0" applyNumberFormat="1"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1" xfId="2" applyFont="1" applyFill="1" applyBorder="1" applyAlignment="1">
      <alignment horizontal="center" vertical="center" wrapText="1"/>
    </xf>
    <xf numFmtId="44" fontId="2" fillId="2" borderId="85" xfId="2" applyFont="1" applyFill="1" applyBorder="1" applyAlignment="1">
      <alignment horizontal="center" vertical="center" wrapText="1"/>
    </xf>
    <xf numFmtId="0" fontId="5" fillId="5" borderId="59" xfId="0" applyFont="1" applyFill="1" applyBorder="1" applyAlignment="1">
      <alignment horizontal="left" vertical="center" wrapText="1"/>
    </xf>
    <xf numFmtId="0" fontId="13" fillId="7" borderId="19" xfId="0" applyFont="1" applyFill="1" applyBorder="1" applyAlignment="1">
      <alignment horizontal="center" vertical="center" wrapText="1"/>
    </xf>
    <xf numFmtId="0" fontId="1" fillId="2" borderId="87" xfId="0" applyFont="1" applyFill="1" applyBorder="1" applyAlignment="1">
      <alignment horizontal="center" vertical="center" wrapText="1"/>
    </xf>
    <xf numFmtId="0" fontId="7" fillId="8" borderId="87" xfId="0" applyFont="1" applyFill="1" applyBorder="1" applyAlignment="1">
      <alignment horizontal="center" vertical="center" wrapText="1"/>
    </xf>
    <xf numFmtId="0" fontId="1" fillId="2" borderId="88" xfId="0" applyFont="1" applyFill="1" applyBorder="1" applyAlignment="1">
      <alignment horizontal="center" vertical="center" wrapText="1"/>
    </xf>
    <xf numFmtId="0" fontId="13" fillId="7" borderId="89" xfId="0" applyFont="1" applyFill="1" applyBorder="1" applyAlignment="1">
      <alignment horizontal="center" vertical="center" wrapText="1"/>
    </xf>
    <xf numFmtId="0" fontId="2" fillId="8" borderId="90" xfId="0" applyFont="1" applyFill="1" applyBorder="1" applyAlignment="1">
      <alignment vertical="center" wrapText="1"/>
    </xf>
    <xf numFmtId="0" fontId="7" fillId="8" borderId="91" xfId="0" applyFont="1" applyFill="1" applyBorder="1" applyAlignment="1">
      <alignment horizontal="center" vertical="center" wrapText="1"/>
    </xf>
    <xf numFmtId="4" fontId="2" fillId="8" borderId="92" xfId="0" applyNumberFormat="1" applyFont="1" applyFill="1" applyBorder="1" applyAlignment="1">
      <alignment horizontal="center" vertical="center" wrapText="1"/>
    </xf>
    <xf numFmtId="0" fontId="4" fillId="8" borderId="93" xfId="0" applyFont="1" applyFill="1" applyBorder="1" applyAlignment="1">
      <alignment horizontal="center" vertical="center" wrapText="1"/>
    </xf>
    <xf numFmtId="2" fontId="4" fillId="8" borderId="93" xfId="1" applyNumberFormat="1" applyFont="1" applyFill="1" applyBorder="1" applyAlignment="1">
      <alignment horizontal="center" vertical="center" wrapText="1"/>
    </xf>
    <xf numFmtId="3" fontId="2" fillId="5" borderId="81" xfId="0" applyNumberFormat="1"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8" borderId="81" xfId="0" applyNumberFormat="1" applyFont="1" applyFill="1" applyBorder="1" applyAlignment="1">
      <alignment horizontal="center" vertical="center" wrapText="1"/>
    </xf>
    <xf numFmtId="3" fontId="2" fillId="8" borderId="85" xfId="0" applyNumberFormat="1" applyFont="1" applyFill="1" applyBorder="1" applyAlignment="1">
      <alignment horizontal="center" vertical="center" wrapText="1"/>
    </xf>
    <xf numFmtId="0" fontId="19" fillId="11" borderId="94" xfId="0" applyFont="1" applyFill="1" applyBorder="1" applyAlignment="1">
      <alignment horizontal="center" vertical="center" wrapText="1"/>
    </xf>
    <xf numFmtId="0" fontId="1" fillId="2" borderId="95" xfId="0" applyFont="1" applyFill="1" applyBorder="1" applyAlignment="1">
      <alignment horizontal="center" vertical="center" wrapText="1"/>
    </xf>
    <xf numFmtId="2" fontId="1" fillId="2" borderId="96" xfId="0" applyNumberFormat="1" applyFont="1" applyFill="1" applyBorder="1" applyAlignment="1">
      <alignment horizontal="center" vertical="center" wrapText="1"/>
    </xf>
    <xf numFmtId="2" fontId="1" fillId="2" borderId="82" xfId="0" applyNumberFormat="1" applyFont="1" applyFill="1" applyBorder="1" applyAlignment="1">
      <alignment horizontal="center" vertical="center" wrapText="1"/>
    </xf>
    <xf numFmtId="0" fontId="7" fillId="2" borderId="97" xfId="0" applyFont="1" applyFill="1" applyBorder="1" applyAlignment="1">
      <alignment horizontal="center" vertical="center" wrapText="1"/>
    </xf>
    <xf numFmtId="3" fontId="7" fillId="2" borderId="97" xfId="0" applyNumberFormat="1" applyFont="1" applyFill="1" applyBorder="1" applyAlignment="1">
      <alignment horizontal="center" vertical="center" wrapText="1"/>
    </xf>
    <xf numFmtId="3" fontId="7" fillId="2" borderId="98" xfId="0" applyNumberFormat="1" applyFont="1" applyFill="1" applyBorder="1" applyAlignment="1">
      <alignment horizontal="center"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11" fillId="8" borderId="44" xfId="0" applyFont="1" applyFill="1" applyBorder="1" applyAlignment="1">
      <alignment horizontal="justify" vertical="center" wrapText="1"/>
    </xf>
    <xf numFmtId="0" fontId="11" fillId="8" borderId="46" xfId="0" applyFont="1" applyFill="1" applyBorder="1" applyAlignment="1">
      <alignment horizontal="justify" vertical="center" wrapText="1"/>
    </xf>
    <xf numFmtId="3" fontId="2" fillId="8" borderId="71" xfId="0" applyNumberFormat="1" applyFont="1" applyFill="1" applyBorder="1" applyAlignment="1">
      <alignment horizontal="center" vertical="center" wrapText="1"/>
    </xf>
    <xf numFmtId="10" fontId="17" fillId="5" borderId="87" xfId="0" applyNumberFormat="1" applyFont="1" applyFill="1" applyBorder="1" applyAlignment="1">
      <alignment horizontal="center" vertical="center"/>
    </xf>
    <xf numFmtId="44" fontId="0" fillId="0" borderId="0" xfId="0" applyNumberFormat="1"/>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38" xfId="0" applyFont="1" applyFill="1" applyBorder="1" applyAlignment="1">
      <alignment horizontal="center" vertical="center" wrapText="1"/>
    </xf>
    <xf numFmtId="0" fontId="13" fillId="7" borderId="86"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52" xfId="0" applyFont="1" applyBorder="1" applyAlignment="1">
      <alignment horizontal="center" vertical="top" wrapText="1"/>
    </xf>
    <xf numFmtId="0" fontId="15" fillId="0" borderId="52" xfId="0" applyFont="1" applyBorder="1" applyAlignment="1">
      <alignment horizontal="center" vertical="top"/>
    </xf>
    <xf numFmtId="0" fontId="1" fillId="8" borderId="34"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5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99"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10" fillId="5" borderId="49" xfId="0" applyFont="1" applyFill="1" applyBorder="1" applyAlignment="1">
      <alignment horizontal="center" vertical="center" wrapText="1"/>
    </xf>
    <xf numFmtId="0" fontId="10" fillId="5" borderId="10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0" fillId="0" borderId="0" xfId="0" applyAlignment="1">
      <alignment horizontal="justify" vertical="center" wrapText="1"/>
    </xf>
    <xf numFmtId="10" fontId="20" fillId="6" borderId="23" xfId="0" applyNumberFormat="1" applyFont="1" applyFill="1" applyBorder="1" applyAlignment="1">
      <alignment horizontal="center" vertical="center" wrapText="1"/>
    </xf>
    <xf numFmtId="10" fontId="20" fillId="6" borderId="24" xfId="0" applyNumberFormat="1" applyFont="1" applyFill="1" applyBorder="1" applyAlignment="1">
      <alignment horizontal="center" vertical="center" wrapText="1"/>
    </xf>
    <xf numFmtId="10" fontId="20" fillId="6" borderId="101" xfId="0" applyNumberFormat="1" applyFont="1" applyFill="1" applyBorder="1" applyAlignment="1">
      <alignment horizontal="center" vertical="center" wrapText="1"/>
    </xf>
    <xf numFmtId="10" fontId="20" fillId="6" borderId="104" xfId="0" applyNumberFormat="1" applyFont="1" applyFill="1" applyBorder="1" applyAlignment="1">
      <alignment horizontal="center" vertical="center" wrapText="1"/>
    </xf>
    <xf numFmtId="10" fontId="20" fillId="6" borderId="26" xfId="0" applyNumberFormat="1" applyFont="1" applyFill="1" applyBorder="1" applyAlignment="1">
      <alignment horizontal="center" vertical="center" wrapText="1"/>
    </xf>
    <xf numFmtId="10" fontId="20" fillId="6" borderId="27" xfId="0" applyNumberFormat="1" applyFont="1" applyFill="1" applyBorder="1" applyAlignment="1">
      <alignment horizontal="center" vertical="center" wrapText="1"/>
    </xf>
    <xf numFmtId="10" fontId="20" fillId="6" borderId="28" xfId="0" applyNumberFormat="1" applyFont="1" applyFill="1" applyBorder="1" applyAlignment="1">
      <alignment horizontal="center" vertical="center" wrapText="1"/>
    </xf>
    <xf numFmtId="10" fontId="20" fillId="6" borderId="105" xfId="0" applyNumberFormat="1" applyFont="1" applyFill="1" applyBorder="1" applyAlignment="1">
      <alignment horizontal="center" vertical="center" wrapText="1"/>
    </xf>
    <xf numFmtId="10" fontId="20" fillId="6" borderId="102" xfId="0" applyNumberFormat="1" applyFont="1" applyFill="1" applyBorder="1" applyAlignment="1">
      <alignment horizontal="center" vertical="center" wrapText="1"/>
    </xf>
    <xf numFmtId="10" fontId="20" fillId="6" borderId="103" xfId="0" applyNumberFormat="1" applyFont="1" applyFill="1" applyBorder="1" applyAlignment="1">
      <alignment horizontal="center" vertical="center" wrapText="1"/>
    </xf>
    <xf numFmtId="10" fontId="20" fillId="6" borderId="106" xfId="0" applyNumberFormat="1" applyFont="1" applyFill="1" applyBorder="1" applyAlignment="1">
      <alignment horizontal="center" vertical="center" wrapText="1"/>
    </xf>
    <xf numFmtId="10" fontId="20" fillId="6" borderId="107" xfId="0" applyNumberFormat="1" applyFont="1" applyFill="1" applyBorder="1" applyAlignment="1">
      <alignment horizontal="center" vertical="center" wrapText="1"/>
    </xf>
  </cellXfs>
  <cellStyles count="5">
    <cellStyle name="Moneda" xfId="2" builtinId="4"/>
    <cellStyle name="Moneda 2" xfId="3"/>
    <cellStyle name="Moneda 3" xfId="4"/>
    <cellStyle name="Normal" xfId="0" builtinId="0"/>
    <cellStyle name="Porcentaje" xfId="1" builtinId="5"/>
  </cellStyles>
  <dxfs count="260">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5555"/>
        </patternFill>
      </fill>
    </dxf>
    <dxf>
      <fill>
        <patternFill>
          <bgColor rgb="FFFF5555"/>
        </patternFill>
      </fill>
    </dxf>
    <dxf>
      <fill>
        <patternFill>
          <bgColor rgb="FFFF5555"/>
        </patternFill>
      </fill>
    </dxf>
    <dxf>
      <fill>
        <patternFill>
          <bgColor rgb="FFFF5555"/>
        </patternFill>
      </fill>
    </dxf>
    <dxf>
      <fill>
        <patternFill>
          <bgColor rgb="FFFF555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FEB9C"/>
      <color rgb="FFC7EFCE"/>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6</xdr:row>
      <xdr:rowOff>115094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xdr:from>
      <xdr:col>20</xdr:col>
      <xdr:colOff>1285874</xdr:colOff>
      <xdr:row>1</xdr:row>
      <xdr:rowOff>28575</xdr:rowOff>
    </xdr:from>
    <xdr:to>
      <xdr:col>22</xdr:col>
      <xdr:colOff>3057525</xdr:colOff>
      <xdr:row>7</xdr:row>
      <xdr:rowOff>114300</xdr:rowOff>
    </xdr:to>
    <xdr:pic>
      <xdr:nvPicPr>
        <xdr:cNvPr id="2" name="Imagen 1">
          <a:extLst>
            <a:ext uri="{FF2B5EF4-FFF2-40B4-BE49-F238E27FC236}">
              <a16:creationId xmlns:a16="http://schemas.microsoft.com/office/drawing/2014/main" id="{9B4FF3F5-4AC9-491D-8BAB-A44A49053B9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984449" y="228600"/>
          <a:ext cx="4343401"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1796144</xdr:colOff>
      <xdr:row>0</xdr:row>
      <xdr:rowOff>190500</xdr:rowOff>
    </xdr:from>
    <xdr:to>
      <xdr:col>3</xdr:col>
      <xdr:colOff>846365</xdr:colOff>
      <xdr:row>8</xdr:row>
      <xdr:rowOff>1501</xdr:rowOff>
    </xdr:to>
    <xdr:pic>
      <xdr:nvPicPr>
        <xdr:cNvPr id="5" name="Imagen 4">
          <a:extLst>
            <a:ext uri="{FF2B5EF4-FFF2-40B4-BE49-F238E27FC236}">
              <a16:creationId xmlns:a16="http://schemas.microsoft.com/office/drawing/2014/main" id="{A532817D-5962-290B-75B3-3E4C4847F2E9}"/>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3932465" y="190500"/>
          <a:ext cx="2152650" cy="23799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W58"/>
  <sheetViews>
    <sheetView tabSelected="1" topLeftCell="F1" zoomScale="55" zoomScaleNormal="55" workbookViewId="0">
      <selection activeCell="S56" sqref="S56"/>
    </sheetView>
  </sheetViews>
  <sheetFormatPr baseColWidth="10" defaultColWidth="11.44140625" defaultRowHeight="14.4" x14ac:dyDescent="0.3"/>
  <cols>
    <col min="2" max="2" width="20.5546875" customWidth="1"/>
    <col min="3" max="3" width="46.44140625" customWidth="1"/>
    <col min="4" max="4" width="31.44140625" customWidth="1"/>
    <col min="5" max="5" width="29.88671875" customWidth="1"/>
    <col min="6" max="6" width="38.33203125" customWidth="1"/>
    <col min="7" max="8" width="17.6640625" customWidth="1"/>
    <col min="9" max="19" width="16.88671875" customWidth="1"/>
    <col min="20" max="22" width="19.33203125" customWidth="1"/>
    <col min="23" max="23" width="74.109375" customWidth="1"/>
  </cols>
  <sheetData>
    <row r="1" spans="2:23" ht="15" thickBot="1" x14ac:dyDescent="0.35"/>
    <row r="2" spans="2:23" ht="30" customHeight="1" x14ac:dyDescent="0.3">
      <c r="E2" s="176" t="s">
        <v>0</v>
      </c>
      <c r="F2" s="177"/>
      <c r="G2" s="177"/>
      <c r="H2" s="177"/>
      <c r="I2" s="177"/>
      <c r="J2" s="177"/>
      <c r="K2" s="177"/>
      <c r="L2" s="177"/>
      <c r="M2" s="177"/>
      <c r="N2" s="177"/>
      <c r="O2" s="177"/>
      <c r="P2" s="177"/>
      <c r="Q2" s="177"/>
      <c r="R2" s="177"/>
      <c r="S2" s="178"/>
    </row>
    <row r="3" spans="2:23" ht="30" customHeight="1" x14ac:dyDescent="0.3">
      <c r="E3" s="179" t="s">
        <v>1</v>
      </c>
      <c r="F3" s="180"/>
      <c r="G3" s="180"/>
      <c r="H3" s="180"/>
      <c r="I3" s="180"/>
      <c r="J3" s="180"/>
      <c r="K3" s="180"/>
      <c r="L3" s="180"/>
      <c r="M3" s="180"/>
      <c r="N3" s="180"/>
      <c r="O3" s="180"/>
      <c r="P3" s="180"/>
      <c r="Q3" s="180"/>
      <c r="R3" s="180"/>
      <c r="S3" s="181"/>
    </row>
    <row r="4" spans="2:23" ht="52.5" customHeight="1" x14ac:dyDescent="0.3">
      <c r="E4" s="179" t="s">
        <v>83</v>
      </c>
      <c r="F4" s="180"/>
      <c r="G4" s="180"/>
      <c r="H4" s="180"/>
      <c r="I4" s="180"/>
      <c r="J4" s="180"/>
      <c r="K4" s="180"/>
      <c r="L4" s="180"/>
      <c r="M4" s="180"/>
      <c r="N4" s="180"/>
      <c r="O4" s="180"/>
      <c r="P4" s="180"/>
      <c r="Q4" s="180"/>
      <c r="R4" s="180"/>
      <c r="S4" s="181"/>
    </row>
    <row r="5" spans="2:23" ht="28.8" thickBot="1" x14ac:dyDescent="0.35">
      <c r="E5" s="184" t="s">
        <v>85</v>
      </c>
      <c r="F5" s="185"/>
      <c r="G5" s="185"/>
      <c r="H5" s="185"/>
      <c r="I5" s="185"/>
      <c r="J5" s="185"/>
      <c r="K5" s="185"/>
      <c r="L5" s="185"/>
      <c r="M5" s="185"/>
      <c r="N5" s="185"/>
      <c r="O5" s="185"/>
      <c r="P5" s="185"/>
      <c r="Q5" s="185"/>
      <c r="R5" s="185"/>
      <c r="S5" s="186"/>
    </row>
    <row r="9" spans="2:23" ht="15" thickBot="1" x14ac:dyDescent="0.35"/>
    <row r="10" spans="2:23" ht="33.6" customHeight="1" thickBot="1" x14ac:dyDescent="0.35">
      <c r="G10" s="200" t="s">
        <v>2</v>
      </c>
      <c r="H10" s="201"/>
      <c r="I10" s="201"/>
      <c r="J10" s="201"/>
      <c r="K10" s="201"/>
      <c r="L10" s="201"/>
      <c r="M10" s="201"/>
      <c r="N10" s="201"/>
      <c r="O10" s="201"/>
      <c r="P10" s="201"/>
      <c r="Q10" s="201"/>
      <c r="R10" s="201"/>
      <c r="S10" s="201"/>
      <c r="T10" s="201"/>
      <c r="U10" s="201"/>
      <c r="V10" s="202"/>
    </row>
    <row r="11" spans="2:23" ht="43.5" customHeight="1" thickTop="1" thickBot="1" x14ac:dyDescent="0.35">
      <c r="B11" s="152" t="s">
        <v>3</v>
      </c>
      <c r="C11" s="154" t="s">
        <v>4</v>
      </c>
      <c r="D11" s="156" t="s">
        <v>5</v>
      </c>
      <c r="E11" s="156"/>
      <c r="F11" s="157"/>
      <c r="G11" s="158" t="s">
        <v>6</v>
      </c>
      <c r="H11" s="159"/>
      <c r="I11" s="159"/>
      <c r="J11" s="159"/>
      <c r="K11" s="160"/>
      <c r="L11" s="182" t="s">
        <v>7</v>
      </c>
      <c r="M11" s="182"/>
      <c r="N11" s="182"/>
      <c r="O11" s="183"/>
      <c r="P11" s="149" t="s">
        <v>8</v>
      </c>
      <c r="Q11" s="150"/>
      <c r="R11" s="150"/>
      <c r="S11" s="151"/>
      <c r="T11" s="150" t="s">
        <v>9</v>
      </c>
      <c r="U11" s="150"/>
      <c r="V11" s="150"/>
      <c r="W11" s="203" t="s">
        <v>43</v>
      </c>
    </row>
    <row r="12" spans="2:23" ht="94.2" thickBot="1" x14ac:dyDescent="0.35">
      <c r="B12" s="153"/>
      <c r="C12" s="155"/>
      <c r="D12" s="121" t="s">
        <v>11</v>
      </c>
      <c r="E12" s="29" t="s">
        <v>12</v>
      </c>
      <c r="F12" s="125" t="s">
        <v>13</v>
      </c>
      <c r="G12" s="135" t="s">
        <v>84</v>
      </c>
      <c r="H12" s="127" t="s">
        <v>14</v>
      </c>
      <c r="I12" s="122" t="s">
        <v>15</v>
      </c>
      <c r="J12" s="123" t="s">
        <v>16</v>
      </c>
      <c r="K12" s="124" t="s">
        <v>17</v>
      </c>
      <c r="L12" s="15" t="s">
        <v>14</v>
      </c>
      <c r="M12" s="5" t="s">
        <v>15</v>
      </c>
      <c r="N12" s="16" t="s">
        <v>16</v>
      </c>
      <c r="O12" s="6" t="s">
        <v>17</v>
      </c>
      <c r="P12" s="7" t="s">
        <v>14</v>
      </c>
      <c r="Q12" s="1" t="s">
        <v>15</v>
      </c>
      <c r="R12" s="8" t="s">
        <v>16</v>
      </c>
      <c r="S12" s="2" t="s">
        <v>17</v>
      </c>
      <c r="T12" s="1" t="s">
        <v>15</v>
      </c>
      <c r="U12" s="8" t="s">
        <v>16</v>
      </c>
      <c r="V12" s="30" t="s">
        <v>17</v>
      </c>
      <c r="W12" s="204"/>
    </row>
    <row r="13" spans="2:23" ht="153" customHeight="1" x14ac:dyDescent="0.3">
      <c r="B13" s="171" t="s">
        <v>18</v>
      </c>
      <c r="C13" s="165" t="s">
        <v>86</v>
      </c>
      <c r="D13" s="26" t="s">
        <v>19</v>
      </c>
      <c r="E13" s="17" t="s">
        <v>20</v>
      </c>
      <c r="F13" s="126" t="s">
        <v>21</v>
      </c>
      <c r="G13" s="136">
        <v>37.01</v>
      </c>
      <c r="H13" s="128">
        <v>37.01</v>
      </c>
      <c r="I13" s="61">
        <v>37.01</v>
      </c>
      <c r="J13" s="64">
        <v>37.01</v>
      </c>
      <c r="K13" s="60">
        <v>37.01</v>
      </c>
      <c r="L13" s="66">
        <v>34.700000000000003</v>
      </c>
      <c r="M13" s="64">
        <v>34.700000000000003</v>
      </c>
      <c r="N13" s="61">
        <v>34.700000000000003</v>
      </c>
      <c r="O13" s="62">
        <v>34.700000000000003</v>
      </c>
      <c r="P13" s="206">
        <f t="shared" ref="P13:Q15" si="0">IFERROR(L13/H13,"100%")</f>
        <v>0.93758443663874647</v>
      </c>
      <c r="Q13" s="207">
        <f t="shared" si="0"/>
        <v>0.93758443663874647</v>
      </c>
      <c r="R13" s="207">
        <f t="shared" ref="R13:S15" si="1">IFERROR(N13/J13,"100%")</f>
        <v>0.93758443663874647</v>
      </c>
      <c r="S13" s="208">
        <f>IFERROR(O13/K13,"100%")</f>
        <v>0.93758443663874647</v>
      </c>
      <c r="T13" s="206">
        <f>IFERROR(((L13+M13)/(H13+I13)),"100%")</f>
        <v>0.93758443663874647</v>
      </c>
      <c r="U13" s="207">
        <f>IFERROR(((L13+M13+N13)/(H13+I13+J13)),"100%")</f>
        <v>0.93758443663874635</v>
      </c>
      <c r="V13" s="209">
        <f>IFERROR(((L13+M13+N13+O13)/(H13+I13+J13+K13)),"100%")</f>
        <v>0.93758443663874647</v>
      </c>
      <c r="W13" s="145" t="s">
        <v>93</v>
      </c>
    </row>
    <row r="14" spans="2:23" ht="128.25" customHeight="1" x14ac:dyDescent="0.3">
      <c r="B14" s="172"/>
      <c r="C14" s="166"/>
      <c r="D14" s="27" t="s">
        <v>22</v>
      </c>
      <c r="E14" s="18" t="s">
        <v>20</v>
      </c>
      <c r="F14" s="65" t="s">
        <v>21</v>
      </c>
      <c r="G14" s="137">
        <v>70.5</v>
      </c>
      <c r="H14" s="129">
        <v>70.5</v>
      </c>
      <c r="I14" s="22">
        <v>70.5</v>
      </c>
      <c r="J14" s="23">
        <v>70.5</v>
      </c>
      <c r="K14" s="24">
        <v>70.5</v>
      </c>
      <c r="L14" s="55">
        <v>59</v>
      </c>
      <c r="M14" s="23">
        <v>59</v>
      </c>
      <c r="N14" s="3">
        <v>59</v>
      </c>
      <c r="O14" s="4">
        <v>59</v>
      </c>
      <c r="P14" s="210">
        <f t="shared" si="0"/>
        <v>0.83687943262411346</v>
      </c>
      <c r="Q14" s="211">
        <f t="shared" si="0"/>
        <v>0.83687943262411346</v>
      </c>
      <c r="R14" s="211">
        <f t="shared" si="1"/>
        <v>0.83687943262411346</v>
      </c>
      <c r="S14" s="212">
        <f t="shared" si="1"/>
        <v>0.83687943262411346</v>
      </c>
      <c r="T14" s="210">
        <f>IFERROR(((L14+M14)/(H14+I14)),"100%")</f>
        <v>0.83687943262411346</v>
      </c>
      <c r="U14" s="211">
        <f t="shared" ref="U14:U15" si="2">IFERROR(((L14+M14+N14)/(H14+I14+J14)),"100%")</f>
        <v>0.83687943262411346</v>
      </c>
      <c r="V14" s="213">
        <f t="shared" ref="V14:V15" si="3">IFERROR(((L14+M14+N14+O14)/(H14+I14+J14+K14)),"100%")</f>
        <v>0.83687943262411346</v>
      </c>
      <c r="W14" s="144" t="s">
        <v>94</v>
      </c>
    </row>
    <row r="15" spans="2:23" ht="148.5" customHeight="1" x14ac:dyDescent="0.3">
      <c r="B15" s="173"/>
      <c r="C15" s="167"/>
      <c r="D15" s="28" t="s">
        <v>23</v>
      </c>
      <c r="E15" s="19" t="s">
        <v>20</v>
      </c>
      <c r="F15" s="65" t="s">
        <v>24</v>
      </c>
      <c r="G15" s="138">
        <v>5.8</v>
      </c>
      <c r="H15" s="130">
        <v>5.8</v>
      </c>
      <c r="I15" s="20">
        <v>5.8</v>
      </c>
      <c r="J15" s="25">
        <v>5.8</v>
      </c>
      <c r="K15" s="21">
        <v>5.8</v>
      </c>
      <c r="L15" s="59">
        <v>5</v>
      </c>
      <c r="M15" s="25">
        <v>5</v>
      </c>
      <c r="N15" s="61">
        <v>5</v>
      </c>
      <c r="O15" s="4">
        <v>5</v>
      </c>
      <c r="P15" s="210">
        <f>IFERROR(L15/H15,"100%")</f>
        <v>0.86206896551724144</v>
      </c>
      <c r="Q15" s="211">
        <f t="shared" si="0"/>
        <v>0.86206896551724144</v>
      </c>
      <c r="R15" s="211">
        <f t="shared" si="1"/>
        <v>0.86206896551724144</v>
      </c>
      <c r="S15" s="212">
        <f t="shared" si="1"/>
        <v>0.86206896551724144</v>
      </c>
      <c r="T15" s="210">
        <f>IFERROR(((L15+M15)/(H15+I15)),"100%")</f>
        <v>0.86206896551724144</v>
      </c>
      <c r="U15" s="211">
        <f>IFERROR(((L15+M15+N15)/(H15+I15+J15)),"100%")</f>
        <v>0.86206896551724144</v>
      </c>
      <c r="V15" s="213">
        <f>IFERROR(((L15+M15+N15+O15)/(H15+I15+J15+K15)),"100%")</f>
        <v>0.86206896551724144</v>
      </c>
      <c r="W15" s="144" t="s">
        <v>95</v>
      </c>
    </row>
    <row r="16" spans="2:23" ht="33.6" hidden="1" customHeight="1" x14ac:dyDescent="0.3">
      <c r="B16" s="169" t="s">
        <v>42</v>
      </c>
      <c r="C16" s="170"/>
      <c r="D16" s="170"/>
      <c r="E16" s="170"/>
      <c r="F16" s="170"/>
      <c r="G16" s="139"/>
      <c r="H16" s="116"/>
      <c r="I16" s="88"/>
      <c r="J16" s="88"/>
      <c r="K16" s="89"/>
      <c r="L16" s="87"/>
      <c r="M16" s="88"/>
      <c r="N16" s="88"/>
      <c r="O16" s="90"/>
      <c r="P16" s="210" t="str">
        <f t="shared" ref="P16:P25" si="4">IFERROR((L16/H16),"100%")</f>
        <v>100%</v>
      </c>
      <c r="Q16" s="211" t="str">
        <f t="shared" ref="Q16:S17" si="5">IFERROR((M16/I16),"100%")</f>
        <v>100%</v>
      </c>
      <c r="R16" s="211" t="str">
        <f t="shared" si="5"/>
        <v>100%</v>
      </c>
      <c r="S16" s="212" t="str">
        <f t="shared" si="5"/>
        <v>100%</v>
      </c>
      <c r="T16" s="210" t="str">
        <f t="shared" ref="T16:T26" si="6">IFERROR(((L16+M16)/(H16+I16)),"100%")</f>
        <v>100%</v>
      </c>
      <c r="U16" s="211" t="str">
        <f t="shared" ref="U16:U26" si="7">IFERROR(((L16+M16+N16)/(H16+I16+J16)),"100%")</f>
        <v>100%</v>
      </c>
      <c r="V16" s="213" t="str">
        <f>IFERROR(((L16+M16+N16+O16)/(H16+I16+J16+K16)),"100%")</f>
        <v>100%</v>
      </c>
      <c r="W16" s="93"/>
    </row>
    <row r="17" spans="2:23" ht="79.5" customHeight="1" x14ac:dyDescent="0.3">
      <c r="B17" s="91" t="s">
        <v>44</v>
      </c>
      <c r="C17" s="95" t="s">
        <v>49</v>
      </c>
      <c r="D17" s="95" t="s">
        <v>59</v>
      </c>
      <c r="E17" s="92" t="s">
        <v>48</v>
      </c>
      <c r="F17" s="120" t="s">
        <v>69</v>
      </c>
      <c r="G17" s="140">
        <f>SUM(H17:K17)</f>
        <v>8760</v>
      </c>
      <c r="H17" s="131">
        <v>2160</v>
      </c>
      <c r="I17" s="109">
        <v>2184</v>
      </c>
      <c r="J17" s="109">
        <v>2208</v>
      </c>
      <c r="K17" s="110">
        <v>2208</v>
      </c>
      <c r="L17" s="108">
        <v>2160</v>
      </c>
      <c r="M17" s="109">
        <v>2181</v>
      </c>
      <c r="N17" s="109">
        <v>2206</v>
      </c>
      <c r="O17" s="110">
        <v>2194</v>
      </c>
      <c r="P17" s="210">
        <f>IFERROR((L17/H17),"100%")</f>
        <v>1</v>
      </c>
      <c r="Q17" s="211">
        <f t="shared" si="5"/>
        <v>0.99862637362637363</v>
      </c>
      <c r="R17" s="211">
        <f t="shared" si="5"/>
        <v>0.99909420289855078</v>
      </c>
      <c r="S17" s="212">
        <f t="shared" si="5"/>
        <v>0.9936594202898551</v>
      </c>
      <c r="T17" s="210">
        <f>IFERROR(((L17+M17)/(H17+I17)),"100%")</f>
        <v>0.99930939226519333</v>
      </c>
      <c r="U17" s="211">
        <f>IFERROR(((L17+M17+N17)/(H17+I17+J17)),"100%")</f>
        <v>0.99923687423687424</v>
      </c>
      <c r="V17" s="213">
        <f>IFERROR(((L17+M17+N17+O17)/(H17+I17+J17+K17)),"100%")</f>
        <v>0.99783105022831053</v>
      </c>
      <c r="W17" s="41" t="s">
        <v>92</v>
      </c>
    </row>
    <row r="18" spans="2:23" ht="81.75" customHeight="1" x14ac:dyDescent="0.3">
      <c r="B18" s="63" t="s">
        <v>45</v>
      </c>
      <c r="C18" s="96" t="s">
        <v>50</v>
      </c>
      <c r="D18" s="99" t="s">
        <v>60</v>
      </c>
      <c r="E18" s="102" t="s">
        <v>48</v>
      </c>
      <c r="F18" s="99" t="s">
        <v>70</v>
      </c>
      <c r="G18" s="140">
        <f t="shared" ref="G18:G26" si="8">SUM(H18:K18)</f>
        <v>530</v>
      </c>
      <c r="H18" s="132">
        <v>140</v>
      </c>
      <c r="I18" s="3">
        <v>130</v>
      </c>
      <c r="J18" s="3">
        <v>130</v>
      </c>
      <c r="K18" s="52">
        <v>130</v>
      </c>
      <c r="L18" s="67">
        <v>140</v>
      </c>
      <c r="M18" s="3">
        <v>129</v>
      </c>
      <c r="N18" s="3">
        <v>130</v>
      </c>
      <c r="O18" s="52">
        <v>130</v>
      </c>
      <c r="P18" s="210">
        <f t="shared" si="4"/>
        <v>1</v>
      </c>
      <c r="Q18" s="211">
        <f t="shared" ref="Q18:Q25" si="9">IFERROR((M18/I18),"100%")</f>
        <v>0.99230769230769234</v>
      </c>
      <c r="R18" s="211">
        <f>IFERROR((N18/J18),"100%")</f>
        <v>1</v>
      </c>
      <c r="S18" s="212">
        <f t="shared" ref="S18:S26" si="10">IFERROR((O18/K18),"100%")</f>
        <v>1</v>
      </c>
      <c r="T18" s="210">
        <f t="shared" si="6"/>
        <v>0.99629629629629635</v>
      </c>
      <c r="U18" s="211">
        <f>IFERROR(((L18+M18+N18)/(H18+I18+J18)),"100%")</f>
        <v>0.99750000000000005</v>
      </c>
      <c r="V18" s="213">
        <f t="shared" ref="V18:V26" si="11">IFERROR(((L18+M18+N18+O18)/(H18+I18+J18+K18)),"100%")</f>
        <v>0.99811320754716981</v>
      </c>
      <c r="W18" s="42" t="s">
        <v>96</v>
      </c>
    </row>
    <row r="19" spans="2:23" ht="74.25" customHeight="1" x14ac:dyDescent="0.3">
      <c r="B19" s="9" t="s">
        <v>25</v>
      </c>
      <c r="C19" s="97" t="s">
        <v>51</v>
      </c>
      <c r="D19" s="100" t="s">
        <v>61</v>
      </c>
      <c r="E19" s="10" t="s">
        <v>48</v>
      </c>
      <c r="F19" s="11" t="s">
        <v>73</v>
      </c>
      <c r="G19" s="140">
        <f t="shared" si="8"/>
        <v>5258</v>
      </c>
      <c r="H19" s="133">
        <v>1313</v>
      </c>
      <c r="I19" s="105">
        <v>1313</v>
      </c>
      <c r="J19" s="105">
        <v>1313</v>
      </c>
      <c r="K19" s="103">
        <v>1319</v>
      </c>
      <c r="L19" s="104">
        <v>1313</v>
      </c>
      <c r="M19" s="105">
        <v>1313</v>
      </c>
      <c r="N19" s="105">
        <v>1313</v>
      </c>
      <c r="O19" s="103">
        <v>1319</v>
      </c>
      <c r="P19" s="210">
        <f t="shared" si="4"/>
        <v>1</v>
      </c>
      <c r="Q19" s="211">
        <f t="shared" si="9"/>
        <v>1</v>
      </c>
      <c r="R19" s="211">
        <f t="shared" ref="R19" si="12">IFERROR((N19/J19),"100%")</f>
        <v>1</v>
      </c>
      <c r="S19" s="212">
        <f>IFERROR((O19/K19),"100%")</f>
        <v>1</v>
      </c>
      <c r="T19" s="210">
        <f>IFERROR(((L19+M19)/(H19+I19)),"100%")</f>
        <v>1</v>
      </c>
      <c r="U19" s="211">
        <f t="shared" si="7"/>
        <v>1</v>
      </c>
      <c r="V19" s="213">
        <f t="shared" si="11"/>
        <v>1</v>
      </c>
      <c r="W19" s="43" t="s">
        <v>91</v>
      </c>
    </row>
    <row r="20" spans="2:23" ht="86.25" customHeight="1" x14ac:dyDescent="0.3">
      <c r="B20" s="9" t="s">
        <v>25</v>
      </c>
      <c r="C20" s="97" t="s">
        <v>52</v>
      </c>
      <c r="D20" s="100" t="s">
        <v>62</v>
      </c>
      <c r="E20" s="10" t="s">
        <v>48</v>
      </c>
      <c r="F20" s="11" t="s">
        <v>71</v>
      </c>
      <c r="G20" s="140">
        <f t="shared" si="8"/>
        <v>3120</v>
      </c>
      <c r="H20" s="133">
        <v>780</v>
      </c>
      <c r="I20" s="105">
        <v>780</v>
      </c>
      <c r="J20" s="105">
        <v>780</v>
      </c>
      <c r="K20" s="103">
        <v>780</v>
      </c>
      <c r="L20" s="104">
        <v>780</v>
      </c>
      <c r="M20" s="105">
        <v>780</v>
      </c>
      <c r="N20" s="105">
        <v>780</v>
      </c>
      <c r="O20" s="103">
        <v>780</v>
      </c>
      <c r="P20" s="210">
        <f t="shared" si="4"/>
        <v>1</v>
      </c>
      <c r="Q20" s="211">
        <f t="shared" si="9"/>
        <v>1</v>
      </c>
      <c r="R20" s="211">
        <f t="shared" ref="R20:R26" si="13">IFERROR((N20/J20),"100%")</f>
        <v>1</v>
      </c>
      <c r="S20" s="212">
        <f>IFERROR((O20/K20),"100%")</f>
        <v>1</v>
      </c>
      <c r="T20" s="210">
        <f t="shared" si="6"/>
        <v>1</v>
      </c>
      <c r="U20" s="211">
        <f t="shared" si="7"/>
        <v>1</v>
      </c>
      <c r="V20" s="213">
        <f t="shared" si="11"/>
        <v>1</v>
      </c>
      <c r="W20" s="43" t="s">
        <v>97</v>
      </c>
    </row>
    <row r="21" spans="2:23" ht="99.75" customHeight="1" x14ac:dyDescent="0.3">
      <c r="B21" s="63" t="s">
        <v>46</v>
      </c>
      <c r="C21" s="96" t="s">
        <v>53</v>
      </c>
      <c r="D21" s="99" t="s">
        <v>63</v>
      </c>
      <c r="E21" s="102" t="s">
        <v>48</v>
      </c>
      <c r="F21" s="99" t="s">
        <v>78</v>
      </c>
      <c r="G21" s="140">
        <f t="shared" si="8"/>
        <v>3060</v>
      </c>
      <c r="H21" s="132">
        <v>749</v>
      </c>
      <c r="I21" s="3">
        <v>767</v>
      </c>
      <c r="J21" s="3">
        <v>772</v>
      </c>
      <c r="K21" s="52">
        <v>772</v>
      </c>
      <c r="L21" s="67">
        <v>722</v>
      </c>
      <c r="M21" s="3">
        <v>775</v>
      </c>
      <c r="N21" s="3">
        <v>810</v>
      </c>
      <c r="O21" s="52">
        <v>790</v>
      </c>
      <c r="P21" s="210">
        <f t="shared" si="4"/>
        <v>0.96395193591455275</v>
      </c>
      <c r="Q21" s="211">
        <f t="shared" si="9"/>
        <v>1.0104302477183833</v>
      </c>
      <c r="R21" s="211">
        <f t="shared" si="13"/>
        <v>1.0492227979274611</v>
      </c>
      <c r="S21" s="212">
        <f t="shared" si="10"/>
        <v>1.0233160621761659</v>
      </c>
      <c r="T21" s="210">
        <f t="shared" si="6"/>
        <v>0.98746701846965701</v>
      </c>
      <c r="U21" s="211">
        <f t="shared" si="7"/>
        <v>1.0083041958041958</v>
      </c>
      <c r="V21" s="213">
        <f t="shared" si="11"/>
        <v>1.0120915032679738</v>
      </c>
      <c r="W21" s="42" t="s">
        <v>102</v>
      </c>
    </row>
    <row r="22" spans="2:23" ht="77.25" customHeight="1" x14ac:dyDescent="0.3">
      <c r="B22" s="9" t="s">
        <v>25</v>
      </c>
      <c r="C22" s="97" t="s">
        <v>54</v>
      </c>
      <c r="D22" s="100" t="s">
        <v>64</v>
      </c>
      <c r="E22" s="10" t="s">
        <v>48</v>
      </c>
      <c r="F22" s="11" t="s">
        <v>77</v>
      </c>
      <c r="G22" s="140">
        <f t="shared" si="8"/>
        <v>260</v>
      </c>
      <c r="H22" s="133">
        <v>65</v>
      </c>
      <c r="I22" s="105">
        <v>65</v>
      </c>
      <c r="J22" s="105">
        <v>65</v>
      </c>
      <c r="K22" s="103">
        <v>65</v>
      </c>
      <c r="L22" s="104">
        <v>65</v>
      </c>
      <c r="M22" s="105">
        <v>65</v>
      </c>
      <c r="N22" s="105">
        <v>62</v>
      </c>
      <c r="O22" s="103">
        <v>59</v>
      </c>
      <c r="P22" s="210">
        <f t="shared" si="4"/>
        <v>1</v>
      </c>
      <c r="Q22" s="211">
        <f t="shared" si="9"/>
        <v>1</v>
      </c>
      <c r="R22" s="211">
        <f t="shared" si="13"/>
        <v>0.9538461538461539</v>
      </c>
      <c r="S22" s="212">
        <f t="shared" si="10"/>
        <v>0.90769230769230769</v>
      </c>
      <c r="T22" s="210">
        <f t="shared" si="6"/>
        <v>1</v>
      </c>
      <c r="U22" s="211">
        <f t="shared" si="7"/>
        <v>0.98461538461538467</v>
      </c>
      <c r="V22" s="213">
        <f t="shared" si="11"/>
        <v>0.9653846153846154</v>
      </c>
      <c r="W22" s="43" t="s">
        <v>98</v>
      </c>
    </row>
    <row r="23" spans="2:23" ht="100.5" customHeight="1" x14ac:dyDescent="0.3">
      <c r="B23" s="9" t="s">
        <v>25</v>
      </c>
      <c r="C23" s="97" t="s">
        <v>55</v>
      </c>
      <c r="D23" s="100" t="s">
        <v>65</v>
      </c>
      <c r="E23" s="10" t="s">
        <v>48</v>
      </c>
      <c r="F23" s="11" t="s">
        <v>74</v>
      </c>
      <c r="G23" s="140">
        <f t="shared" si="8"/>
        <v>3758</v>
      </c>
      <c r="H23" s="133">
        <v>921</v>
      </c>
      <c r="I23" s="105">
        <v>936</v>
      </c>
      <c r="J23" s="105">
        <v>951</v>
      </c>
      <c r="K23" s="103">
        <v>950</v>
      </c>
      <c r="L23" s="104">
        <v>911</v>
      </c>
      <c r="M23" s="105">
        <v>921</v>
      </c>
      <c r="N23" s="105">
        <v>821.5</v>
      </c>
      <c r="O23" s="103">
        <v>823.5</v>
      </c>
      <c r="P23" s="210">
        <f t="shared" si="4"/>
        <v>0.98914223669923995</v>
      </c>
      <c r="Q23" s="211">
        <f t="shared" si="9"/>
        <v>0.98397435897435892</v>
      </c>
      <c r="R23" s="211">
        <f t="shared" si="13"/>
        <v>0.86382754994742372</v>
      </c>
      <c r="S23" s="212">
        <f t="shared" si="10"/>
        <v>0.86684210526315786</v>
      </c>
      <c r="T23" s="210">
        <f t="shared" si="6"/>
        <v>0.98653742595584271</v>
      </c>
      <c r="U23" s="211">
        <f t="shared" si="7"/>
        <v>0.94497863247863245</v>
      </c>
      <c r="V23" s="213">
        <f t="shared" si="11"/>
        <v>0.92522618414050029</v>
      </c>
      <c r="W23" s="43" t="s">
        <v>103</v>
      </c>
    </row>
    <row r="24" spans="2:23" ht="81.75" customHeight="1" x14ac:dyDescent="0.3">
      <c r="B24" s="63" t="s">
        <v>47</v>
      </c>
      <c r="C24" s="96" t="s">
        <v>56</v>
      </c>
      <c r="D24" s="99" t="s">
        <v>66</v>
      </c>
      <c r="E24" s="102" t="s">
        <v>48</v>
      </c>
      <c r="F24" s="99" t="s">
        <v>72</v>
      </c>
      <c r="G24" s="140">
        <f t="shared" si="8"/>
        <v>12</v>
      </c>
      <c r="H24" s="132">
        <v>3</v>
      </c>
      <c r="I24" s="3">
        <v>3</v>
      </c>
      <c r="J24" s="3">
        <v>3</v>
      </c>
      <c r="K24" s="52">
        <v>3</v>
      </c>
      <c r="L24" s="67">
        <v>3</v>
      </c>
      <c r="M24" s="3">
        <v>3</v>
      </c>
      <c r="N24" s="3">
        <v>3</v>
      </c>
      <c r="O24" s="52">
        <v>3</v>
      </c>
      <c r="P24" s="210">
        <f t="shared" si="4"/>
        <v>1</v>
      </c>
      <c r="Q24" s="211">
        <f t="shared" si="9"/>
        <v>1</v>
      </c>
      <c r="R24" s="211">
        <f t="shared" si="13"/>
        <v>1</v>
      </c>
      <c r="S24" s="212">
        <f t="shared" si="10"/>
        <v>1</v>
      </c>
      <c r="T24" s="210">
        <f t="shared" si="6"/>
        <v>1</v>
      </c>
      <c r="U24" s="211">
        <f t="shared" si="7"/>
        <v>1</v>
      </c>
      <c r="V24" s="213">
        <f t="shared" si="11"/>
        <v>1</v>
      </c>
      <c r="W24" s="42" t="s">
        <v>99</v>
      </c>
    </row>
    <row r="25" spans="2:23" ht="86.25" customHeight="1" x14ac:dyDescent="0.3">
      <c r="B25" s="9" t="s">
        <v>25</v>
      </c>
      <c r="C25" s="97" t="s">
        <v>57</v>
      </c>
      <c r="D25" s="100" t="s">
        <v>67</v>
      </c>
      <c r="E25" s="10" t="s">
        <v>48</v>
      </c>
      <c r="F25" s="11" t="s">
        <v>75</v>
      </c>
      <c r="G25" s="140">
        <f t="shared" si="8"/>
        <v>410</v>
      </c>
      <c r="H25" s="133">
        <v>90</v>
      </c>
      <c r="I25" s="105">
        <v>100</v>
      </c>
      <c r="J25" s="105">
        <v>110</v>
      </c>
      <c r="K25" s="103">
        <v>110</v>
      </c>
      <c r="L25" s="104">
        <v>85</v>
      </c>
      <c r="M25" s="105">
        <v>93</v>
      </c>
      <c r="N25" s="105">
        <v>106</v>
      </c>
      <c r="O25" s="103">
        <v>98</v>
      </c>
      <c r="P25" s="210">
        <f>IFERROR((L25/H25),"100%")</f>
        <v>0.94444444444444442</v>
      </c>
      <c r="Q25" s="211">
        <f t="shared" si="9"/>
        <v>0.93</v>
      </c>
      <c r="R25" s="211">
        <f t="shared" si="13"/>
        <v>0.96363636363636362</v>
      </c>
      <c r="S25" s="212">
        <f t="shared" si="10"/>
        <v>0.89090909090909087</v>
      </c>
      <c r="T25" s="210">
        <f t="shared" si="6"/>
        <v>0.93684210526315792</v>
      </c>
      <c r="U25" s="211">
        <f t="shared" si="7"/>
        <v>0.94666666666666666</v>
      </c>
      <c r="V25" s="213">
        <f t="shared" si="11"/>
        <v>0.93170731707317078</v>
      </c>
      <c r="W25" s="43" t="s">
        <v>100</v>
      </c>
    </row>
    <row r="26" spans="2:23" ht="96" customHeight="1" thickBot="1" x14ac:dyDescent="0.35">
      <c r="B26" s="12" t="s">
        <v>25</v>
      </c>
      <c r="C26" s="98" t="s">
        <v>58</v>
      </c>
      <c r="D26" s="101" t="s">
        <v>68</v>
      </c>
      <c r="E26" s="13" t="s">
        <v>48</v>
      </c>
      <c r="F26" s="14" t="s">
        <v>76</v>
      </c>
      <c r="G26" s="141">
        <f t="shared" si="8"/>
        <v>1500</v>
      </c>
      <c r="H26" s="134">
        <v>400</v>
      </c>
      <c r="I26" s="106">
        <v>300</v>
      </c>
      <c r="J26" s="106">
        <v>300</v>
      </c>
      <c r="K26" s="107">
        <v>500</v>
      </c>
      <c r="L26" s="146">
        <v>351</v>
      </c>
      <c r="M26" s="106">
        <v>360</v>
      </c>
      <c r="N26" s="106">
        <v>438</v>
      </c>
      <c r="O26" s="107">
        <v>403</v>
      </c>
      <c r="P26" s="214">
        <f>IFERROR((L26/H26),"100%")</f>
        <v>0.87749999999999995</v>
      </c>
      <c r="Q26" s="215">
        <f>IFERROR((M26/I26),"100%")</f>
        <v>1.2</v>
      </c>
      <c r="R26" s="215">
        <f t="shared" si="13"/>
        <v>1.46</v>
      </c>
      <c r="S26" s="217">
        <f t="shared" si="10"/>
        <v>0.80600000000000005</v>
      </c>
      <c r="T26" s="214">
        <f t="shared" si="6"/>
        <v>1.0157142857142858</v>
      </c>
      <c r="U26" s="215">
        <f t="shared" si="7"/>
        <v>1.149</v>
      </c>
      <c r="V26" s="216">
        <f t="shared" si="11"/>
        <v>1.0346666666666666</v>
      </c>
      <c r="W26" s="44" t="s">
        <v>101</v>
      </c>
    </row>
    <row r="27" spans="2:23" ht="32.25" customHeight="1" x14ac:dyDescent="0.3">
      <c r="C27" s="168"/>
      <c r="D27" s="168"/>
      <c r="E27" s="168"/>
      <c r="F27" s="168"/>
      <c r="G27" s="113"/>
      <c r="P27" s="147">
        <f t="shared" ref="P27:V27" si="14">AVERAGE(P25:P26,P22:P23,P19:P20)</f>
        <v>0.96851444685728072</v>
      </c>
      <c r="Q27" s="147">
        <f t="shared" si="14"/>
        <v>1.0189957264957263</v>
      </c>
      <c r="R27" s="147">
        <f t="shared" si="14"/>
        <v>1.0402183445716568</v>
      </c>
      <c r="S27" s="147">
        <f t="shared" si="14"/>
        <v>0.91190725064409273</v>
      </c>
      <c r="T27" s="147">
        <f t="shared" si="14"/>
        <v>0.98984896948888113</v>
      </c>
      <c r="U27" s="147">
        <f t="shared" si="14"/>
        <v>1.0042101139601141</v>
      </c>
      <c r="V27" s="147">
        <f t="shared" si="14"/>
        <v>0.97616413054415885</v>
      </c>
    </row>
    <row r="28" spans="2:23" ht="15.75" customHeight="1" x14ac:dyDescent="0.3"/>
    <row r="29" spans="2:23" ht="15.75" customHeight="1" x14ac:dyDescent="0.3"/>
    <row r="30" spans="2:23" ht="15.75" customHeight="1" x14ac:dyDescent="0.3"/>
    <row r="31" spans="2:23" ht="15.75" customHeight="1" x14ac:dyDescent="0.3"/>
    <row r="32" spans="2:23" ht="15.75" customHeight="1" x14ac:dyDescent="0.3"/>
    <row r="33" spans="3:23" ht="15.75" customHeight="1" x14ac:dyDescent="0.3"/>
    <row r="34" spans="3:23" x14ac:dyDescent="0.3">
      <c r="F34" s="53"/>
      <c r="G34" s="53"/>
    </row>
    <row r="35" spans="3:23" ht="47.25" customHeight="1" x14ac:dyDescent="0.3">
      <c r="C35" s="161" t="s">
        <v>82</v>
      </c>
      <c r="D35" s="162"/>
      <c r="E35" s="162"/>
      <c r="F35" s="45"/>
      <c r="G35" s="114"/>
      <c r="L35" s="163" t="s">
        <v>26</v>
      </c>
      <c r="M35" s="164"/>
      <c r="N35" s="164"/>
      <c r="O35" s="164"/>
      <c r="P35" s="164"/>
      <c r="Q35" s="164"/>
      <c r="U35" s="161" t="s">
        <v>87</v>
      </c>
      <c r="V35" s="162"/>
      <c r="W35" s="162"/>
    </row>
    <row r="39" spans="3:23" ht="15" thickBot="1" x14ac:dyDescent="0.35"/>
    <row r="40" spans="3:23" ht="15" thickBot="1" x14ac:dyDescent="0.35">
      <c r="D40" s="193" t="s">
        <v>27</v>
      </c>
      <c r="E40" s="194"/>
      <c r="F40" s="194"/>
      <c r="G40" s="194"/>
      <c r="H40" s="194"/>
      <c r="I40" s="194"/>
      <c r="J40" s="194"/>
      <c r="K40" s="194"/>
      <c r="L40" s="194"/>
      <c r="M40" s="194"/>
      <c r="N40" s="194"/>
      <c r="O40" s="194"/>
      <c r="P40" s="194"/>
      <c r="Q40" s="194"/>
      <c r="R40" s="194"/>
      <c r="S40" s="194"/>
      <c r="T40" s="194"/>
      <c r="U40" s="194"/>
      <c r="V40" s="194"/>
      <c r="W40" s="195"/>
    </row>
    <row r="41" spans="3:23" ht="15" thickBot="1" x14ac:dyDescent="0.35">
      <c r="D41" s="196" t="s">
        <v>28</v>
      </c>
      <c r="E41" s="196" t="s">
        <v>29</v>
      </c>
      <c r="F41" s="187" t="s">
        <v>30</v>
      </c>
      <c r="G41" s="188"/>
      <c r="H41" s="188"/>
      <c r="I41" s="188"/>
      <c r="J41" s="189"/>
      <c r="K41" s="187" t="s">
        <v>31</v>
      </c>
      <c r="L41" s="188"/>
      <c r="M41" s="188"/>
      <c r="N41" s="189"/>
      <c r="O41" s="190" t="s">
        <v>32</v>
      </c>
      <c r="P41" s="191"/>
      <c r="Q41" s="191"/>
      <c r="R41" s="192"/>
      <c r="S41" s="190" t="s">
        <v>33</v>
      </c>
      <c r="T41" s="191"/>
      <c r="U41" s="191"/>
      <c r="V41" s="192"/>
      <c r="W41" s="198" t="s">
        <v>10</v>
      </c>
    </row>
    <row r="42" spans="3:23" ht="28.2" thickBot="1" x14ac:dyDescent="0.35">
      <c r="D42" s="197"/>
      <c r="E42" s="197"/>
      <c r="F42" s="31" t="s">
        <v>34</v>
      </c>
      <c r="G42" s="115"/>
      <c r="H42" s="32" t="s">
        <v>35</v>
      </c>
      <c r="I42" s="33" t="s">
        <v>36</v>
      </c>
      <c r="J42" s="34" t="s">
        <v>37</v>
      </c>
      <c r="K42" s="31" t="s">
        <v>34</v>
      </c>
      <c r="L42" s="32" t="s">
        <v>35</v>
      </c>
      <c r="M42" s="33" t="s">
        <v>36</v>
      </c>
      <c r="N42" s="34" t="s">
        <v>37</v>
      </c>
      <c r="O42" s="31" t="s">
        <v>14</v>
      </c>
      <c r="P42" s="38" t="s">
        <v>15</v>
      </c>
      <c r="Q42" s="35" t="s">
        <v>16</v>
      </c>
      <c r="R42" s="36" t="s">
        <v>17</v>
      </c>
      <c r="S42" s="37" t="s">
        <v>14</v>
      </c>
      <c r="T42" s="38" t="s">
        <v>15</v>
      </c>
      <c r="U42" s="35" t="s">
        <v>16</v>
      </c>
      <c r="V42" s="38" t="s">
        <v>17</v>
      </c>
      <c r="W42" s="199"/>
    </row>
    <row r="43" spans="3:23" ht="15" hidden="1" thickBot="1" x14ac:dyDescent="0.35">
      <c r="D43" s="174"/>
      <c r="E43" s="175"/>
      <c r="F43" s="87"/>
      <c r="G43" s="116"/>
      <c r="H43" s="88"/>
      <c r="I43" s="88"/>
      <c r="J43" s="89"/>
      <c r="K43" s="87"/>
      <c r="L43" s="88"/>
      <c r="M43" s="88"/>
      <c r="N43" s="90"/>
      <c r="O43" s="86" t="str">
        <f>IFERROR((K43/F43),"100%")</f>
        <v>100%</v>
      </c>
      <c r="P43" s="51" t="str">
        <f>IFERROR((L43/H43),"100%")</f>
        <v>100%</v>
      </c>
      <c r="Q43" s="51" t="str">
        <f>IFERROR((M43/I43),"100%")</f>
        <v>100%</v>
      </c>
      <c r="R43" s="54" t="str">
        <f>IFERROR((N43/J43),"100%")</f>
        <v>100%</v>
      </c>
      <c r="S43" s="86" t="str">
        <f>IFERROR(((K43)/(F43)),"100%")</f>
        <v>100%</v>
      </c>
      <c r="T43" s="86" t="str">
        <f>IFERROR(((L43+M43)/(H43+I43)),"100%")</f>
        <v>100%</v>
      </c>
      <c r="U43" s="51" t="str">
        <f>IFERROR(((L43+M43+N43)/(H43+I43+J43)),"100%")</f>
        <v>100%</v>
      </c>
      <c r="V43" s="54" t="str">
        <f>IFERROR(((L43+M43+N43+O43)/(H43+I43+J43+K43)),"100%")</f>
        <v>100%</v>
      </c>
      <c r="W43" s="94"/>
    </row>
    <row r="44" spans="3:23" ht="55.8" thickBot="1" x14ac:dyDescent="0.35">
      <c r="D44" s="112" t="s">
        <v>79</v>
      </c>
      <c r="E44" s="39">
        <v>1415291.36</v>
      </c>
      <c r="F44" s="71">
        <v>897786.86</v>
      </c>
      <c r="G44" s="117"/>
      <c r="H44" s="72">
        <v>305649.09999999998</v>
      </c>
      <c r="I44" s="72">
        <v>136227.70000000001</v>
      </c>
      <c r="J44" s="73">
        <v>75627.7</v>
      </c>
      <c r="K44" s="71">
        <v>148935.56</v>
      </c>
      <c r="L44" s="74">
        <v>451876.92</v>
      </c>
      <c r="M44" s="74">
        <v>306578.15999999997</v>
      </c>
      <c r="N44" s="75">
        <v>506771.48</v>
      </c>
      <c r="O44" s="210">
        <f>IFERROR(K44/F44,"100"%)</f>
        <v>0.16589189108871563</v>
      </c>
      <c r="P44" s="211">
        <f t="shared" ref="P44:P46" si="15">IFERROR((L44/H44),"100%")</f>
        <v>1.4784173092608486</v>
      </c>
      <c r="Q44" s="211">
        <f t="shared" ref="Q44:Q46" si="16">IFERROR((M44/I44),"100%")</f>
        <v>2.2504832717575054</v>
      </c>
      <c r="R44" s="212">
        <f t="shared" ref="R44:R46" si="17">IFERROR((N44/J44),"100%")</f>
        <v>6.7008712416217868</v>
      </c>
      <c r="S44" s="210">
        <f>IFERROR(K44/E44,"100%")</f>
        <v>0.10523314436117238</v>
      </c>
      <c r="T44" s="211">
        <f>IFERROR(((L44+M44)/(H44+I44)),"100%")</f>
        <v>1.7164401480231593</v>
      </c>
      <c r="U44" s="211">
        <f>IFERROR(((L44+M44+N44)/(H44+I44+J44)),"100%")</f>
        <v>2.4448609818851819</v>
      </c>
      <c r="V44" s="212">
        <f>IFERROR(((L44+M44+N44+O44)/(H44+I44+J44+K44)),"100%")</f>
        <v>1.8984854030111742</v>
      </c>
      <c r="W44" s="142" t="s">
        <v>88</v>
      </c>
    </row>
    <row r="45" spans="3:23" ht="55.2" x14ac:dyDescent="0.3">
      <c r="D45" s="111" t="s">
        <v>81</v>
      </c>
      <c r="E45" s="40">
        <v>556185.80000000005</v>
      </c>
      <c r="F45" s="76">
        <v>118146.4</v>
      </c>
      <c r="G45" s="118"/>
      <c r="H45" s="77">
        <v>83146.399999999994</v>
      </c>
      <c r="I45" s="77">
        <v>144646.39999999999</v>
      </c>
      <c r="J45" s="78">
        <v>210246.6</v>
      </c>
      <c r="K45" s="76">
        <v>230100.27</v>
      </c>
      <c r="L45" s="79">
        <v>105566.52</v>
      </c>
      <c r="M45" s="79">
        <v>84900.15</v>
      </c>
      <c r="N45" s="80">
        <v>145609.06</v>
      </c>
      <c r="O45" s="210">
        <f>IFERROR(K45/F45,"100"%)</f>
        <v>1.9475859611465098</v>
      </c>
      <c r="P45" s="211">
        <f t="shared" si="15"/>
        <v>1.2696463106039468</v>
      </c>
      <c r="Q45" s="211">
        <f t="shared" si="16"/>
        <v>0.58694962335737355</v>
      </c>
      <c r="R45" s="212">
        <f t="shared" si="17"/>
        <v>0.69256320910778102</v>
      </c>
      <c r="S45" s="210">
        <f>IFERROR(K45/E45,"100%")</f>
        <v>0.41371115551673554</v>
      </c>
      <c r="T45" s="211">
        <f t="shared" ref="T45:T46" si="18">IFERROR(((L45+M45)/(H45+I45)),"100%")</f>
        <v>0.83613999213320167</v>
      </c>
      <c r="U45" s="211">
        <f t="shared" ref="U45:U46" si="19">IFERROR(((L45+M45+N45)/(H45+I45+J45)),"100%")</f>
        <v>0.76722717180235378</v>
      </c>
      <c r="V45" s="212">
        <f>IFERROR(((L45+M45+N45+O45)/(H45+I45+J45+K45)),"100%")</f>
        <v>0.50300512404234443</v>
      </c>
      <c r="W45" s="142" t="s">
        <v>90</v>
      </c>
    </row>
    <row r="46" spans="3:23" ht="55.2" x14ac:dyDescent="0.3">
      <c r="D46" s="111" t="s">
        <v>80</v>
      </c>
      <c r="E46" s="40">
        <v>672810.8</v>
      </c>
      <c r="F46" s="76">
        <v>197271.2</v>
      </c>
      <c r="G46" s="118"/>
      <c r="H46" s="77">
        <v>167627.70000000001</v>
      </c>
      <c r="I46" s="77">
        <v>168127.7</v>
      </c>
      <c r="J46" s="78">
        <v>139783.70000000001</v>
      </c>
      <c r="K46" s="76">
        <v>76740.44</v>
      </c>
      <c r="L46" s="79">
        <v>115873.95</v>
      </c>
      <c r="M46" s="79">
        <v>169025.47</v>
      </c>
      <c r="N46" s="80">
        <v>146320.01</v>
      </c>
      <c r="O46" s="210">
        <f>IFERROR(K46/F46,"100"%)</f>
        <v>0.38900985039884178</v>
      </c>
      <c r="P46" s="211">
        <f t="shared" si="15"/>
        <v>0.69125776944979855</v>
      </c>
      <c r="Q46" s="211">
        <f t="shared" si="16"/>
        <v>1.0053398101562085</v>
      </c>
      <c r="R46" s="212">
        <f t="shared" si="17"/>
        <v>1.0467601730387734</v>
      </c>
      <c r="S46" s="210">
        <f>IFERROR(K46/E46,"100%")</f>
        <v>0.11405946515721804</v>
      </c>
      <c r="T46" s="211">
        <f t="shared" si="18"/>
        <v>0.84853265204371986</v>
      </c>
      <c r="U46" s="211">
        <f t="shared" si="19"/>
        <v>0.90680120730345826</v>
      </c>
      <c r="V46" s="212">
        <f>IFERROR(((L46+M46+N46+O46)/(H46+I46+J46+K46)),"100%")</f>
        <v>0.78079991703087603</v>
      </c>
      <c r="W46" s="143" t="s">
        <v>89</v>
      </c>
    </row>
    <row r="47" spans="3:23" ht="1.5" customHeight="1" thickBot="1" x14ac:dyDescent="0.35">
      <c r="D47" s="46"/>
      <c r="E47" s="47"/>
      <c r="F47" s="81"/>
      <c r="G47" s="119"/>
      <c r="H47" s="82"/>
      <c r="I47" s="82"/>
      <c r="J47" s="83"/>
      <c r="K47" s="81"/>
      <c r="L47" s="84"/>
      <c r="M47" s="84"/>
      <c r="N47" s="85"/>
      <c r="O47" s="56"/>
      <c r="P47" s="57"/>
      <c r="Q47" s="57"/>
      <c r="R47" s="58"/>
      <c r="S47" s="70"/>
      <c r="T47" s="57"/>
      <c r="U47" s="57"/>
      <c r="V47" s="58"/>
      <c r="W47" s="48"/>
    </row>
    <row r="52" spans="12:16" x14ac:dyDescent="0.3">
      <c r="L52" s="148"/>
      <c r="P52" s="148"/>
    </row>
    <row r="53" spans="12:16" x14ac:dyDescent="0.3">
      <c r="M53" s="148"/>
    </row>
    <row r="54" spans="12:16" x14ac:dyDescent="0.3">
      <c r="L54" s="148"/>
      <c r="N54" s="148"/>
    </row>
    <row r="55" spans="12:16" x14ac:dyDescent="0.3">
      <c r="L55" s="148"/>
      <c r="N55" s="148"/>
      <c r="P55" s="148"/>
    </row>
    <row r="56" spans="12:16" x14ac:dyDescent="0.3">
      <c r="L56" s="148"/>
    </row>
    <row r="57" spans="12:16" x14ac:dyDescent="0.3">
      <c r="L57" s="148"/>
    </row>
    <row r="58" spans="12:16" x14ac:dyDescent="0.3">
      <c r="M58" s="148"/>
    </row>
  </sheetData>
  <mergeCells count="29">
    <mergeCell ref="D43:E43"/>
    <mergeCell ref="E2:S2"/>
    <mergeCell ref="E3:S3"/>
    <mergeCell ref="E4:S4"/>
    <mergeCell ref="L11:O11"/>
    <mergeCell ref="E5:S5"/>
    <mergeCell ref="K41:N41"/>
    <mergeCell ref="O41:R41"/>
    <mergeCell ref="S41:V41"/>
    <mergeCell ref="D40:W40"/>
    <mergeCell ref="D41:D42"/>
    <mergeCell ref="W41:W42"/>
    <mergeCell ref="E41:E42"/>
    <mergeCell ref="F41:J41"/>
    <mergeCell ref="G10:V10"/>
    <mergeCell ref="W11:W12"/>
    <mergeCell ref="C35:E35"/>
    <mergeCell ref="L35:Q35"/>
    <mergeCell ref="U35:W35"/>
    <mergeCell ref="C13:C15"/>
    <mergeCell ref="C27:F27"/>
    <mergeCell ref="B16:F16"/>
    <mergeCell ref="B13:B15"/>
    <mergeCell ref="P11:S11"/>
    <mergeCell ref="T11:V11"/>
    <mergeCell ref="B11:B12"/>
    <mergeCell ref="C11:C12"/>
    <mergeCell ref="D11:F11"/>
    <mergeCell ref="G11:K11"/>
  </mergeCells>
  <conditionalFormatting sqref="F43:J47">
    <cfRule type="containsBlanks" dxfId="259" priority="162">
      <formula>LEN(TRIM(F43))=0</formula>
    </cfRule>
  </conditionalFormatting>
  <conditionalFormatting sqref="H13:K13">
    <cfRule type="containsBlanks" dxfId="258" priority="239">
      <formula>LEN(TRIM(H13))=0</formula>
    </cfRule>
  </conditionalFormatting>
  <conditionalFormatting sqref="H16:K26">
    <cfRule type="containsBlanks" dxfId="257" priority="172">
      <formula>LEN(TRIM(H16))=0</formula>
    </cfRule>
  </conditionalFormatting>
  <conditionalFormatting sqref="K43:N47">
    <cfRule type="containsBlanks" dxfId="256" priority="163">
      <formula>LEN(TRIM(K43))=0</formula>
    </cfRule>
  </conditionalFormatting>
  <conditionalFormatting sqref="L13:L15">
    <cfRule type="containsBlanks" dxfId="255" priority="188">
      <formula>LEN(TRIM(L13))=0</formula>
    </cfRule>
  </conditionalFormatting>
  <conditionalFormatting sqref="L25:N26">
    <cfRule type="containsBlanks" dxfId="254" priority="92">
      <formula>LEN(TRIM(L25))=0</formula>
    </cfRule>
  </conditionalFormatting>
  <conditionalFormatting sqref="L16:O16 L17 L18:N18 L19:L20 L21:N21 L22:L23 L24:N24">
    <cfRule type="containsBlanks" dxfId="253" priority="187">
      <formula>LEN(TRIM(L16))=0</formula>
    </cfRule>
  </conditionalFormatting>
  <conditionalFormatting sqref="M13">
    <cfRule type="containsBlanks" dxfId="252" priority="91">
      <formula>LEN(TRIM(M13))=0</formula>
    </cfRule>
  </conditionalFormatting>
  <conditionalFormatting sqref="M17:N17">
    <cfRule type="containsBlanks" dxfId="251" priority="142">
      <formula>LEN(TRIM(M17))=0</formula>
    </cfRule>
  </conditionalFormatting>
  <conditionalFormatting sqref="M19:N20">
    <cfRule type="containsBlanks" dxfId="250" priority="96">
      <formula>LEN(TRIM(M19))=0</formula>
    </cfRule>
  </conditionalFormatting>
  <conditionalFormatting sqref="M22:N23">
    <cfRule type="containsBlanks" dxfId="249" priority="94">
      <formula>LEN(TRIM(M22))=0</formula>
    </cfRule>
  </conditionalFormatting>
  <conditionalFormatting sqref="N15">
    <cfRule type="containsBlanks" dxfId="248" priority="93">
      <formula>LEN(TRIM(N15))=0</formula>
    </cfRule>
  </conditionalFormatting>
  <conditionalFormatting sqref="O15:V15 N13:V14 U14:V15">
    <cfRule type="containsBlanks" dxfId="247" priority="117">
      <formula>LEN(TRIM(N13))=0</formula>
    </cfRule>
  </conditionalFormatting>
  <conditionalFormatting sqref="O43:V43">
    <cfRule type="containsBlanks" dxfId="240" priority="155" stopIfTrue="1">
      <formula>LEN(TRIM(O43))=0</formula>
    </cfRule>
    <cfRule type="cellIs" dxfId="239" priority="154" stopIfTrue="1" operator="greaterThanOrEqual">
      <formula>1.2</formula>
    </cfRule>
    <cfRule type="cellIs" dxfId="238" priority="153" stopIfTrue="1" operator="between">
      <formula>0.7</formula>
      <formula>1.2</formula>
    </cfRule>
    <cfRule type="cellIs" dxfId="237" priority="152" stopIfTrue="1" operator="between">
      <formula>0.5</formula>
      <formula>0.7</formula>
    </cfRule>
    <cfRule type="cellIs" dxfId="236" priority="151" stopIfTrue="1" operator="lessThan">
      <formula>0.5</formula>
    </cfRule>
    <cfRule type="cellIs" dxfId="235" priority="150" stopIfTrue="1" operator="equal">
      <formula>"100%"</formula>
    </cfRule>
  </conditionalFormatting>
  <conditionalFormatting sqref="P17:R26">
    <cfRule type="cellIs" dxfId="182" priority="98" stopIfTrue="1" operator="equal">
      <formula>"100%"</formula>
    </cfRule>
    <cfRule type="cellIs" dxfId="167" priority="99" stopIfTrue="1" operator="lessThan">
      <formula>0.5</formula>
    </cfRule>
    <cfRule type="cellIs" dxfId="234" priority="100" stopIfTrue="1" operator="between">
      <formula>0.5</formula>
      <formula>0.7</formula>
    </cfRule>
    <cfRule type="cellIs" dxfId="181" priority="101" stopIfTrue="1" operator="between">
      <formula>0.7</formula>
      <formula>1.2</formula>
    </cfRule>
    <cfRule type="cellIs" dxfId="180" priority="102" stopIfTrue="1" operator="greaterThanOrEqual">
      <formula>1.2</formula>
    </cfRule>
    <cfRule type="containsBlanks" dxfId="233" priority="103" stopIfTrue="1">
      <formula>LEN(TRIM(P17))=0</formula>
    </cfRule>
  </conditionalFormatting>
  <conditionalFormatting sqref="P13:S16">
    <cfRule type="cellIs" dxfId="169" priority="126" stopIfTrue="1" operator="lessThan">
      <formula>0.5</formula>
    </cfRule>
    <cfRule type="cellIs" dxfId="232" priority="127" stopIfTrue="1" operator="between">
      <formula>0.5</formula>
      <formula>0.7</formula>
    </cfRule>
    <cfRule type="cellIs" dxfId="175" priority="128" stopIfTrue="1" operator="between">
      <formula>0.7</formula>
      <formula>1.2</formula>
    </cfRule>
    <cfRule type="cellIs" dxfId="174" priority="129" stopIfTrue="1" operator="greaterThanOrEqual">
      <formula>1.2</formula>
    </cfRule>
    <cfRule type="containsBlanks" dxfId="231" priority="130" stopIfTrue="1">
      <formula>LEN(TRIM(P13))=0</formula>
    </cfRule>
    <cfRule type="cellIs" dxfId="176" priority="125" stopIfTrue="1" operator="equal">
      <formula>"100%"</formula>
    </cfRule>
  </conditionalFormatting>
  <conditionalFormatting sqref="O47:V47">
    <cfRule type="containsBlanks" dxfId="230" priority="240">
      <formula>LEN(TRIM(O47))=0</formula>
    </cfRule>
  </conditionalFormatting>
  <conditionalFormatting sqref="S43:V43">
    <cfRule type="containsBlanks" dxfId="223" priority="149">
      <formula>LEN(TRIM(S43))=0</formula>
    </cfRule>
  </conditionalFormatting>
  <conditionalFormatting sqref="T13:V15">
    <cfRule type="cellIs" dxfId="178" priority="121" stopIfTrue="1" operator="between">
      <formula>0.7</formula>
      <formula>1.2</formula>
    </cfRule>
    <cfRule type="cellIs" dxfId="222" priority="120" stopIfTrue="1" operator="between">
      <formula>0.5</formula>
      <formula>0.7</formula>
    </cfRule>
    <cfRule type="cellIs" dxfId="168" priority="119" stopIfTrue="1" operator="lessThan">
      <formula>0.5</formula>
    </cfRule>
    <cfRule type="cellIs" dxfId="179" priority="118" stopIfTrue="1" operator="equal">
      <formula>"100%"</formula>
    </cfRule>
    <cfRule type="containsBlanks" dxfId="221" priority="123" stopIfTrue="1">
      <formula>LEN(TRIM(T13))=0</formula>
    </cfRule>
    <cfRule type="cellIs" dxfId="177" priority="122" stopIfTrue="1" operator="greaterThanOrEqual">
      <formula>1.2</formula>
    </cfRule>
  </conditionalFormatting>
  <conditionalFormatting sqref="T16:V26">
    <cfRule type="containsBlanks" dxfId="220" priority="164">
      <formula>LEN(TRIM(T16))=0</formula>
    </cfRule>
    <cfRule type="cellIs" dxfId="173" priority="165" stopIfTrue="1" operator="equal">
      <formula>"100%"</formula>
    </cfRule>
    <cfRule type="cellIs" dxfId="170" priority="166" stopIfTrue="1" operator="lessThan">
      <formula>0.5</formula>
    </cfRule>
    <cfRule type="cellIs" dxfId="219" priority="167" stopIfTrue="1" operator="between">
      <formula>0.5</formula>
      <formula>0.7</formula>
    </cfRule>
    <cfRule type="cellIs" dxfId="171" priority="169" stopIfTrue="1" operator="greaterThanOrEqual">
      <formula>1.2</formula>
    </cfRule>
    <cfRule type="containsBlanks" dxfId="218" priority="170" stopIfTrue="1">
      <formula>LEN(TRIM(T16))=0</formula>
    </cfRule>
    <cfRule type="cellIs" dxfId="172" priority="168" stopIfTrue="1" operator="between">
      <formula>0.7</formula>
      <formula>1.2</formula>
    </cfRule>
  </conditionalFormatting>
  <conditionalFormatting sqref="O17">
    <cfRule type="containsBlanks" dxfId="216" priority="90">
      <formula>LEN(TRIM(O17))=0</formula>
    </cfRule>
  </conditionalFormatting>
  <conditionalFormatting sqref="S17:S26">
    <cfRule type="cellIs" dxfId="185" priority="84" stopIfTrue="1" operator="equal">
      <formula>"100%"</formula>
    </cfRule>
    <cfRule type="cellIs" dxfId="166" priority="85" stopIfTrue="1" operator="lessThan">
      <formula>0.5</formula>
    </cfRule>
    <cfRule type="cellIs" dxfId="215" priority="86" stopIfTrue="1" operator="between">
      <formula>0.5</formula>
      <formula>0.7</formula>
    </cfRule>
    <cfRule type="cellIs" dxfId="184" priority="87" stopIfTrue="1" operator="between">
      <formula>0.7</formula>
      <formula>1.2</formula>
    </cfRule>
    <cfRule type="cellIs" dxfId="183" priority="88" stopIfTrue="1" operator="greaterThanOrEqual">
      <formula>1.2</formula>
    </cfRule>
    <cfRule type="containsBlanks" dxfId="214" priority="89" stopIfTrue="1">
      <formula>LEN(TRIM(S17))=0</formula>
    </cfRule>
  </conditionalFormatting>
  <conditionalFormatting sqref="O26">
    <cfRule type="containsBlanks" dxfId="213" priority="83">
      <formula>LEN(TRIM(O26))=0</formula>
    </cfRule>
  </conditionalFormatting>
  <conditionalFormatting sqref="O25">
    <cfRule type="containsBlanks" dxfId="212" priority="82">
      <formula>LEN(TRIM(O25))=0</formula>
    </cfRule>
  </conditionalFormatting>
  <conditionalFormatting sqref="O24">
    <cfRule type="containsBlanks" dxfId="211" priority="81">
      <formula>LEN(TRIM(O24))=0</formula>
    </cfRule>
  </conditionalFormatting>
  <conditionalFormatting sqref="O18">
    <cfRule type="containsBlanks" dxfId="210" priority="80">
      <formula>LEN(TRIM(O18))=0</formula>
    </cfRule>
  </conditionalFormatting>
  <conditionalFormatting sqref="O19:O20">
    <cfRule type="containsBlanks" dxfId="209" priority="79">
      <formula>LEN(TRIM(O19))=0</formula>
    </cfRule>
  </conditionalFormatting>
  <conditionalFormatting sqref="O22">
    <cfRule type="containsBlanks" dxfId="208" priority="78">
      <formula>LEN(TRIM(O22))=0</formula>
    </cfRule>
  </conditionalFormatting>
  <conditionalFormatting sqref="O21">
    <cfRule type="containsBlanks" dxfId="187" priority="50">
      <formula>LEN(TRIM(O21))=0</formula>
    </cfRule>
  </conditionalFormatting>
  <conditionalFormatting sqref="O23">
    <cfRule type="containsBlanks" dxfId="186" priority="49">
      <formula>LEN(TRIM(O23))=0</formula>
    </cfRule>
  </conditionalFormatting>
  <conditionalFormatting sqref="O44:Q45">
    <cfRule type="cellIs" dxfId="47" priority="43" stopIfTrue="1" operator="equal">
      <formula>"100%"</formula>
    </cfRule>
    <cfRule type="cellIs" dxfId="46" priority="44" stopIfTrue="1" operator="lessThan">
      <formula>0.5</formula>
    </cfRule>
    <cfRule type="cellIs" dxfId="45" priority="45" stopIfTrue="1" operator="between">
      <formula>0.5</formula>
      <formula>0.7</formula>
    </cfRule>
    <cfRule type="cellIs" dxfId="44" priority="46" stopIfTrue="1" operator="between">
      <formula>0.7</formula>
      <formula>1.2</formula>
    </cfRule>
    <cfRule type="cellIs" dxfId="43" priority="47" stopIfTrue="1" operator="greaterThanOrEqual">
      <formula>1.2</formula>
    </cfRule>
    <cfRule type="containsBlanks" dxfId="42" priority="48" stopIfTrue="1">
      <formula>LEN(TRIM(O44))=0</formula>
    </cfRule>
  </conditionalFormatting>
  <conditionalFormatting sqref="R44:R45">
    <cfRule type="cellIs" dxfId="41" priority="37" stopIfTrue="1" operator="equal">
      <formula>"100%"</formula>
    </cfRule>
    <cfRule type="cellIs" dxfId="40" priority="38" stopIfTrue="1" operator="lessThan">
      <formula>0.5</formula>
    </cfRule>
    <cfRule type="cellIs" dxfId="39" priority="39" stopIfTrue="1" operator="between">
      <formula>0.5</formula>
      <formula>0.7</formula>
    </cfRule>
    <cfRule type="cellIs" dxfId="38" priority="40" stopIfTrue="1" operator="between">
      <formula>0.7</formula>
      <formula>1.2</formula>
    </cfRule>
    <cfRule type="cellIs" dxfId="37" priority="41" stopIfTrue="1" operator="greaterThanOrEqual">
      <formula>1.2</formula>
    </cfRule>
    <cfRule type="containsBlanks" dxfId="36" priority="42" stopIfTrue="1">
      <formula>LEN(TRIM(R44))=0</formula>
    </cfRule>
  </conditionalFormatting>
  <conditionalFormatting sqref="O46:Q46">
    <cfRule type="cellIs" dxfId="35" priority="31" stopIfTrue="1" operator="equal">
      <formula>"100%"</formula>
    </cfRule>
    <cfRule type="cellIs" dxfId="34" priority="32" stopIfTrue="1" operator="lessThan">
      <formula>0.5</formula>
    </cfRule>
    <cfRule type="cellIs" dxfId="33" priority="33" stopIfTrue="1" operator="between">
      <formula>0.5</formula>
      <formula>0.7</formula>
    </cfRule>
    <cfRule type="cellIs" dxfId="32" priority="34" stopIfTrue="1" operator="between">
      <formula>0.7</formula>
      <formula>1.2</formula>
    </cfRule>
    <cfRule type="cellIs" dxfId="31" priority="35" stopIfTrue="1" operator="greaterThanOrEqual">
      <formula>1.2</formula>
    </cfRule>
    <cfRule type="containsBlanks" dxfId="30" priority="36" stopIfTrue="1">
      <formula>LEN(TRIM(O46))=0</formula>
    </cfRule>
  </conditionalFormatting>
  <conditionalFormatting sqref="R46">
    <cfRule type="cellIs" dxfId="29" priority="25" stopIfTrue="1" operator="equal">
      <formula>"100%"</formula>
    </cfRule>
    <cfRule type="cellIs" dxfId="28" priority="26" stopIfTrue="1" operator="lessThan">
      <formula>0.5</formula>
    </cfRule>
    <cfRule type="cellIs" dxfId="27" priority="27" stopIfTrue="1" operator="between">
      <formula>0.5</formula>
      <formula>0.7</formula>
    </cfRule>
    <cfRule type="cellIs" dxfId="26" priority="28" stopIfTrue="1" operator="between">
      <formula>0.7</formula>
      <formula>1.2</formula>
    </cfRule>
    <cfRule type="cellIs" dxfId="25" priority="29" stopIfTrue="1" operator="greaterThanOrEqual">
      <formula>1.2</formula>
    </cfRule>
    <cfRule type="containsBlanks" dxfId="24" priority="30" stopIfTrue="1">
      <formula>LEN(TRIM(R46))=0</formula>
    </cfRule>
  </conditionalFormatting>
  <conditionalFormatting sqref="S44:U45">
    <cfRule type="cellIs" dxfId="23" priority="19" stopIfTrue="1" operator="equal">
      <formula>"100%"</formula>
    </cfRule>
    <cfRule type="cellIs" dxfId="22" priority="20" stopIfTrue="1" operator="lessThan">
      <formula>0.5</formula>
    </cfRule>
    <cfRule type="cellIs" dxfId="21" priority="21" stopIfTrue="1" operator="between">
      <formula>0.5</formula>
      <formula>0.7</formula>
    </cfRule>
    <cfRule type="cellIs" dxfId="20" priority="22" stopIfTrue="1" operator="between">
      <formula>0.7</formula>
      <formula>1.2</formula>
    </cfRule>
    <cfRule type="cellIs" dxfId="19" priority="23" stopIfTrue="1" operator="greaterThanOrEqual">
      <formula>1.2</formula>
    </cfRule>
    <cfRule type="containsBlanks" dxfId="18" priority="24" stopIfTrue="1">
      <formula>LEN(TRIM(S44))=0</formula>
    </cfRule>
  </conditionalFormatting>
  <conditionalFormatting sqref="V44:V45">
    <cfRule type="cellIs" dxfId="17" priority="13" stopIfTrue="1" operator="equal">
      <formula>"100%"</formula>
    </cfRule>
    <cfRule type="cellIs" dxfId="16" priority="14" stopIfTrue="1" operator="lessThan">
      <formula>0.5</formula>
    </cfRule>
    <cfRule type="cellIs" dxfId="15" priority="15" stopIfTrue="1" operator="between">
      <formula>0.5</formula>
      <formula>0.7</formula>
    </cfRule>
    <cfRule type="cellIs" dxfId="14" priority="16" stopIfTrue="1" operator="between">
      <formula>0.7</formula>
      <formula>1.2</formula>
    </cfRule>
    <cfRule type="cellIs" dxfId="13" priority="17" stopIfTrue="1" operator="greaterThanOrEqual">
      <formula>1.2</formula>
    </cfRule>
    <cfRule type="containsBlanks" dxfId="12" priority="18" stopIfTrue="1">
      <formula>LEN(TRIM(V44))=0</formula>
    </cfRule>
  </conditionalFormatting>
  <conditionalFormatting sqref="S46:U46">
    <cfRule type="cellIs" dxfId="11" priority="7" stopIfTrue="1" operator="equal">
      <formula>"100%"</formula>
    </cfRule>
    <cfRule type="cellIs" dxfId="10" priority="8" stopIfTrue="1" operator="lessThan">
      <formula>0.5</formula>
    </cfRule>
    <cfRule type="cellIs" dxfId="9" priority="9" stopIfTrue="1" operator="between">
      <formula>0.5</formula>
      <formula>0.7</formula>
    </cfRule>
    <cfRule type="cellIs" dxfId="8" priority="10" stopIfTrue="1" operator="between">
      <formula>0.7</formula>
      <formula>1.2</formula>
    </cfRule>
    <cfRule type="cellIs" dxfId="7" priority="11" stopIfTrue="1" operator="greaterThanOrEqual">
      <formula>1.2</formula>
    </cfRule>
    <cfRule type="containsBlanks" dxfId="6" priority="12" stopIfTrue="1">
      <formula>LEN(TRIM(S46))=0</formula>
    </cfRule>
  </conditionalFormatting>
  <conditionalFormatting sqref="V46">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LEN(TRIM(V46))=0</formula>
    </cfRule>
  </conditionalFormatting>
  <pageMargins left="0.70866141732283472" right="0.70866141732283472" top="0.74803149606299213" bottom="0.74803149606299213" header="0.31496062992125984" footer="0.31496062992125984"/>
  <pageSetup scale="50" orientation="landscape" r:id="rId1"/>
  <ignoredErrors>
    <ignoredError sqref="G17:G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69" t="s">
        <v>41</v>
      </c>
    </row>
    <row r="3" spans="1:2" ht="120" customHeight="1" x14ac:dyDescent="0.3">
      <c r="A3" s="205" t="s">
        <v>40</v>
      </c>
      <c r="B3" s="205"/>
    </row>
    <row r="5" spans="1:2" ht="43.2" x14ac:dyDescent="0.3">
      <c r="A5" s="49"/>
      <c r="B5" s="68" t="s">
        <v>38</v>
      </c>
    </row>
    <row r="6" spans="1:2" ht="57.6" x14ac:dyDescent="0.3">
      <c r="A6" s="50"/>
      <c r="B6" s="68" t="s">
        <v>39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4Tr23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Jessica Silveyra</cp:lastModifiedBy>
  <cp:revision/>
  <cp:lastPrinted>2024-01-08T19:22:20Z</cp:lastPrinted>
  <dcterms:created xsi:type="dcterms:W3CDTF">2020-03-29T15:30:51Z</dcterms:created>
  <dcterms:modified xsi:type="dcterms:W3CDTF">2024-01-09T17:09:38Z</dcterms:modified>
  <cp:category/>
  <cp:contentStatus/>
</cp:coreProperties>
</file>