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Propietario\Dropbox\Mi PC (DESKTOP-OOA2OL2)\Downloads\"/>
    </mc:Choice>
  </mc:AlternateContent>
  <xr:revisionPtr revIDLastSave="0" documentId="13_ncr:1_{45B7EF46-0647-4A75-9B63-FD78725D5D26}" xr6:coauthVersionLast="45" xr6:coauthVersionMax="47" xr10:uidLastSave="{00000000-0000-0000-0000-000000000000}"/>
  <bookViews>
    <workbookView xWindow="-120" yWindow="-120" windowWidth="29040" windowHeight="15840" xr2:uid="{00000000-000D-0000-FFFF-FFFF00000000}"/>
  </bookViews>
  <sheets>
    <sheet name="SEGUIMIENTO 2Tr24" sheetId="3" r:id="rId1"/>
    <sheet name="Instrucciones" sheetId="4" r:id="rId2"/>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13" i="3" l="1"/>
  <c r="T15" i="3" l="1"/>
  <c r="Q15" i="3"/>
  <c r="T34" i="3" l="1"/>
  <c r="T35" i="3"/>
  <c r="T36" i="3"/>
  <c r="T37" i="3"/>
  <c r="T38" i="3"/>
  <c r="T39" i="3"/>
  <c r="T40" i="3"/>
  <c r="T41" i="3"/>
  <c r="T42" i="3"/>
  <c r="T43" i="3"/>
  <c r="T44" i="3"/>
  <c r="T45" i="3"/>
  <c r="T46" i="3"/>
  <c r="T47" i="3"/>
  <c r="T48" i="3"/>
  <c r="Q34" i="3"/>
  <c r="Q35" i="3"/>
  <c r="Q36" i="3"/>
  <c r="Q37" i="3"/>
  <c r="Q38" i="3"/>
  <c r="Q39" i="3"/>
  <c r="Q40" i="3"/>
  <c r="Q41" i="3"/>
  <c r="Q42" i="3"/>
  <c r="Q43" i="3"/>
  <c r="Q44" i="3"/>
  <c r="Q45" i="3"/>
  <c r="Q46" i="3"/>
  <c r="Q47" i="3"/>
  <c r="Q48" i="3"/>
  <c r="T16" i="3" l="1"/>
  <c r="Q17" i="3"/>
  <c r="Q16" i="3"/>
  <c r="T18" i="3"/>
  <c r="Q18" i="3"/>
  <c r="T17" i="3"/>
  <c r="T86" i="3"/>
  <c r="T87" i="3"/>
  <c r="T88" i="3"/>
  <c r="T89" i="3"/>
  <c r="Q85" i="3"/>
  <c r="Q86" i="3"/>
  <c r="Q87" i="3"/>
  <c r="Q88" i="3"/>
  <c r="Q89" i="3"/>
  <c r="T85" i="3"/>
  <c r="T74" i="3" l="1"/>
  <c r="T75" i="3"/>
  <c r="T76" i="3"/>
  <c r="T77" i="3"/>
  <c r="T78" i="3"/>
  <c r="T79" i="3"/>
  <c r="T80" i="3"/>
  <c r="T81" i="3"/>
  <c r="T82" i="3"/>
  <c r="T83" i="3"/>
  <c r="T84" i="3"/>
  <c r="Q74" i="3"/>
  <c r="Q75" i="3"/>
  <c r="Q76" i="3"/>
  <c r="Q77" i="3"/>
  <c r="Q78" i="3"/>
  <c r="Q79" i="3"/>
  <c r="Q80" i="3"/>
  <c r="Q81" i="3"/>
  <c r="Q82" i="3"/>
  <c r="Q83" i="3"/>
  <c r="Q84" i="3"/>
  <c r="T66" i="3"/>
  <c r="T67" i="3"/>
  <c r="T68" i="3"/>
  <c r="T69" i="3"/>
  <c r="T70" i="3"/>
  <c r="T71" i="3"/>
  <c r="T72" i="3"/>
  <c r="T73" i="3"/>
  <c r="Q72" i="3"/>
  <c r="Q73" i="3"/>
  <c r="Q67" i="3"/>
  <c r="Q68" i="3"/>
  <c r="Q69" i="3"/>
  <c r="Q70" i="3"/>
  <c r="Q71" i="3"/>
  <c r="Q66" i="3"/>
  <c r="Q64" i="3"/>
  <c r="Q65" i="3"/>
  <c r="T65" i="3"/>
  <c r="T64" i="3"/>
  <c r="T60" i="3" l="1"/>
  <c r="T61" i="3"/>
  <c r="T62" i="3"/>
  <c r="T63" i="3"/>
  <c r="Q58" i="3"/>
  <c r="Q59" i="3"/>
  <c r="Q60" i="3"/>
  <c r="Q61" i="3"/>
  <c r="Q62" i="3"/>
  <c r="Q63" i="3"/>
  <c r="T59" i="3"/>
  <c r="T58" i="3"/>
  <c r="T57" i="3" l="1"/>
  <c r="T56" i="3"/>
  <c r="Q55" i="3"/>
  <c r="Q56" i="3"/>
  <c r="Q57" i="3"/>
  <c r="T55" i="3"/>
  <c r="T54" i="3" l="1"/>
  <c r="T53" i="3"/>
  <c r="T52" i="3"/>
  <c r="Q52" i="3"/>
  <c r="Q53" i="3"/>
  <c r="Q54" i="3"/>
  <c r="T50" i="3" l="1"/>
  <c r="T51" i="3"/>
  <c r="T49" i="3"/>
  <c r="Q50" i="3"/>
  <c r="Q51" i="3"/>
  <c r="Q49" i="3"/>
  <c r="T29" i="3" l="1"/>
  <c r="T30" i="3"/>
  <c r="T31" i="3"/>
  <c r="T32" i="3"/>
  <c r="T33" i="3"/>
  <c r="Q29" i="3"/>
  <c r="Q30" i="3"/>
  <c r="Q31" i="3"/>
  <c r="Q32" i="3"/>
  <c r="Q33" i="3"/>
  <c r="T25" i="3" l="1"/>
  <c r="T26" i="3"/>
  <c r="T27" i="3"/>
  <c r="T28" i="3"/>
  <c r="Q28" i="3"/>
  <c r="Q25" i="3"/>
  <c r="Q26" i="3"/>
  <c r="Q27" i="3"/>
  <c r="Q20" i="3"/>
  <c r="Q21" i="3"/>
  <c r="Q22" i="3"/>
  <c r="Q23" i="3"/>
  <c r="Q24" i="3"/>
  <c r="Q19" i="3"/>
  <c r="P15" i="3"/>
  <c r="T24" i="3"/>
  <c r="T20" i="3"/>
  <c r="T21" i="3"/>
  <c r="T22" i="3"/>
  <c r="T23" i="3"/>
  <c r="T19" i="3"/>
  <c r="Q90" i="3" l="1"/>
  <c r="R90" i="3"/>
  <c r="S90" i="3"/>
  <c r="T90" i="3"/>
  <c r="U90" i="3"/>
  <c r="V90" i="3"/>
  <c r="P45" i="3"/>
  <c r="P46" i="3"/>
  <c r="P47" i="3"/>
  <c r="P48" i="3"/>
  <c r="P44" i="3"/>
  <c r="P43" i="3"/>
  <c r="G16" i="3" l="1"/>
  <c r="P16" i="3"/>
  <c r="K35" i="3"/>
  <c r="J35" i="3"/>
  <c r="I35" i="3"/>
  <c r="H35" i="3"/>
  <c r="P35" i="3" s="1"/>
  <c r="K34" i="3"/>
  <c r="J34" i="3"/>
  <c r="I34" i="3"/>
  <c r="H34" i="3"/>
  <c r="V13" i="3"/>
  <c r="U13" i="3"/>
  <c r="T13" i="3"/>
  <c r="S13" i="3"/>
  <c r="R13" i="3"/>
  <c r="P13" i="3"/>
  <c r="G52" i="3" l="1"/>
  <c r="G49" i="3" l="1"/>
  <c r="S111" i="3" l="1"/>
  <c r="S103" i="3" l="1"/>
  <c r="P34" i="3"/>
  <c r="P36" i="3"/>
  <c r="P37" i="3"/>
  <c r="P38" i="3"/>
  <c r="P39" i="3"/>
  <c r="P40" i="3"/>
  <c r="P41" i="3"/>
  <c r="P42" i="3"/>
  <c r="P18" i="3" l="1"/>
  <c r="P17" i="3"/>
  <c r="G18" i="3" l="1"/>
  <c r="G17" i="3"/>
  <c r="P88" i="3" l="1"/>
  <c r="P89" i="3"/>
  <c r="P85" i="3"/>
  <c r="P86" i="3"/>
  <c r="P87" i="3"/>
  <c r="P84" i="3" l="1"/>
  <c r="P83" i="3"/>
  <c r="P82" i="3"/>
  <c r="P81" i="3"/>
  <c r="P80" i="3"/>
  <c r="P79" i="3"/>
  <c r="P78" i="3"/>
  <c r="P77" i="3"/>
  <c r="P76" i="3"/>
  <c r="P75" i="3"/>
  <c r="P74" i="3"/>
  <c r="P72" i="3" l="1"/>
  <c r="P73" i="3"/>
  <c r="P64" i="3"/>
  <c r="P65" i="3"/>
  <c r="P66" i="3"/>
  <c r="P67" i="3"/>
  <c r="P68" i="3"/>
  <c r="P69" i="3"/>
  <c r="P70" i="3"/>
  <c r="P71" i="3"/>
  <c r="G67" i="3"/>
  <c r="G73" i="3"/>
  <c r="G72" i="3"/>
  <c r="G71" i="3"/>
  <c r="G70" i="3"/>
  <c r="G69" i="3"/>
  <c r="G68" i="3"/>
  <c r="G66" i="3"/>
  <c r="G65" i="3"/>
  <c r="G64" i="3"/>
  <c r="P63" i="3" l="1"/>
  <c r="P58" i="3"/>
  <c r="P59" i="3"/>
  <c r="P60" i="3"/>
  <c r="P61" i="3"/>
  <c r="P62" i="3"/>
  <c r="G59" i="3"/>
  <c r="G63" i="3"/>
  <c r="G62" i="3"/>
  <c r="G61" i="3"/>
  <c r="G60" i="3"/>
  <c r="G58" i="3"/>
  <c r="S107" i="3" l="1"/>
  <c r="O107" i="3"/>
  <c r="P55" i="3"/>
  <c r="P56" i="3"/>
  <c r="P57" i="3"/>
  <c r="G56" i="3"/>
  <c r="G57" i="3"/>
  <c r="G55" i="3"/>
  <c r="S106" i="3" l="1"/>
  <c r="P54" i="3"/>
  <c r="P53" i="3"/>
  <c r="P52" i="3"/>
  <c r="P14" i="3"/>
  <c r="G54" i="3"/>
  <c r="G53" i="3"/>
  <c r="O106" i="3" l="1"/>
  <c r="G51" i="3" l="1"/>
  <c r="G50" i="3"/>
  <c r="G33" i="3"/>
  <c r="P51" i="3"/>
  <c r="P50" i="3"/>
  <c r="P49" i="3"/>
  <c r="P30" i="3" l="1"/>
  <c r="P29" i="3"/>
  <c r="P31" i="3"/>
  <c r="P32" i="3"/>
  <c r="P33" i="3"/>
  <c r="G29" i="3"/>
  <c r="G30" i="3"/>
  <c r="G31" i="3"/>
  <c r="G32" i="3"/>
  <c r="G28" i="3"/>
  <c r="P28" i="3"/>
  <c r="P24" i="3"/>
  <c r="P25" i="3"/>
  <c r="P26" i="3"/>
  <c r="P27" i="3"/>
  <c r="G27" i="3"/>
  <c r="G24" i="3"/>
  <c r="G25" i="3"/>
  <c r="G26" i="3"/>
  <c r="G23" i="3"/>
  <c r="O103" i="3"/>
  <c r="O111" i="3"/>
  <c r="S101" i="3"/>
  <c r="O101" i="3"/>
  <c r="P23" i="3" l="1"/>
  <c r="P21" i="3"/>
  <c r="P22" i="3"/>
  <c r="P20" i="3"/>
  <c r="P19" i="3"/>
  <c r="G20" i="3"/>
  <c r="G19" i="3"/>
  <c r="G22" i="3"/>
  <c r="G21" i="3"/>
  <c r="P90" i="3" l="1"/>
  <c r="U99" i="3"/>
  <c r="T99" i="3"/>
  <c r="S99" i="3"/>
  <c r="R99" i="3"/>
  <c r="Q99" i="3"/>
  <c r="P99" i="3"/>
  <c r="O99" i="3"/>
  <c r="V99" i="3" s="1"/>
  <c r="U14" i="3" l="1"/>
  <c r="V14" i="3"/>
  <c r="T14" i="3"/>
  <c r="Q14" i="3"/>
  <c r="R14" i="3"/>
  <c r="S14" i="3"/>
</calcChain>
</file>

<file path=xl/sharedStrings.xml><?xml version="1.0" encoding="utf-8"?>
<sst xmlns="http://schemas.openxmlformats.org/spreadsheetml/2006/main" count="539" uniqueCount="373">
  <si>
    <t>EJE 1: BUEN GOBIERNO</t>
  </si>
  <si>
    <t>Nivel.
(unidad administrativa responsable)</t>
  </si>
  <si>
    <t>Resumen narrativo u objetivos.
Clave: Número del Eje, Número del Programa, 1 para el Fin, 1 para el Propósito, Número del Componente, Número de las Actividades.</t>
  </si>
  <si>
    <t>INDICADOR</t>
  </si>
  <si>
    <t>JUSTIFICACION TRIMESTRAL Y ANUAL DE AVANCE DE RESULTADOS 2023</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</si>
  <si>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</si>
  <si>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</si>
  <si>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</si>
  <si>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</si>
  <si>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</si>
  <si>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</si>
  <si>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</si>
  <si>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(DGPM / DP)</t>
  </si>
  <si>
    <t>Actividad</t>
  </si>
  <si>
    <t>REVISÓ
Mtro. Enrique E. Encalada Sánchez
Dirección de Planeación de la DGPM</t>
  </si>
  <si>
    <t>SEGUIMIENTO A LA EJECUCIÓN DEL PRESUPUESTO AUTORIZADO</t>
  </si>
  <si>
    <t>CONCENTRADO DE UNIDADES ADMINISTRATIVAS</t>
  </si>
  <si>
    <t>PRESUPUESTO ANUAL AUTORIZADO</t>
  </si>
  <si>
    <t>PLANEACIÓN TRIMESTRAL DE EJECUCIÓN DEL PRESUPUESTO</t>
  </si>
  <si>
    <t>EJECUCIÓN  DEL PRESUPUESTO AUTORIZADO</t>
  </si>
  <si>
    <t>AVANCE TRIMESTRAL EN LA EJECUCIÓN DEL PRESUPUESTO</t>
  </si>
  <si>
    <t>AVANCE ACUMULADO ANUAL DE LA  EJECUCIÓN DEL PRESUPUESTO</t>
  </si>
  <si>
    <t>TRIMESTRE 1 2023</t>
  </si>
  <si>
    <t>TRIMESTRE 2 2023</t>
  </si>
  <si>
    <t>TRIMESTRE 3 2023</t>
  </si>
  <si>
    <t>TRIMESTRE 4 2023</t>
  </si>
  <si>
    <t>EL COLOR DE LA CELDA REPRESENTA QUE NO SE PROGRAMÓ ACTIVIDAD EN ESE TRIMESTRE</t>
  </si>
  <si>
    <t>EL COLOR DE LA CELDA REPRESENTA QUE NO SE HA REPORTADO EL TRIMESTRE O QUE NO SE REALIZÓ POR NO ESTAR PROGRAMADO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</si>
  <si>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</si>
  <si>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INSTRUCTIVO</t>
  </si>
  <si>
    <t>EJEMPLO</t>
  </si>
  <si>
    <t>ANUAL</t>
  </si>
  <si>
    <t>Componente
(Secretaría Particular)</t>
  </si>
  <si>
    <r>
      <t xml:space="preserve">PAPR: </t>
    </r>
    <r>
      <rPr>
        <sz val="11"/>
        <color theme="1"/>
        <rFont val="Arial"/>
        <family val="2"/>
      </rPr>
      <t>Porcentaje de la Agenda Pública Realizada</t>
    </r>
  </si>
  <si>
    <t>Trimestral</t>
  </si>
  <si>
    <r>
      <rPr>
        <b/>
        <sz val="11"/>
        <color theme="1"/>
        <rFont val="Arial"/>
        <family val="2"/>
      </rPr>
      <t>PPA:</t>
    </r>
    <r>
      <rPr>
        <sz val="11"/>
        <color theme="1"/>
        <rFont val="Arial"/>
        <family val="2"/>
      </rPr>
      <t xml:space="preserve"> Porcentaje de Peticiones Atendidas</t>
    </r>
  </si>
  <si>
    <r>
      <rPr>
        <b/>
        <sz val="11"/>
        <color theme="1"/>
        <rFont val="Arial"/>
        <family val="2"/>
      </rPr>
      <t xml:space="preserve">PAA: </t>
    </r>
    <r>
      <rPr>
        <sz val="11"/>
        <color theme="1"/>
        <rFont val="Arial"/>
        <family val="2"/>
      </rPr>
      <t>Porcentaje de Audiencias Atendidas</t>
    </r>
  </si>
  <si>
    <t>Componente
( Secretaría Técnica )</t>
  </si>
  <si>
    <r>
      <t xml:space="preserve">PPEI: </t>
    </r>
    <r>
      <rPr>
        <sz val="11"/>
        <color theme="1"/>
        <rFont val="Arial"/>
        <family val="2"/>
      </rPr>
      <t>Porcentaje  de Proyectos Estratégicos Implementados.</t>
    </r>
  </si>
  <si>
    <r>
      <rPr>
        <b/>
        <sz val="11"/>
        <color theme="1"/>
        <rFont val="Arial"/>
        <family val="2"/>
      </rPr>
      <t>PEP</t>
    </r>
    <r>
      <rPr>
        <sz val="11"/>
        <color theme="1"/>
        <rFont val="Arial"/>
        <family val="2"/>
      </rPr>
      <t>: Porcentaje de Efectividad de los Proyectos de Gestión pública y Proyectos Especiales.</t>
    </r>
  </si>
  <si>
    <r>
      <rPr>
        <b/>
        <sz val="11"/>
        <color theme="1"/>
        <rFont val="Arial"/>
        <family val="2"/>
      </rPr>
      <t xml:space="preserve">PAPC: </t>
    </r>
    <r>
      <rPr>
        <sz val="11"/>
        <color theme="1"/>
        <rFont val="Arial"/>
        <family val="2"/>
      </rPr>
      <t>Porcentaje de Actividades con Participación Ciudadana.</t>
    </r>
  </si>
  <si>
    <r>
      <rPr>
        <b/>
        <sz val="11"/>
        <color theme="1"/>
        <rFont val="Arial"/>
        <family val="2"/>
      </rPr>
      <t>PCIGR:</t>
    </r>
    <r>
      <rPr>
        <sz val="11"/>
        <color theme="1"/>
        <rFont val="Arial"/>
        <family val="2"/>
      </rPr>
      <t xml:space="preserve"> Porcentaje de Cumplimiento de Informes de Gobierno y Reportes.</t>
    </r>
  </si>
  <si>
    <r>
      <rPr>
        <b/>
        <sz val="11"/>
        <color theme="1"/>
        <rFont val="Arial"/>
        <family val="2"/>
      </rPr>
      <t>PACGD:</t>
    </r>
    <r>
      <rPr>
        <sz val="11"/>
        <color theme="1"/>
        <rFont val="Arial"/>
        <family val="2"/>
      </rPr>
      <t xml:space="preserve"> Porcentaje de Avance en Consolidación del Gobierno Digital.</t>
    </r>
  </si>
  <si>
    <t>Anual</t>
  </si>
  <si>
    <t xml:space="preserve">Trimestral: En el p primer trimestre se logro un porcentaje del 100%  comparando lo planeado y ejecutado del presupuesto. 
Anual: En el presupuesto planeado se logro un porcentaje de avance anual de ejecución del 15.77%. </t>
  </si>
  <si>
    <t>Unidad de Gestión Administrativa Distrito Cancún</t>
  </si>
  <si>
    <t>Justificacion Trimestral: no se ejerció el presupuesto en el primer trimestre
Justificación Anual:  no se ejerció el presuepuesto trimestral por lo que no hubo avance en el presupuesto anual.</t>
  </si>
  <si>
    <t>Componente
(Unidad de Gestión Administrativa Distrito Cancún)</t>
  </si>
  <si>
    <r>
      <rPr>
        <b/>
        <sz val="11"/>
        <color theme="1"/>
        <rFont val="Arial"/>
        <family val="2"/>
      </rPr>
      <t>PSZFI:</t>
    </r>
    <r>
      <rPr>
        <sz val="11"/>
        <color theme="1"/>
        <rFont val="Arial"/>
        <family val="2"/>
      </rPr>
      <t xml:space="preserve"> Porcentaje de Supermanzanas de la Zona Fundacional intervenidas</t>
    </r>
  </si>
  <si>
    <r>
      <rPr>
        <b/>
        <sz val="11"/>
        <color theme="1"/>
        <rFont val="Arial"/>
        <family val="2"/>
      </rPr>
      <t>PAMIUZF:</t>
    </r>
    <r>
      <rPr>
        <sz val="11"/>
        <color theme="1"/>
        <rFont val="Arial"/>
        <family val="2"/>
      </rPr>
      <t xml:space="preserve"> Porcentaje de actividades para mejorar la imagen urbana de la Zona Fundacional</t>
    </r>
  </si>
  <si>
    <r>
      <rPr>
        <b/>
        <sz val="11"/>
        <color theme="1"/>
        <rFont val="Arial"/>
        <family val="2"/>
      </rPr>
      <t xml:space="preserve">PPIZFG: </t>
    </r>
    <r>
      <rPr>
        <sz val="11"/>
        <color theme="1"/>
        <rFont val="Arial"/>
        <family val="2"/>
      </rPr>
      <t>Porcentaje de proyectos de infraestructura de la Zona Fundacional generados.</t>
    </r>
  </si>
  <si>
    <r>
      <rPr>
        <b/>
        <sz val="11"/>
        <color theme="1"/>
        <rFont val="Arial"/>
        <family val="2"/>
      </rPr>
      <t xml:space="preserve">PAZF: </t>
    </r>
    <r>
      <rPr>
        <sz val="11"/>
        <color theme="1"/>
        <rFont val="Arial"/>
        <family val="2"/>
      </rPr>
      <t>Porcentaje de acciones realizadas en la zona fundacional</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</si>
  <si>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Acciones</t>
    </r>
  </si>
  <si>
    <r>
      <rPr>
        <b/>
        <sz val="11"/>
        <color theme="1"/>
        <rFont val="Arial"/>
        <family val="2"/>
      </rPr>
      <t xml:space="preserve">PAMAZFC: </t>
    </r>
    <r>
      <rPr>
        <sz val="11"/>
        <color theme="1"/>
        <rFont val="Arial"/>
        <family val="2"/>
      </rPr>
      <t>Porcentaje de actividades de medio ambiente en la zona fundacional coordinadas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</si>
  <si>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t>
    </r>
  </si>
  <si>
    <r>
      <rPr>
        <b/>
        <sz val="11"/>
        <color rgb="FF000000"/>
        <rFont val="Arial"/>
        <family val="2"/>
      </rPr>
      <t>PBIE:</t>
    </r>
    <r>
      <rPr>
        <sz val="11"/>
        <color rgb="FF000000"/>
        <rFont val="Arial"/>
        <family val="2"/>
      </rPr>
      <t xml:space="preserve"> Porcentaje de boletines informativos elaborados </t>
    </r>
  </si>
  <si>
    <r>
      <rPr>
        <b/>
        <sz val="11"/>
        <color rgb="FF000000"/>
        <rFont val="Arial"/>
        <family val="2"/>
      </rPr>
      <t xml:space="preserve">PHVG: </t>
    </r>
    <r>
      <rPr>
        <sz val="11"/>
        <color rgb="FF000000"/>
        <rFont val="Arial"/>
        <family val="2"/>
      </rPr>
      <t>Porcentaje de horas de videos grabados</t>
    </r>
  </si>
  <si>
    <r>
      <rPr>
        <b/>
        <sz val="11"/>
        <color rgb="FF000000"/>
        <rFont val="Arial"/>
        <family val="2"/>
      </rPr>
      <t>PFP:</t>
    </r>
    <r>
      <rPr>
        <sz val="11"/>
        <color rgb="FF000000"/>
        <rFont val="Arial"/>
        <family val="2"/>
      </rPr>
      <t xml:space="preserve"> Porcentaje de fotografias publicados</t>
    </r>
  </si>
  <si>
    <r>
      <rPr>
        <b/>
        <sz val="11"/>
        <color rgb="FF000000"/>
        <rFont val="Arial"/>
        <family val="2"/>
      </rPr>
      <t xml:space="preserve">POICPE: </t>
    </r>
    <r>
      <rPr>
        <sz val="11"/>
        <color rgb="FF000000"/>
        <rFont val="Arial"/>
        <family val="2"/>
      </rPr>
      <t>Porcentaje de ordenes de inserción de campañas publicitarias elaborados.</t>
    </r>
  </si>
  <si>
    <r>
      <t xml:space="preserve">PATMCD: </t>
    </r>
    <r>
      <rPr>
        <sz val="11"/>
        <color rgb="FF000000"/>
        <rFont val="Arial"/>
        <family val="2"/>
      </rPr>
      <t xml:space="preserve">Porcentaje de la Agenda de Trabajos con medios de  comunicación difundidas </t>
    </r>
  </si>
  <si>
    <t>Componente (Dirección General de Comunicación Social)</t>
  </si>
  <si>
    <t>Dirección General de Comunicación Social</t>
  </si>
  <si>
    <t>Dirección General de Planeación Municipal</t>
  </si>
  <si>
    <t>NO SE EJERCIÓ PRESUPUESTO PORQUE ACTUALMENTE SE NOS PRESTA UN ESPACIO EN LA SECRETARIA DE DESARROLLO SOCIAL Y ECONÓMICO ,ADEMAS DE QUE EL MAYOR PORCENTAJE  ESTA DESTINADO A SERVICIO DE ARRENDAMIENTO, SE SOLICITÓ MODIFICACIÓN PERO NO FUE APROBADA.</t>
  </si>
  <si>
    <t>UVOD</t>
  </si>
  <si>
    <r>
      <rPr>
        <b/>
        <sz val="11"/>
        <color theme="1"/>
        <rFont val="Arial"/>
        <family val="2"/>
      </rPr>
      <t>PASB:</t>
    </r>
    <r>
      <rPr>
        <sz val="11"/>
        <color theme="1"/>
        <rFont val="Arial"/>
        <family val="2"/>
      </rPr>
      <t xml:space="preserve"> Porcentaje de atenciones y seguimientos brindados a Organismos Descentralizados.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</si>
  <si>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Atenciones y seguimientos a Organismos Descentralizados.</t>
    </r>
  </si>
  <si>
    <r>
      <rPr>
        <b/>
        <sz val="11"/>
        <color theme="1"/>
        <rFont val="Arial"/>
        <family val="2"/>
      </rPr>
      <t>PPSOC</t>
    </r>
    <r>
      <rPr>
        <sz val="11"/>
        <color theme="1"/>
        <rFont val="Arial"/>
        <family val="2"/>
      </rPr>
      <t>: Porcentaje de participación en sesiones de Órganos Colegiados.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</si>
  <si>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Sesiones de Órganos.</t>
    </r>
  </si>
  <si>
    <r>
      <rPr>
        <b/>
        <sz val="11"/>
        <color theme="1"/>
        <rFont val="Arial"/>
        <family val="2"/>
      </rPr>
      <t>PRAE</t>
    </r>
    <r>
      <rPr>
        <sz val="11"/>
        <color theme="1"/>
        <rFont val="Arial"/>
        <family val="2"/>
      </rPr>
      <t>: Porcentaje de Reportes de Actividades de los Organismos Descentralizados elaborados.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</si>
  <si>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Reportes de actividades.</t>
    </r>
  </si>
  <si>
    <t>La cantidad proporcionada es un estimado, ya que no se ha aperturado el sistema OPERGOB para poder tener una cifra correcta.</t>
  </si>
  <si>
    <t>Dirección de Relaciones Públicas</t>
  </si>
  <si>
    <t>Componente
(Unidad de Vinculación con Organismos Descentralizados)</t>
  </si>
  <si>
    <r>
      <t xml:space="preserve">PCAGSS: </t>
    </r>
    <r>
      <rPr>
        <sz val="11"/>
        <color theme="1"/>
        <rFont val="Arial"/>
        <family val="2"/>
      </rPr>
      <t>Porcentaje de cumplimiento de los acercamientos con los gobiernos</t>
    </r>
  </si>
  <si>
    <r>
      <rPr>
        <b/>
        <sz val="11"/>
        <color theme="1"/>
        <rFont val="Arial"/>
        <family val="2"/>
      </rPr>
      <t>PEC:</t>
    </r>
    <r>
      <rPr>
        <sz val="11"/>
        <color theme="1"/>
        <rFont val="Arial"/>
        <family val="2"/>
      </rPr>
      <t xml:space="preserve"> Porcentaje de eventos cubiertos</t>
    </r>
  </si>
  <si>
    <r>
      <rPr>
        <b/>
        <sz val="11"/>
        <color theme="1"/>
        <rFont val="Arial"/>
        <family val="2"/>
      </rPr>
      <t xml:space="preserve">PDC: </t>
    </r>
    <r>
      <rPr>
        <sz val="11"/>
        <color theme="1"/>
        <rFont val="Arial"/>
        <family val="2"/>
      </rPr>
      <t>Porcentaje de difusiones cubiertas</t>
    </r>
  </si>
  <si>
    <t>Componente
(Dirección de Relaciones Públicas)</t>
  </si>
  <si>
    <t>Dirección de Gestión Social</t>
  </si>
  <si>
    <r>
      <t xml:space="preserve">PB: </t>
    </r>
    <r>
      <rPr>
        <sz val="11"/>
        <color theme="1"/>
        <rFont val="Arial"/>
        <family val="2"/>
      </rPr>
      <t>Porcentaje de beneficiados con ayuda social.</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</si>
  <si>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Eventos realizados.</t>
    </r>
  </si>
  <si>
    <r>
      <rPr>
        <b/>
        <sz val="11"/>
        <color theme="1"/>
        <rFont val="Arial"/>
        <family val="2"/>
      </rPr>
      <t xml:space="preserve">PGC: </t>
    </r>
    <r>
      <rPr>
        <sz val="11"/>
        <color theme="1"/>
        <rFont val="Arial"/>
        <family val="2"/>
      </rPr>
      <t xml:space="preserve">Porcentaje de beneficiarios con gestiones y/o canalizaciones </t>
    </r>
  </si>
  <si>
    <r>
      <rPr>
        <b/>
        <sz val="11"/>
        <color theme="1"/>
        <rFont val="Arial"/>
        <family val="2"/>
      </rPr>
      <t>PER:</t>
    </r>
    <r>
      <rPr>
        <sz val="11"/>
        <color theme="1"/>
        <rFont val="Arial"/>
        <family val="2"/>
      </rPr>
      <t xml:space="preserve"> Porcentaje de los eventos realizados por la Dirección de Gestión Social</t>
    </r>
  </si>
  <si>
    <r>
      <t xml:space="preserve">Unidad de medida del indicador:
</t>
    </r>
    <r>
      <rPr>
        <sz val="11"/>
        <color theme="1"/>
        <rFont val="Arial"/>
        <family val="2"/>
      </rPr>
      <t>Porcentaje.</t>
    </r>
    <r>
      <rPr>
        <b/>
        <sz val="11"/>
        <color theme="1"/>
        <rFont val="Arial"/>
        <family val="2"/>
      </rPr>
      <t xml:space="preserve">
Unidad de medida de las variables:</t>
    </r>
    <r>
      <rPr>
        <sz val="11"/>
        <color theme="1"/>
        <rFont val="Arial"/>
        <family val="2"/>
      </rPr>
      <t xml:space="preserve"> Gestiones y/o canalizaciones.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</si>
  <si>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Beneficiados.</t>
    </r>
  </si>
  <si>
    <t>Componente
(Dirección de Gestión Social)</t>
  </si>
  <si>
    <t xml:space="preserve">No se gasto lo proyectado, por no estar habilitado el sistema OPERGOB, así como no haber autorizado los recursos en tiempo y forma por la Dirección Financiera. </t>
  </si>
  <si>
    <t xml:space="preserve">Trimestral </t>
  </si>
  <si>
    <r>
      <rPr>
        <b/>
        <sz val="11"/>
        <color theme="1"/>
        <rFont val="Arial"/>
        <family val="2"/>
      </rPr>
      <t xml:space="preserve">PRAM: </t>
    </r>
    <r>
      <rPr>
        <sz val="11"/>
        <color theme="1"/>
        <rFont val="Arial"/>
        <family val="2"/>
      </rPr>
      <t>Porcentaje de reuniones con la Administración Pública Municipal realizadas.</t>
    </r>
  </si>
  <si>
    <r>
      <rPr>
        <b/>
        <sz val="11"/>
        <color theme="1"/>
        <rFont val="Arial"/>
        <family val="2"/>
      </rPr>
      <t>PMEH:</t>
    </r>
    <r>
      <rPr>
        <sz val="11"/>
        <color theme="1"/>
        <rFont val="Arial"/>
        <family val="2"/>
      </rPr>
      <t xml:space="preserve"> Porcentaje de mesas de trabajo con Cámaras celebradas</t>
    </r>
  </si>
  <si>
    <r>
      <rPr>
        <b/>
        <sz val="11"/>
        <color theme="1"/>
        <rFont val="Arial"/>
        <family val="2"/>
      </rPr>
      <t xml:space="preserve">POEF: </t>
    </r>
    <r>
      <rPr>
        <sz val="11"/>
        <color theme="1"/>
        <rFont val="Arial"/>
        <family val="2"/>
      </rPr>
      <t>Porcentaje de reuniones con dependencias estatales y federales realizadas</t>
    </r>
  </si>
  <si>
    <r>
      <rPr>
        <b/>
        <sz val="11"/>
        <color theme="1"/>
        <rFont val="Arial"/>
        <family val="2"/>
      </rPr>
      <t>PRSC:</t>
    </r>
    <r>
      <rPr>
        <sz val="11"/>
        <color theme="1"/>
        <rFont val="Arial"/>
        <family val="2"/>
      </rPr>
      <t xml:space="preserve"> Porcentaje de reuniones con sociedad civil y ciudadana realizadas.</t>
    </r>
  </si>
  <si>
    <r>
      <rPr>
        <b/>
        <sz val="11"/>
        <color theme="1"/>
        <rFont val="Arial"/>
        <family val="2"/>
      </rPr>
      <t xml:space="preserve">PPEC: </t>
    </r>
    <r>
      <rPr>
        <sz val="11"/>
        <color theme="1"/>
        <rFont val="Arial"/>
        <family val="2"/>
      </rPr>
      <t>Porcentaje de proyectos estratégicos ejecutados.</t>
    </r>
  </si>
  <si>
    <r>
      <t xml:space="preserve">PASO: </t>
    </r>
    <r>
      <rPr>
        <sz val="11"/>
        <color theme="1"/>
        <rFont val="Arial"/>
        <family val="2"/>
      </rPr>
      <t>Porcentaje de Asesorías otorgadas.</t>
    </r>
  </si>
  <si>
    <t>Componente (Asesores)</t>
  </si>
  <si>
    <t>Coordinación General de Asesores</t>
  </si>
  <si>
    <t>Unidad de Transparencia</t>
  </si>
  <si>
    <r>
      <rPr>
        <b/>
        <sz val="11"/>
        <color theme="1"/>
        <rFont val="Arial Nova Cond"/>
        <family val="2"/>
      </rPr>
      <t>PSAIPR:</t>
    </r>
    <r>
      <rPr>
        <sz val="11"/>
        <color theme="1"/>
        <rFont val="Arial Nova Cond"/>
        <family val="2"/>
      </rPr>
      <t xml:space="preserve"> Porcentaje de Solicitudes de Acceso a la Información Pública Recibidas</t>
    </r>
  </si>
  <si>
    <r>
      <rPr>
        <b/>
        <sz val="11"/>
        <color theme="1"/>
        <rFont val="Arial Nova Cond"/>
        <family val="2"/>
      </rPr>
      <t xml:space="preserve">PCOTP: </t>
    </r>
    <r>
      <rPr>
        <sz val="11"/>
        <color theme="1"/>
        <rFont val="Arial Nova Cond"/>
        <family val="2"/>
      </rPr>
      <t xml:space="preserve">Porcentaje de Cumplimiento de Obligaciones de Transparencia en la PNT </t>
    </r>
  </si>
  <si>
    <r>
      <rPr>
        <b/>
        <sz val="11"/>
        <color theme="1"/>
        <rFont val="Arial"/>
        <family val="2"/>
      </rPr>
      <t>PREPM:</t>
    </r>
    <r>
      <rPr>
        <sz val="11"/>
        <color theme="1"/>
        <rFont val="Arial"/>
        <family val="2"/>
      </rPr>
      <t xml:space="preserve"> Porcentaje de Recepción de Evidencias para el Portal Municipal</t>
    </r>
  </si>
  <si>
    <r>
      <rPr>
        <b/>
        <sz val="11"/>
        <color theme="1"/>
        <rFont val="Arial"/>
        <family val="2"/>
      </rPr>
      <t xml:space="preserve">PAD: </t>
    </r>
    <r>
      <rPr>
        <sz val="11"/>
        <color theme="1"/>
        <rFont val="Arial"/>
        <family val="2"/>
      </rPr>
      <t>Porcentaje de Actividades de Difusión</t>
    </r>
  </si>
  <si>
    <r>
      <rPr>
        <b/>
        <sz val="11"/>
        <color theme="1"/>
        <rFont val="Arial"/>
        <family val="2"/>
      </rPr>
      <t xml:space="preserve">PAC: </t>
    </r>
    <r>
      <rPr>
        <sz val="11"/>
        <color theme="1"/>
        <rFont val="Arial"/>
        <family val="2"/>
      </rPr>
      <t>Porcentaje de Actividades de Capacitación</t>
    </r>
  </si>
  <si>
    <r>
      <rPr>
        <b/>
        <sz val="11"/>
        <color theme="1"/>
        <rFont val="Arial"/>
        <family val="2"/>
      </rPr>
      <t>PI:</t>
    </r>
    <r>
      <rPr>
        <sz val="11"/>
        <color theme="1"/>
        <rFont val="Arial"/>
        <family val="2"/>
      </rPr>
      <t xml:space="preserve"> Porcentaje de Inconformidades</t>
    </r>
  </si>
  <si>
    <r>
      <rPr>
        <b/>
        <sz val="11"/>
        <color theme="1"/>
        <rFont val="Arial"/>
        <family val="2"/>
      </rPr>
      <t>PDSPT:</t>
    </r>
    <r>
      <rPr>
        <sz val="11"/>
        <color theme="1"/>
        <rFont val="Arial"/>
        <family val="2"/>
      </rPr>
      <t xml:space="preserve"> Porcentaje de Denuncias Solventadas en los Portales de Transparencia </t>
    </r>
  </si>
  <si>
    <r>
      <rPr>
        <b/>
        <sz val="11"/>
        <color theme="1"/>
        <rFont val="Arial"/>
        <family val="2"/>
      </rPr>
      <t xml:space="preserve">PDSTI: </t>
    </r>
    <r>
      <rPr>
        <sz val="11"/>
        <color theme="1"/>
        <rFont val="Arial"/>
        <family val="2"/>
      </rPr>
      <t xml:space="preserve">Porcentaje de Denuncias Solventadas por Tratamiento Indebido </t>
    </r>
  </si>
  <si>
    <r>
      <rPr>
        <b/>
        <sz val="11"/>
        <color theme="1"/>
        <rFont val="Arial"/>
        <family val="2"/>
      </rPr>
      <t xml:space="preserve">PSOAP: </t>
    </r>
    <r>
      <rPr>
        <sz val="11"/>
        <color theme="1"/>
        <rFont val="Arial"/>
        <family val="2"/>
      </rPr>
      <t>Porcentaje de Sujetos Obligados con Aviso de Privacidad</t>
    </r>
  </si>
  <si>
    <r>
      <rPr>
        <b/>
        <sz val="11"/>
        <color theme="1"/>
        <rFont val="Arial"/>
        <family val="2"/>
      </rPr>
      <t xml:space="preserve">PASDA: </t>
    </r>
    <r>
      <rPr>
        <sz val="11"/>
        <color theme="1"/>
        <rFont val="Arial"/>
        <family val="2"/>
      </rPr>
      <t>Porcentaje de Atención a Solicitudes de Derecho A.R.C.O.P.</t>
    </r>
  </si>
  <si>
    <t>Componente
( Unidad de Transparencia )</t>
  </si>
  <si>
    <t>Componente
(Delegación Municipal Alfredo  V. Bonfil)</t>
  </si>
  <si>
    <r>
      <t>PSO:</t>
    </r>
    <r>
      <rPr>
        <sz val="11"/>
        <color theme="1"/>
        <rFont val="Arial"/>
        <family val="2"/>
      </rPr>
      <t xml:space="preserve"> Porcentaje de servicios otorgados </t>
    </r>
  </si>
  <si>
    <r>
      <rPr>
        <b/>
        <sz val="11"/>
        <color theme="1"/>
        <rFont val="Arial"/>
        <family val="2"/>
      </rPr>
      <t>PRAR</t>
    </r>
    <r>
      <rPr>
        <sz val="11"/>
        <color theme="1"/>
        <rFont val="Arial"/>
        <family val="2"/>
      </rPr>
      <t>: Porcentaje de Requerimientos Administrativos Realizados</t>
    </r>
  </si>
  <si>
    <r>
      <rPr>
        <b/>
        <sz val="11"/>
        <color theme="1"/>
        <rFont val="Arial"/>
        <family val="2"/>
      </rPr>
      <t>PRHR</t>
    </r>
    <r>
      <rPr>
        <sz val="11"/>
        <color theme="1"/>
        <rFont val="Arial"/>
        <family val="2"/>
      </rPr>
      <t>: Porcentaje de Requerimientos Humanos Realizados</t>
    </r>
  </si>
  <si>
    <r>
      <rPr>
        <b/>
        <sz val="11"/>
        <color theme="1"/>
        <rFont val="Arial"/>
        <family val="2"/>
      </rPr>
      <t>PRFR:</t>
    </r>
    <r>
      <rPr>
        <sz val="11"/>
        <color theme="1"/>
        <rFont val="Arial"/>
        <family val="2"/>
      </rPr>
      <t xml:space="preserve"> Porcentaje de Requerimientos Financieros Realizados</t>
    </r>
  </si>
  <si>
    <r>
      <rPr>
        <b/>
        <sz val="11"/>
        <color theme="1"/>
        <rFont val="Arial"/>
        <family val="2"/>
      </rPr>
      <t>PUBPAYS:</t>
    </r>
    <r>
      <rPr>
        <sz val="11"/>
        <color theme="1"/>
        <rFont val="Arial"/>
        <family val="2"/>
      </rPr>
      <t xml:space="preserve"> Porcentaje de usuarios  beneficiados con el programa</t>
    </r>
  </si>
  <si>
    <r>
      <rPr>
        <b/>
        <sz val="11"/>
        <color theme="1"/>
        <rFont val="Arial"/>
        <family val="2"/>
      </rPr>
      <t>PRJR:</t>
    </r>
    <r>
      <rPr>
        <sz val="11"/>
        <color theme="1"/>
        <rFont val="Arial"/>
        <family val="2"/>
      </rPr>
      <t xml:space="preserve"> Porcentaje de Requerimientos Jurídicos realizados.</t>
    </r>
  </si>
  <si>
    <r>
      <rPr>
        <b/>
        <sz val="11"/>
        <color theme="1"/>
        <rFont val="Arial"/>
        <family val="2"/>
      </rPr>
      <t xml:space="preserve">PASA: </t>
    </r>
    <r>
      <rPr>
        <sz val="11"/>
        <color theme="1"/>
        <rFont val="Arial"/>
        <family val="2"/>
      </rPr>
      <t>Porcentaje de  ASISTENCIA  Social  aplicados.</t>
    </r>
  </si>
  <si>
    <r>
      <rPr>
        <b/>
        <sz val="11"/>
        <color theme="1"/>
        <rFont val="Arial"/>
        <family val="2"/>
      </rPr>
      <t xml:space="preserve">PCAVL: </t>
    </r>
    <r>
      <rPr>
        <sz val="11"/>
        <color theme="1"/>
        <rFont val="Arial"/>
        <family val="2"/>
      </rPr>
      <t>Porcentaje de calles y areas verdes limpias.</t>
    </r>
  </si>
  <si>
    <r>
      <rPr>
        <b/>
        <sz val="11"/>
        <color theme="1"/>
        <rFont val="Arial"/>
        <family val="2"/>
      </rPr>
      <t>PUBPA:</t>
    </r>
    <r>
      <rPr>
        <sz val="11"/>
        <color theme="1"/>
        <rFont val="Arial"/>
        <family val="2"/>
      </rPr>
      <t xml:space="preserve"> Porcentaje de usuarios de la biblioteca publica atendidos</t>
    </r>
  </si>
  <si>
    <r>
      <rPr>
        <b/>
        <sz val="11"/>
        <color theme="1"/>
        <rFont val="Arial"/>
        <family val="2"/>
      </rPr>
      <t>PRCA:</t>
    </r>
    <r>
      <rPr>
        <sz val="11"/>
        <color theme="1"/>
        <rFont val="Arial"/>
        <family val="2"/>
      </rPr>
      <t xml:space="preserve"> Porcentaje de reportes ciudadanos atendidos</t>
    </r>
  </si>
  <si>
    <r>
      <rPr>
        <b/>
        <sz val="11"/>
        <color theme="1"/>
        <rFont val="Arial"/>
        <family val="2"/>
      </rPr>
      <t xml:space="preserve">PECCDR: </t>
    </r>
    <r>
      <rPr>
        <sz val="11"/>
        <color theme="1"/>
        <rFont val="Arial"/>
        <family val="2"/>
      </rPr>
      <t>Porcentaje de eventos cívicos, culturales y deportivos realizados.</t>
    </r>
  </si>
  <si>
    <t>Delegación Municipal Alfredo  V. Bonfil</t>
  </si>
  <si>
    <t>Subdelegación Puerto Juárez</t>
  </si>
  <si>
    <t>Secretaría Particular</t>
  </si>
  <si>
    <t>Secretaría Técnica</t>
  </si>
  <si>
    <t>Componente
(Subdelegación Puerto Juárez)</t>
  </si>
  <si>
    <r>
      <t xml:space="preserve">PGCB: </t>
    </r>
    <r>
      <rPr>
        <sz val="11"/>
        <color theme="1"/>
        <rFont val="Arial"/>
        <family val="2"/>
      </rPr>
      <t>Porcentaje de gestiones ciudadanas brindadas</t>
    </r>
  </si>
  <si>
    <r>
      <rPr>
        <b/>
        <sz val="11"/>
        <color theme="1"/>
        <rFont val="Arial"/>
        <family val="2"/>
      </rPr>
      <t>PDPS:</t>
    </r>
    <r>
      <rPr>
        <sz val="11"/>
        <color theme="1"/>
        <rFont val="Arial"/>
        <family val="2"/>
      </rPr>
      <t xml:space="preserve"> Porcentaje de programas sociales difundidos.</t>
    </r>
  </si>
  <si>
    <r>
      <rPr>
        <b/>
        <sz val="11"/>
        <color theme="1"/>
        <rFont val="Arial"/>
        <family val="2"/>
      </rPr>
      <t>PCAP</t>
    </r>
    <r>
      <rPr>
        <sz val="11"/>
        <color theme="1"/>
        <rFont val="Arial"/>
        <family val="2"/>
      </rPr>
      <t xml:space="preserve">: Porcentaje de capacitaciones comunitaria </t>
    </r>
  </si>
  <si>
    <r>
      <rPr>
        <b/>
        <sz val="11"/>
        <color theme="1"/>
        <rFont val="Arial"/>
        <family val="2"/>
      </rPr>
      <t xml:space="preserve">PBLC: </t>
    </r>
    <r>
      <rPr>
        <sz val="11"/>
        <color theme="1"/>
        <rFont val="Arial"/>
        <family val="2"/>
      </rPr>
      <t>Porcentaje de brigadas de limpieza coordinadas</t>
    </r>
  </si>
  <si>
    <r>
      <rPr>
        <b/>
        <sz val="11"/>
        <color theme="1"/>
        <rFont val="Arial"/>
        <family val="2"/>
      </rPr>
      <t>PECCD:</t>
    </r>
    <r>
      <rPr>
        <sz val="11"/>
        <color theme="1"/>
        <rFont val="Arial"/>
        <family val="2"/>
      </rPr>
      <t xml:space="preserve"> Porcentaje de eventos Cívicos,Culturales y Deportivos realizados</t>
    </r>
  </si>
  <si>
    <t>Componente
( Dirección Gral Planeación Municipal  )</t>
  </si>
  <si>
    <r>
      <rPr>
        <b/>
        <sz val="11"/>
        <color theme="1"/>
        <rFont val="Arial"/>
        <family val="2"/>
      </rPr>
      <t xml:space="preserve">PIFE: </t>
    </r>
    <r>
      <rPr>
        <sz val="11"/>
        <color theme="1"/>
        <rFont val="Arial"/>
        <family val="2"/>
      </rPr>
      <t xml:space="preserve">Porcentaje del ingreso del FAISMUN ejercido
</t>
    </r>
    <r>
      <rPr>
        <b/>
        <sz val="11"/>
        <color theme="1"/>
        <rFont val="Arial"/>
        <family val="2"/>
      </rPr>
      <t xml:space="preserve">FAISMUN: </t>
    </r>
    <r>
      <rPr>
        <sz val="11"/>
        <color theme="1"/>
        <rFont val="Arial"/>
        <family val="2"/>
      </rPr>
      <t xml:space="preserve">Fondo de Aportación para la Infraestructura Social Municipal.
</t>
    </r>
  </si>
  <si>
    <r>
      <rPr>
        <b/>
        <sz val="11"/>
        <color theme="1"/>
        <rFont val="Arial"/>
        <family val="2"/>
      </rPr>
      <t>PIF:</t>
    </r>
    <r>
      <rPr>
        <sz val="11"/>
        <color theme="1"/>
        <rFont val="Arial"/>
        <family val="2"/>
      </rPr>
      <t xml:space="preserve"> porcentaje de ingreso del FORTAMUN ejercido
</t>
    </r>
    <r>
      <rPr>
        <b/>
        <sz val="11"/>
        <color theme="1"/>
        <rFont val="Arial"/>
        <family val="2"/>
      </rPr>
      <t>FORTAMUN:</t>
    </r>
    <r>
      <rPr>
        <sz val="11"/>
        <color theme="1"/>
        <rFont val="Arial"/>
        <family val="2"/>
      </rPr>
      <t xml:space="preserve"> Fondo de Aportaciones para el Fortalecimiento de los Municipios</t>
    </r>
  </si>
  <si>
    <r>
      <rPr>
        <b/>
        <sz val="11"/>
        <color theme="1"/>
        <rFont val="Arial"/>
        <family val="2"/>
      </rPr>
      <t xml:space="preserve">IC: </t>
    </r>
    <r>
      <rPr>
        <sz val="11"/>
        <color theme="1"/>
        <rFont val="Arial"/>
        <family val="2"/>
      </rPr>
      <t>Índice de Consolidación del modelo PbR-SED.</t>
    </r>
  </si>
  <si>
    <t>Propósito
( Dirección Planeación Municipal )</t>
  </si>
  <si>
    <t>PRESIDENCIA MUNICIPAL</t>
  </si>
  <si>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Proyectos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</si>
  <si>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Eventos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</si>
  <si>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Peticiones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</si>
  <si>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Audiencias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</si>
  <si>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Proyectos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</si>
  <si>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Actividades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</si>
  <si>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Documentos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</si>
  <si>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Etapas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</si>
  <si>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Supermanzanas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</si>
  <si>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Activiades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</si>
  <si>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Proyectos de Infraestructura</t>
    </r>
  </si>
  <si>
    <r>
      <t xml:space="preserve">Unidad de medida del Indicador: 
</t>
    </r>
    <r>
      <rPr>
        <sz val="11"/>
        <color rgb="FF000000"/>
        <rFont val="Arial"/>
        <family val="2"/>
      </rPr>
      <t xml:space="preserve">Porcentaje 
</t>
    </r>
    <r>
      <rPr>
        <b/>
        <sz val="11"/>
        <color rgb="FF000000"/>
        <rFont val="Arial"/>
        <family val="2"/>
      </rPr>
      <t>Unidad de medida de las variables:</t>
    </r>
    <r>
      <rPr>
        <sz val="11"/>
        <color rgb="FF000000"/>
        <rFont val="Arial"/>
        <family val="2"/>
      </rPr>
      <t xml:space="preserve">
Agenda de trabajo</t>
    </r>
  </si>
  <si>
    <r>
      <rPr>
        <b/>
        <sz val="11"/>
        <color rgb="FF000000"/>
        <rFont val="Arial"/>
        <family val="2"/>
      </rPr>
      <t xml:space="preserve">Unidad de medida del Indicador: </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Boletines</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</si>
  <si>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Vídeos</t>
    </r>
  </si>
  <si>
    <r>
      <t xml:space="preserve">Unidad de medida del Indicador:
</t>
    </r>
    <r>
      <rPr>
        <sz val="11"/>
        <color rgb="FF000000"/>
        <rFont val="Arial"/>
        <family val="2"/>
      </rPr>
      <t xml:space="preserve">Porcentaje 
</t>
    </r>
    <r>
      <rPr>
        <b/>
        <sz val="11"/>
        <color rgb="FF000000"/>
        <rFont val="Arial"/>
        <family val="2"/>
      </rPr>
      <t>Unidad de medida de las variables:</t>
    </r>
    <r>
      <rPr>
        <sz val="11"/>
        <color rgb="FF000000"/>
        <rFont val="Arial"/>
        <family val="2"/>
      </rPr>
      <t xml:space="preserve">
Publicaciones Fotograficas</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</si>
  <si>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Registro de ordenes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</si>
  <si>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Ingresos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</si>
  <si>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Índice</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</si>
  <si>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Acercamientos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</si>
  <si>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Eventos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</si>
  <si>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Difusiones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</si>
  <si>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Asesorías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</si>
  <si>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Reuniones con la Administración Pública Municipal</t>
    </r>
    <r>
      <rPr>
        <b/>
        <sz val="11"/>
        <color theme="1"/>
        <rFont val="Arial"/>
        <family val="2"/>
      </rPr>
      <t xml:space="preserve">
</t>
    </r>
  </si>
  <si>
    <r>
      <rPr>
        <b/>
        <sz val="11"/>
        <color theme="1"/>
        <rFont val="Arial"/>
        <family val="2"/>
      </rPr>
      <t>Unidad de medida del Indicador:</t>
    </r>
    <r>
      <rPr>
        <sz val="11"/>
        <color theme="1"/>
        <rFont val="Arial"/>
        <family val="2"/>
      </rPr>
      <t xml:space="preserve">
Porcentaje</t>
    </r>
    <r>
      <rPr>
        <b/>
        <sz val="11"/>
        <color theme="1"/>
        <rFont val="Arial"/>
        <family val="2"/>
      </rPr>
      <t xml:space="preserve"> 
Unidad de medida de las variables:
</t>
    </r>
    <r>
      <rPr>
        <sz val="11"/>
        <color theme="1"/>
        <rFont val="Arial"/>
        <family val="2"/>
      </rPr>
      <t>Mesas de trabajo con Cámaras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</si>
  <si>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Reuniones con dependencias estatles y federales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</si>
  <si>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Reuniones con Sociedad Civil y Ciudadana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</si>
  <si>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Proyectos Estratégicos</t>
    </r>
  </si>
  <si>
    <r>
      <t>Unidad de medida del Indicador:</t>
    </r>
    <r>
      <rPr>
        <sz val="11"/>
        <color theme="1"/>
        <rFont val="Arial Nova Cond"/>
        <family val="2"/>
      </rPr>
      <t xml:space="preserve">
Porcentaje
</t>
    </r>
    <r>
      <rPr>
        <b/>
        <sz val="11"/>
        <color theme="1"/>
        <rFont val="Arial Nova Cond"/>
        <family val="2"/>
      </rPr>
      <t xml:space="preserve">
Unidad de medida de las variables:
</t>
    </r>
    <r>
      <rPr>
        <sz val="11"/>
        <color theme="1"/>
        <rFont val="Arial Nova Cond"/>
        <family val="2"/>
      </rPr>
      <t>Solictudes</t>
    </r>
  </si>
  <si>
    <r>
      <t>Unidad de medida del Indicador:</t>
    </r>
    <r>
      <rPr>
        <sz val="11"/>
        <color theme="1"/>
        <rFont val="Arial Nova Cond"/>
        <family val="2"/>
      </rPr>
      <t xml:space="preserve">
Porcentaje
</t>
    </r>
    <r>
      <rPr>
        <b/>
        <sz val="11"/>
        <color theme="1"/>
        <rFont val="Arial Nova Cond"/>
        <family val="2"/>
      </rPr>
      <t>Unidad de medida de las variables:</t>
    </r>
    <r>
      <rPr>
        <sz val="11"/>
        <color theme="1"/>
        <rFont val="Arial Nova Cond"/>
        <family val="2"/>
      </rPr>
      <t xml:space="preserve">
Cumplimiento de Obligaciones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</si>
  <si>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Recepción de evidencias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</si>
  <si>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Actividades de Difusión</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</si>
  <si>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Capacitaciones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</si>
  <si>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Inconformidades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</si>
  <si>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Denuncias Solventadas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</si>
  <si>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Sujetos Obligados con Avisos de Privacidad</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</si>
  <si>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Solicitudes Derechos A.R.C.O.P.</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</si>
  <si>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Servicios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</si>
  <si>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Requerimientos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</si>
  <si>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Usuarios beneficiados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</si>
  <si>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              Requerimientos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</si>
  <si>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Ciudadanos Atendidos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</si>
  <si>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Calles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</si>
  <si>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Usuarios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</si>
  <si>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Reportes ciudadanos</t>
    </r>
  </si>
  <si>
    <r>
      <t xml:space="preserve">Unidad de medida del Indicador:
</t>
    </r>
    <r>
      <rPr>
        <sz val="11"/>
        <color theme="1"/>
        <rFont val="Arial"/>
        <family val="2"/>
      </rPr>
      <t>Porcentaje</t>
    </r>
    <r>
      <rPr>
        <b/>
        <sz val="11"/>
        <color theme="1"/>
        <rFont val="Arial"/>
        <family val="2"/>
      </rPr>
      <t xml:space="preserve">
Unidad de medida de las variables:</t>
    </r>
    <r>
      <rPr>
        <sz val="11"/>
        <color theme="1"/>
        <rFont val="Arial"/>
        <family val="2"/>
      </rPr>
      <t xml:space="preserve">
Gestiones ciudadanas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</si>
  <si>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Programas Sociales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</si>
  <si>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Capacitaciones comunitarias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</si>
  <si>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Brigadas de limpieza </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</si>
  <si>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Eventos cívicos, culturales y deportivos.</t>
    </r>
  </si>
  <si>
    <t>ELABORÓ
Lic. Jonathan Brunner Eissenvenn
Coordinador Administrativo de la Presidencia Municipal</t>
  </si>
  <si>
    <t>Por cuestiones en el sistema OPERGOB que no se ha aperturado no tenemos la información requerida, pero se reportara en el segundo trimestre lo ejecutado en los primeros dos trimestres.</t>
  </si>
  <si>
    <r>
      <rPr>
        <b/>
        <sz val="11"/>
        <color theme="1"/>
        <rFont val="Calibri"/>
        <family val="2"/>
        <scheme val="minor"/>
      </rPr>
      <t>Justificacion Trimestral:</t>
    </r>
    <r>
      <rPr>
        <sz val="11"/>
        <color theme="1"/>
        <rFont val="Calibri"/>
        <family val="2"/>
        <scheme val="minor"/>
      </rPr>
      <t xml:space="preserve">  Este periodo no se alcanzo la meta trazada al llegar al 55.21%  del presupuesto.debido que no se realizo gastos operativos.                                                                                                                                                                            </t>
    </r>
    <r>
      <rPr>
        <b/>
        <sz val="11"/>
        <color theme="1"/>
        <rFont val="Calibri"/>
        <family val="2"/>
        <scheme val="minor"/>
      </rPr>
      <t xml:space="preserve">Meta Anual: </t>
    </r>
    <r>
      <rPr>
        <sz val="11"/>
        <color theme="1"/>
        <rFont val="Calibri"/>
        <family val="2"/>
        <scheme val="minor"/>
      </rPr>
      <t>En este periodo se cumplio el 5.96% del presupuestp programanado</t>
    </r>
  </si>
  <si>
    <t>Derivado que el sistema OPERGOB no se apertura de manera oficial no se cuenta con el monto ejercido en el primer trimestre. Por lo cual, en el segundo trimestre se reportará lo ejercido en los dos primeros trimestres del año.</t>
  </si>
  <si>
    <t>Este rubro refleja un aproximado de lo que se lleva ejercido durante el primer trimestre debido a que el sistema OPERGOB se encuentra en proceso de captura de pagos, mismo que en segundo trimestre reflejará lo ejercido en el primer trimestre</t>
  </si>
  <si>
    <t>META PROGRAMADA 2024</t>
  </si>
  <si>
    <t>META REALIZADA 2024</t>
  </si>
  <si>
    <t>PORCENTAJE DE AVANCE TRIMESTRAL 2024</t>
  </si>
  <si>
    <t>PORCENTAJE DE AVANCE TRIMESTRAL ACUMULADO 2024</t>
  </si>
  <si>
    <t>JUSTIFICACION TRIMESTRAL DE AVANCE DE RESULTADOS 2024</t>
  </si>
  <si>
    <t xml:space="preserve">                                                                                                                                                                                                                                                                                                                                                                                                                                                                                                                                                                                                                                                                                                                                                                                                                                                                                                                                                                                                                                                                                                                                                          </t>
  </si>
  <si>
    <t>AVANCE EN CUMPLIMIENTO DE METAS TRIMESTRAL Y ANUAL ACUMULADO 2024</t>
  </si>
  <si>
    <t>SEGUIMIENTO DE AVANCE EN CUMPLIMIENTO DE METAS Y OBJETIVOS 2024</t>
  </si>
  <si>
    <r>
      <t xml:space="preserve">Justificacion Trimestral: </t>
    </r>
    <r>
      <rPr>
        <sz val="11"/>
        <color theme="1"/>
        <rFont val="Arial"/>
        <family val="2"/>
      </rPr>
      <t>En el periodo reportado se cumplio con los reportes programados para la Presidencia Municipal.</t>
    </r>
    <r>
      <rPr>
        <b/>
        <sz val="11"/>
        <color theme="1"/>
        <rFont val="Arial"/>
        <family val="2"/>
      </rPr>
      <t xml:space="preserve">
</t>
    </r>
  </si>
  <si>
    <r>
      <t xml:space="preserve">Justificacion Trimestral: </t>
    </r>
    <r>
      <rPr>
        <sz val="11"/>
        <color theme="1"/>
        <rFont val="Arial"/>
        <family val="2"/>
      </rPr>
      <t xml:space="preserve">Durante este trimestre no se programo alguna actividad por lo cual se queda en blanco.  </t>
    </r>
  </si>
  <si>
    <r>
      <t xml:space="preserve">Justificacion Trimestral: </t>
    </r>
    <r>
      <rPr>
        <sz val="11"/>
        <color theme="1"/>
        <rFont val="Arial"/>
        <family val="2"/>
      </rPr>
      <t xml:space="preserve">De acuerdo a lo programado para este 2023 se llegó a la meta deseada incrementando  uno mas en este trimestre 2023 por lo que se rebazó a 200%
</t>
    </r>
  </si>
  <si>
    <r>
      <t xml:space="preserve">Justificacion Trimestral: </t>
    </r>
    <r>
      <rPr>
        <sz val="11"/>
        <color theme="1"/>
        <rFont val="Arial"/>
        <family val="2"/>
      </rPr>
      <t xml:space="preserve">Se realizaron 4 actividades  programadas de foma trimestral llegando al procentaje deseado del 100 %., se realizó mantenimiento en 4 murales de la Zona Fundacional. 
</t>
    </r>
  </si>
  <si>
    <r>
      <t>Justificacion Trimestral:</t>
    </r>
    <r>
      <rPr>
        <sz val="11"/>
        <color theme="1"/>
        <rFont val="Arial"/>
        <family val="2"/>
      </rPr>
      <t xml:space="preserve"> se generaron 2 Proyectos participativos cuyos proyectos fueron en espacios artesanales en Av. Tulum, Proyecto de espacio cultural en Escuela Alfredo V. Bonfil.
Slas cuales se realizaron y se alcanzó el cumplimiento de la meta en un 200%.</t>
    </r>
  </si>
  <si>
    <r>
      <t xml:space="preserve">Justificacion Trimestral: </t>
    </r>
    <r>
      <rPr>
        <sz val="11"/>
        <color theme="1"/>
        <rFont val="Arial"/>
        <family val="2"/>
      </rPr>
      <t>Se llevaron a cabo las 6 activiadades culturales programadas llegando en cumplimiento al 150% de la meta trimestral, estas  Actividades de medio ambiente en la Zona Fundacional coordinadas, se logró la donación  por parte de la empresa ABC, la donación de 6 arboles para arborizar El Parque de las Palapas y dos para arborizar las aceras de calle Mero con Nader</t>
    </r>
  </si>
  <si>
    <r>
      <t xml:space="preserve">Justificación Trimestral: </t>
    </r>
    <r>
      <rPr>
        <sz val="11"/>
        <color theme="1"/>
        <rFont val="Arial"/>
        <family val="2"/>
      </rPr>
      <t xml:space="preserve">Se dio cumplimiento al 100% de reuniones con dependencias Estatales y Federales del trimestre. </t>
    </r>
  </si>
  <si>
    <r>
      <t xml:space="preserve">Justificación Trimestral: </t>
    </r>
    <r>
      <rPr>
        <sz val="11"/>
        <color theme="1"/>
        <rFont val="Arial"/>
        <family val="2"/>
      </rPr>
      <t>Se realizó el 100% de la meta en la Realización de reuniones con grupos y organizaciones de la sociedad civil y ciudadana.</t>
    </r>
  </si>
  <si>
    <r>
      <t xml:space="preserve">Justificacion Trimestral: </t>
    </r>
    <r>
      <rPr>
        <sz val="11"/>
        <color theme="1"/>
        <rFont val="Arial"/>
        <family val="2"/>
      </rPr>
      <t>Acorde al seguimiento de las Unidades Administrativas con su carga de información, han superado ligeramente el cumplimiento.</t>
    </r>
  </si>
  <si>
    <r>
      <t xml:space="preserve">Justificacion Trimestral: </t>
    </r>
    <r>
      <rPr>
        <sz val="11"/>
        <color theme="1"/>
        <rFont val="Arial"/>
        <family val="2"/>
      </rPr>
      <t>No se han recibido denuncias en cuanto al Tratamiento indebido de Datos Personales</t>
    </r>
  </si>
  <si>
    <r>
      <t xml:space="preserve">Justificación Trimestral: </t>
    </r>
    <r>
      <rPr>
        <sz val="11"/>
        <color theme="1"/>
        <rFont val="Arial"/>
        <family val="2"/>
      </rPr>
      <t xml:space="preserve">Se rebasa la meta proyectada en un 375.00 %. debido a los constantes requerimientos que se realizan antes las areas municipales.   </t>
    </r>
  </si>
  <si>
    <r>
      <t xml:space="preserve">Justificación Trimestral: </t>
    </r>
    <r>
      <rPr>
        <sz val="11"/>
        <color theme="1"/>
        <rFont val="Arial"/>
        <family val="2"/>
      </rPr>
      <t>Se cumplió con la meta programada para este trimestral alcanzando el avance en el cumplimiento en un 100%, pues se ha mantenido constantemente la ayuda a los usuarios beneficiados en ayudas y subsidios que otorga la Delegación.</t>
    </r>
  </si>
  <si>
    <r>
      <rPr>
        <b/>
        <sz val="11"/>
        <color theme="1"/>
        <rFont val="Arial"/>
        <family val="2"/>
      </rPr>
      <t>IAG: Í</t>
    </r>
    <r>
      <rPr>
        <sz val="11"/>
        <color theme="1"/>
        <rFont val="Arial"/>
        <family val="2"/>
      </rPr>
      <t>ndice de Avance General en la implantación y operación del modelo PbR-SED</t>
    </r>
  </si>
  <si>
    <r>
      <rPr>
        <b/>
        <sz val="11"/>
        <color theme="1"/>
        <rFont val="Arial"/>
        <family val="2"/>
      </rPr>
      <t>Unidad de medida del Indicador:</t>
    </r>
    <r>
      <rPr>
        <sz val="11"/>
        <color theme="1"/>
        <rFont val="Arial"/>
        <family val="2"/>
      </rPr>
      <t xml:space="preserve">
Porcentaje </t>
    </r>
  </si>
  <si>
    <t>NO DISPONIBLE</t>
  </si>
  <si>
    <t>Justificacion Trimestral: El indicador se modificó con la actualización del PMS 2021-2024.
El índice general de avance en la implementación del modelo PbR-SED mide los avances que el municipio ha logrado alc anzar en la gestión del ciclo presupuestario de planeación, programación, presupuestación, ejercicio y control, seguimiento, evaluación y rendición de cuentas.</t>
  </si>
  <si>
    <t>Justificación trimestral: debido al alto sentido de responsabilidad de las unidades adnistrativas del ayuntamiento de Benito Juárez, este trimestre logramos una meta del 98.56%</t>
  </si>
  <si>
    <t>Justificacion Trimestral: Al cierre del trimestre respecto del FAISMUN ejercido (Fondo de Aportación para la Infraestructura Social Municipal), sigue en procedimiento de elaboración de expedientes técnicos, por lo que no se pudo dar cumplimiento.</t>
  </si>
  <si>
    <t>Justificacion Trimestral: En cuanto al FORTAMUN ejercido (Fondo de Aportaciones para el Fortalecimiento de los Municipios) se cumplió con lo planeado respecto del: saneamiento financiero, nómina de seguridad publica y nóminas. Se siguen elaborando los expedientes técnicos para la ejecución de obras. Por lo que solo se alcanzó el 67.86% en el trimestre.</t>
  </si>
  <si>
    <t>Justificación trimestral: Se realizarón 2 aspectos suceptibles de mejora en las herramientas de Planeación, el Formato de Seguimiento de avance en cumplimiento de metas y objetivos 2024 y la Cédula de avance de cumplimiento de los objetivos y metas 2024</t>
  </si>
  <si>
    <t xml:space="preserve">Justificación trimestral:  Se realizaron en sinergia con las dependencias e institituciones educativas, diferentes eventos beneficiando a comunidades estudiantiles y ciudadanos. </t>
  </si>
  <si>
    <t>Justificación trimestral: durante el primer trimestre se realizacion todas las actividades programadas logrando un avance del 100%</t>
  </si>
  <si>
    <t>Justificación trimestral: durante el primer trimestre se realizacion todas las actividades programadas logrando un avance del 100</t>
  </si>
  <si>
    <t>P-PPA 1.1 PROGRAMA DE CONSOLIDACIÓN DE LA GESTIÓN MUNICIPAL</t>
  </si>
  <si>
    <t>1.1.1 Contribuir a la renovación de los mecanismos de gestión, flexibilizando nuestras estructuras y procedimientos administrativos con calidad, innovación tecnológica y combate a la corrupción mediante el fortalecimiento de  la vinculación secuencial de las etapas de planeación estratégica para el logro de los objetivos establecidos en el Plan Municipal de Desarrollo.</t>
  </si>
  <si>
    <t>1.1.1.1. Las dependencias y entidades del municipio de Benito Juárez dependientes directas de la Presidencia Municipal fortalecen la vinculación secuencial entre las etapas de planeación, programación y presupuestación.</t>
  </si>
  <si>
    <t>1.1.1.1.1 Agenda pública del Presidente Municipal con la ciudadanía realizada.</t>
  </si>
  <si>
    <t>1.1.1.1.1.1 Atención y seguimiento a las peticiones ciudadanas e interinstitucionales realizadas al Presidente Municipal.</t>
  </si>
  <si>
    <t>1.1.1.1.1.2 Coordinación de las audiencias otorgadas a la ciudadanía.</t>
  </si>
  <si>
    <t>1.1.1.2. Proyectos estratégicos de la Secretaría Técnica satisfactoriamente concluidos</t>
  </si>
  <si>
    <t>1.1.1.2.1 Implementación de proyectos de gestión pública y proyectos especiales de la Presidencia Municipal.</t>
  </si>
  <si>
    <t>1.1.1.2.2. Vinculación del Gobierno Municipal con la ciudadania, para el diseño, implementación, seguimiento y evaluación de politicas públicas municipales.</t>
  </si>
  <si>
    <t>1.1.1.2.3. Elaboración de informes de gobierno municipal y reportes para la Presidencia Municipal.</t>
  </si>
  <si>
    <t xml:space="preserve">1.1.1.2.4. Consolidación del Gobierno Digital (plataforma central de trámites y servicios, tableros de control y aplicaciones informáticas) como instrumento que  fortalece la transparencia y la rendición de cuentas. </t>
  </si>
  <si>
    <t>1.1.1.1.3 Supermanzanas de la zona fundacional del Distrito Cancún intervenidas para su revitalización.</t>
  </si>
  <si>
    <t>1.1.1.1.3.1. Realización de actividades para la mejora de la imagen urbana de  espacios publicos de la zona fundacional.</t>
  </si>
  <si>
    <t>1.1.1.1.3.2 Generación de proyectos participativos de infraestructura de la Zona Fundacional.</t>
  </si>
  <si>
    <t>1.1.1.1.3.3 Realización de acciones  sociales y culturales en la Zona Fundacional</t>
  </si>
  <si>
    <t>1.1.1.1.4. Agenda de trabajo en  los diferentes medios de comunicación  (impresos, radiofónicos, televisivos y digitales), cubiertos difundidas</t>
  </si>
  <si>
    <t>1.1.1.1.4.1 Elaboración de boletines informativos de acciones de gobierno</t>
  </si>
  <si>
    <t>1.1.1.1.4.2 Grabación de vídeos de eventos y acciones de gobierno</t>
  </si>
  <si>
    <t>1.1.1.1.4.3 Edicion fotográfico para su publicación</t>
  </si>
  <si>
    <t xml:space="preserve">1.1.1.1.4.4 Elaboración de ordenes de insercion de campañas públicitarias </t>
  </si>
  <si>
    <t>1.1.1.1.5 Informes  de los Programas Presupuestarios y Proyectos de Inversión con enfoque de inclusión generados.</t>
  </si>
  <si>
    <t>1.1.1.1.6 Atenciones y seguimientos a Organismos Descentralizados del municipio de Benito Juárez.</t>
  </si>
  <si>
    <t>1.1.1.1.6.1 Participación como suplencia de la Presidencia Municipal en las Sesiones de Organos Colegiados.</t>
  </si>
  <si>
    <t>1.1.1.1.6.2 Elaboración de reportes de actividades de los organismos descentralizados.</t>
  </si>
  <si>
    <t>1.1.1.1.7 Vinculación entre el gobierno municipal y todos los sectores de la sociedad y gobiernos nacionales e internacionales mejoradas.</t>
  </si>
  <si>
    <t>1.1.1.1.7.1 Atención y apoyo a los requirimientos de la presidencia municipal en diversos eventos.</t>
  </si>
  <si>
    <t>1.1.1.1.7.2 Difusion de los eventos de vinculacion solicitados por las dependencias y entidades del mbj.</t>
  </si>
  <si>
    <t>1.1.1.1.8 Entrega de Ayudas Sociales.</t>
  </si>
  <si>
    <t xml:space="preserve">1.1.1.1.8.1  Gestión y/o canalización adecuadamente a las demandas ciudadanas para con ello mitigar el impacto económico y social de los grupos más vulnerables. </t>
  </si>
  <si>
    <t>1.1.1.1.8.2 Cumplimiento a los eventos que realiza la Dirección de Gestión Social.</t>
  </si>
  <si>
    <t xml:space="preserve">1.1.1.1.9 Asesorías respecto a las demandas y necesidades de la población al Ayuntamiento de Benito Juárez </t>
  </si>
  <si>
    <t>1.1.1.1.9.1 Realización de reuniones con las dependencias y organismos descentralizados de la Administración Pública Municipal</t>
  </si>
  <si>
    <t>1.1.1.1.9.2 Celebración de Mesas de Trabajo con Cámaras Empresariales y Hoteleras</t>
  </si>
  <si>
    <t>1.1.1.1.9.3 Realización de reuniones con dependencias estatales y federales</t>
  </si>
  <si>
    <t>1.1.1.1.1.9.4 Realización de reuniones con grupos y organizaciones de la sociedad civil y ciudadana</t>
  </si>
  <si>
    <t>1.1.1.1.1.9.5 Ejecución de proyectos estratégicosa a favor de las demandas y necesidades ciudadanas</t>
  </si>
  <si>
    <t>1.1.1.10 Derecho de Acceso a la Información Pública y Protección de Datos Personales garantizados</t>
  </si>
  <si>
    <t>1.1.1.10.1 Recepción de las evidencias de la información de parte de las Unidades Admnistrativas</t>
  </si>
  <si>
    <t>1.1.1.10.2 Organización de actividades de difusión</t>
  </si>
  <si>
    <t>1.1.1.10.3 Capacitación de las y los servidores públicos</t>
  </si>
  <si>
    <t>1.1.1.10.4 Disminución de casos de inconformidad por respuestas de las Solicitudes de Acceso a la Información.</t>
  </si>
  <si>
    <t>1.1.1.10.5 Solventación de Denuncias en el Sistema de Portales de Transparencia</t>
  </si>
  <si>
    <t>1.1.1.10.6 Solventación de las denuncias por el tratamiento indebido de Datos Personales</t>
  </si>
  <si>
    <t>1.1.1.10.7 Actualización de los Avisos de Privacidad por Unidad Administrativa</t>
  </si>
  <si>
    <t>1.1.1.10.8 Atención a las solicitudes de Derecho A.R.C.O.P.</t>
  </si>
  <si>
    <t>1.1.1.1.11 Servicios Públicos de la Delegación Municipal Alfredo V. Bonfil otorgados.</t>
  </si>
  <si>
    <t>1.1.1.1.11.1 Realizacion de requerimientos Administrativos, humanos y financieros</t>
  </si>
  <si>
    <t>1.1.1.1.11.2 Realizacion de requerimientos Administrativos, humanos y financieros</t>
  </si>
  <si>
    <t>1.1.1.1.11.3 Realizacion de requerimientos Administrativos, humanos y financieros</t>
  </si>
  <si>
    <t>1.1.1.1.11.4 Aplicación del programa de ayudas y subsidios asignado a la Delegacion Municipal Alfredo V. Bonfil.</t>
  </si>
  <si>
    <t>1.1.1.1.11.5 Verificación del cumplimiento de los requerimientos jurídicos realizados a la Delegación Municipal.</t>
  </si>
  <si>
    <t>1.1.1.1.11.6 Aplicación del beneficio de  ASISTENCIA SOCIAL que lleva a cabo el sistema DIF dentro de la comunidad a través de la Coordinación de Participación Social y la Familia.</t>
  </si>
  <si>
    <t>1.1.1.1.11.7 Ejecución de limpieza de calles y areas verdes de la Delegacion.</t>
  </si>
  <si>
    <t>1.1.1.1.11.8 Atención a usuarios de la biblioteca publica.</t>
  </si>
  <si>
    <t>1.1.1.1.11.9 Atención a los reportes realizacion por la ciudadania ante la Coordinacion de Protección Civil</t>
  </si>
  <si>
    <t>1.1.1.1.11.10 Realización de Eventos Cívicos, Culturales y Deportivos.</t>
  </si>
  <si>
    <t>1.1.1.1.12 Gestiones ciudadanas brindadas en la Subdelegacion Puerto Juarez.</t>
  </si>
  <si>
    <t>1.1.1.1.12.1 Difusión de programas sociales de los tres niveles de gobierno.</t>
  </si>
  <si>
    <t>1.1.1.1.12.2 Promoción de Capacitación Comunitaria.</t>
  </si>
  <si>
    <t>1.1.1.1.12.3 Coordinación de Brigadas de limpieza en la Subdelegación de Puerto Juárez</t>
  </si>
  <si>
    <t>1.1.1.1.12.4 Realización de Eventos cívicos , culturales y deportivos</t>
  </si>
  <si>
    <r>
      <rPr>
        <b/>
        <sz val="13"/>
        <color theme="1"/>
        <rFont val="Arial"/>
        <family val="2"/>
      </rPr>
      <t>1.1.1.1.5.1</t>
    </r>
    <r>
      <rPr>
        <sz val="13"/>
        <color theme="1"/>
        <rFont val="Arial"/>
        <family val="2"/>
      </rPr>
      <t xml:space="preserve"> Generación de informes de avance en el cumplimiento de objetivos y metas de los PPA de las dependencias y entidades municipales</t>
    </r>
  </si>
  <si>
    <r>
      <rPr>
        <b/>
        <sz val="13"/>
        <color theme="1"/>
        <rFont val="Arial"/>
        <family val="2"/>
      </rPr>
      <t>1.1.1.1.5.2</t>
    </r>
    <r>
      <rPr>
        <sz val="13"/>
        <color theme="1"/>
        <rFont val="Arial"/>
        <family val="2"/>
      </rPr>
      <t xml:space="preserve"> Seguimiento a evaluaciones externas, internas de los Programas Presupuestarios y Programas Federales.</t>
    </r>
  </si>
  <si>
    <r>
      <rPr>
        <b/>
        <sz val="13"/>
        <color theme="1"/>
        <rFont val="Arial"/>
        <family val="2"/>
      </rPr>
      <t>1.1.1.1.5.3</t>
    </r>
    <r>
      <rPr>
        <sz val="13"/>
        <color theme="1"/>
        <rFont val="Arial"/>
        <family val="2"/>
      </rPr>
      <t xml:space="preserve"> Coordinación de las sesiones del COPLADEMUN</t>
    </r>
  </si>
  <si>
    <r>
      <rPr>
        <b/>
        <sz val="13"/>
        <color theme="1"/>
        <rFont val="Arial"/>
        <family val="2"/>
      </rPr>
      <t xml:space="preserve">1.1.1.1.5.4 </t>
    </r>
    <r>
      <rPr>
        <sz val="13"/>
        <color theme="1"/>
        <rFont val="Arial"/>
        <family val="2"/>
      </rPr>
      <t>Promoción del Protocolo de Atención a usuarios con Discapacidad desde el servicio público.</t>
    </r>
  </si>
  <si>
    <r>
      <rPr>
        <b/>
        <sz val="13"/>
        <color theme="1"/>
        <rFont val="Arial"/>
        <family val="2"/>
      </rPr>
      <t>1.1.1.1.5.5</t>
    </r>
    <r>
      <rPr>
        <sz val="13"/>
        <color theme="1"/>
        <rFont val="Arial"/>
        <family val="2"/>
      </rPr>
      <t xml:space="preserve"> Interpretación de lengua de señas mexicana en las sesiones de cabildo y en eventos del Municipio</t>
    </r>
  </si>
  <si>
    <r>
      <rPr>
        <b/>
        <sz val="13"/>
        <color theme="1"/>
        <rFont val="Arial"/>
        <family val="2"/>
      </rPr>
      <t>1.1.1.1.5.6</t>
    </r>
    <r>
      <rPr>
        <sz val="13"/>
        <color theme="1"/>
        <rFont val="Arial"/>
        <family val="2"/>
      </rPr>
      <t xml:space="preserve"> Realización de actividades inclusivas con las Dependencias Municipales, Estatales y Federales.</t>
    </r>
  </si>
  <si>
    <r>
      <rPr>
        <b/>
        <sz val="13"/>
        <color theme="1"/>
        <rFont val="Arial"/>
        <family val="2"/>
      </rPr>
      <t>1.1.1.1.5.7</t>
    </r>
    <r>
      <rPr>
        <sz val="13"/>
        <color theme="1"/>
        <rFont val="Arial"/>
        <family val="2"/>
      </rPr>
      <t xml:space="preserve"> Verificación de accesibilidad en infraestructura del Municipio de Benito Juárez.</t>
    </r>
  </si>
  <si>
    <r>
      <rPr>
        <b/>
        <sz val="13"/>
        <color theme="1"/>
        <rFont val="Arial"/>
        <family val="2"/>
      </rPr>
      <t>1.1.1.1.5.8</t>
    </r>
    <r>
      <rPr>
        <sz val="13"/>
        <color theme="1"/>
        <rFont val="Arial"/>
        <family val="2"/>
      </rPr>
      <t xml:space="preserve"> Registro Municipal de Personas con discapacidad.</t>
    </r>
  </si>
  <si>
    <r>
      <rPr>
        <b/>
        <sz val="13"/>
        <color theme="1"/>
        <rFont val="Arial"/>
        <family val="2"/>
      </rPr>
      <t xml:space="preserve">1.1.1.1.5.9 </t>
    </r>
    <r>
      <rPr>
        <sz val="13"/>
        <color theme="1"/>
        <rFont val="Arial"/>
        <family val="2"/>
      </rPr>
      <t xml:space="preserve"> Cordinación de las sesiones del Consejo Municipal para el desarrollo y la inclusión de las personas con discapacidad.</t>
    </r>
  </si>
  <si>
    <r>
      <rPr>
        <b/>
        <sz val="13"/>
        <color theme="1"/>
        <rFont val="Arial"/>
        <family val="2"/>
      </rPr>
      <t xml:space="preserve">1.1.1.1.5.10 </t>
    </r>
    <r>
      <rPr>
        <sz val="13"/>
        <color theme="1"/>
        <rFont val="Arial"/>
        <family val="2"/>
      </rPr>
      <t>Capacitación a servidores públicos con ponentes con discapacidad a nivel nacional e internacional.</t>
    </r>
  </si>
  <si>
    <r>
      <rPr>
        <b/>
        <sz val="13"/>
        <color theme="1"/>
        <rFont val="Arial"/>
        <family val="2"/>
      </rPr>
      <t>1.1.1.1.5.11</t>
    </r>
    <r>
      <rPr>
        <sz val="13"/>
        <color theme="1"/>
        <rFont val="Arial"/>
        <family val="2"/>
      </rPr>
      <t xml:space="preserve"> Capacitación a empresas e instituciones educativas en materia de sensibilización sobre la discapacidad y lengua de señas mexicana.</t>
    </r>
  </si>
  <si>
    <r>
      <rPr>
        <b/>
        <sz val="13"/>
        <color theme="1"/>
        <rFont val="Arial"/>
        <family val="2"/>
      </rPr>
      <t>PACMO:</t>
    </r>
    <r>
      <rPr>
        <sz val="13"/>
        <color theme="1"/>
        <rFont val="Arial"/>
        <family val="2"/>
      </rPr>
      <t xml:space="preserve"> Porcentaje de avance en cumplimiento de objetivos y metas del Plan Municipal de Desarrollo y sus Programas Derivados</t>
    </r>
  </si>
  <si>
    <r>
      <rPr>
        <b/>
        <sz val="13"/>
        <color theme="1"/>
        <rFont val="Arial"/>
        <family val="2"/>
      </rPr>
      <t xml:space="preserve">PASMI: </t>
    </r>
    <r>
      <rPr>
        <sz val="13"/>
        <color theme="1"/>
        <rFont val="Arial"/>
        <family val="2"/>
      </rPr>
      <t>Porcentaje de aspectos susceptibles de mejora implementados</t>
    </r>
  </si>
  <si>
    <r>
      <rPr>
        <b/>
        <sz val="13"/>
        <color theme="1"/>
        <rFont val="Arial"/>
        <family val="2"/>
      </rPr>
      <t xml:space="preserve">PSCR: </t>
    </r>
    <r>
      <rPr>
        <sz val="13"/>
        <color theme="1"/>
        <rFont val="Arial"/>
        <family val="2"/>
      </rPr>
      <t xml:space="preserve">Porcentraje de sesiones del COPLADEMUN realizadas </t>
    </r>
  </si>
  <si>
    <r>
      <rPr>
        <b/>
        <sz val="13"/>
        <color theme="1"/>
        <rFont val="Arial"/>
        <family val="2"/>
      </rPr>
      <t>PDSI:</t>
    </r>
    <r>
      <rPr>
        <sz val="13"/>
        <color theme="1"/>
        <rFont val="Arial"/>
        <family val="2"/>
      </rPr>
      <t xml:space="preserve"> Porcentaje de dependencias municipales sensibilizadas en materia de Inclusión de las Personas con Discapacidad</t>
    </r>
  </si>
  <si>
    <r>
      <rPr>
        <b/>
        <sz val="13"/>
        <color theme="1"/>
        <rFont val="Arial"/>
        <family val="2"/>
      </rPr>
      <t>PCSP:</t>
    </r>
    <r>
      <rPr>
        <sz val="13"/>
        <color theme="1"/>
        <rFont val="Arial"/>
        <family val="2"/>
      </rPr>
      <t xml:space="preserve"> Porcentaje de capacitaciones a servidores(as) públicos(as)  en Cultura de Discapacidad y Lengua de Señas Mexicana </t>
    </r>
  </si>
  <si>
    <r>
      <rPr>
        <b/>
        <sz val="13"/>
        <color theme="1"/>
        <rFont val="Arial"/>
        <family val="2"/>
      </rPr>
      <t xml:space="preserve">PSILS: </t>
    </r>
    <r>
      <rPr>
        <sz val="13"/>
        <color theme="1"/>
        <rFont val="Arial"/>
        <family val="2"/>
      </rPr>
      <t>Porcentaje de solicitudes de interpretacion de lengua de señas</t>
    </r>
  </si>
  <si>
    <r>
      <rPr>
        <b/>
        <sz val="13"/>
        <color theme="1"/>
        <rFont val="Arial"/>
        <family val="2"/>
      </rPr>
      <t xml:space="preserve">PAIR: </t>
    </r>
    <r>
      <rPr>
        <sz val="13"/>
        <color theme="1"/>
        <rFont val="Arial"/>
        <family val="2"/>
      </rPr>
      <t>Porcentaje de actividades inclusivas realizadas</t>
    </r>
  </si>
  <si>
    <r>
      <rPr>
        <b/>
        <sz val="13"/>
        <color theme="1"/>
        <rFont val="Arial"/>
        <family val="2"/>
      </rPr>
      <t xml:space="preserve">PVA: </t>
    </r>
    <r>
      <rPr>
        <sz val="13"/>
        <color theme="1"/>
        <rFont val="Arial"/>
        <family val="2"/>
      </rPr>
      <t>Porcentaje de verificaciones de accesibilidad.</t>
    </r>
  </si>
  <si>
    <r>
      <rPr>
        <b/>
        <sz val="13"/>
        <color theme="1"/>
        <rFont val="Arial"/>
        <family val="2"/>
      </rPr>
      <t xml:space="preserve">PRPD: </t>
    </r>
    <r>
      <rPr>
        <sz val="13"/>
        <color theme="1"/>
        <rFont val="Arial"/>
        <family val="2"/>
      </rPr>
      <t>Porcentaje de registros de personas con discapacidad en el municipio de Benito Juárez.</t>
    </r>
  </si>
  <si>
    <r>
      <rPr>
        <b/>
        <sz val="13"/>
        <color theme="1"/>
        <rFont val="Arial"/>
        <family val="2"/>
      </rPr>
      <t xml:space="preserve">PS: </t>
    </r>
    <r>
      <rPr>
        <sz val="13"/>
        <color theme="1"/>
        <rFont val="Arial"/>
        <family val="2"/>
      </rPr>
      <t>Porcentaje de sesiones realizadas del Consejo.</t>
    </r>
  </si>
  <si>
    <r>
      <rPr>
        <b/>
        <sz val="13"/>
        <color theme="1"/>
        <rFont val="Arial"/>
        <family val="2"/>
      </rPr>
      <t xml:space="preserve">PCPD: </t>
    </r>
    <r>
      <rPr>
        <sz val="13"/>
        <color theme="1"/>
        <rFont val="Arial"/>
        <family val="2"/>
      </rPr>
      <t>Porcentaje capacitaciones por ponentes con discapacidad a nivel nacional e internacional.</t>
    </r>
  </si>
  <si>
    <r>
      <rPr>
        <b/>
        <sz val="13"/>
        <color theme="1"/>
        <rFont val="Arial"/>
        <family val="2"/>
      </rPr>
      <t xml:space="preserve">PCE: </t>
    </r>
    <r>
      <rPr>
        <sz val="13"/>
        <color theme="1"/>
        <rFont val="Arial"/>
        <family val="2"/>
      </rPr>
      <t>Porcentaje de capacitaciones a empresas e instituciones educativas.</t>
    </r>
  </si>
  <si>
    <r>
      <rPr>
        <b/>
        <sz val="13"/>
        <color theme="1"/>
        <rFont val="Arial"/>
        <family val="2"/>
      </rPr>
      <t>UNIDAD DE MEDIDA DEL INDICADOR:</t>
    </r>
    <r>
      <rPr>
        <sz val="13"/>
        <color theme="1"/>
        <rFont val="Arial"/>
        <family val="2"/>
      </rPr>
      <t xml:space="preserve">
Porcentaje
</t>
    </r>
    <r>
      <rPr>
        <b/>
        <sz val="13"/>
        <color theme="1"/>
        <rFont val="Arial"/>
        <family val="2"/>
      </rPr>
      <t>UNIDAD DE MEDIDA DE LA VARIABLES:</t>
    </r>
    <r>
      <rPr>
        <sz val="13"/>
        <color theme="1"/>
        <rFont val="Arial"/>
        <family val="2"/>
      </rPr>
      <t xml:space="preserve">
Porcentaje</t>
    </r>
  </si>
  <si>
    <r>
      <rPr>
        <b/>
        <sz val="13"/>
        <color theme="1"/>
        <rFont val="Arial"/>
        <family val="2"/>
      </rPr>
      <t>UNIDAD DE MEDIDA DEL INDICADOR:</t>
    </r>
    <r>
      <rPr>
        <sz val="13"/>
        <color theme="1"/>
        <rFont val="Arial"/>
        <family val="2"/>
      </rPr>
      <t xml:space="preserve">
Porcentaje
</t>
    </r>
    <r>
      <rPr>
        <b/>
        <sz val="13"/>
        <color theme="1"/>
        <rFont val="Arial"/>
        <family val="2"/>
      </rPr>
      <t>UNIDAD DE MEDIDA DE LA VARIABLE:</t>
    </r>
    <r>
      <rPr>
        <sz val="13"/>
        <color theme="1"/>
        <rFont val="Arial"/>
        <family val="2"/>
      </rPr>
      <t xml:space="preserve">
Aspectos Susceptibles de Mejora</t>
    </r>
  </si>
  <si>
    <r>
      <rPr>
        <b/>
        <sz val="13"/>
        <color theme="1"/>
        <rFont val="Arial"/>
        <family val="2"/>
      </rPr>
      <t xml:space="preserve">UNIDAD DE MEDIDA DEL INDICADOR: </t>
    </r>
    <r>
      <rPr>
        <sz val="13"/>
        <color theme="1"/>
        <rFont val="Arial"/>
        <family val="2"/>
      </rPr>
      <t xml:space="preserve">
Porcentaje
</t>
    </r>
    <r>
      <rPr>
        <b/>
        <sz val="13"/>
        <color theme="1"/>
        <rFont val="Arial"/>
        <family val="2"/>
      </rPr>
      <t>UNIDAD DE MEDIDA DE LA VARIABLE:</t>
    </r>
    <r>
      <rPr>
        <sz val="13"/>
        <color theme="1"/>
        <rFont val="Arial"/>
        <family val="2"/>
      </rPr>
      <t xml:space="preserve">
Sesiones</t>
    </r>
  </si>
  <si>
    <r>
      <rPr>
        <b/>
        <sz val="13"/>
        <color theme="1"/>
        <rFont val="Arial"/>
        <family val="2"/>
      </rPr>
      <t xml:space="preserve">UNIDAD DE MEDIDA DEL INDICADOR: </t>
    </r>
    <r>
      <rPr>
        <sz val="13"/>
        <color theme="1"/>
        <rFont val="Arial"/>
        <family val="2"/>
      </rPr>
      <t xml:space="preserve">
Porcentaje 
</t>
    </r>
    <r>
      <rPr>
        <b/>
        <sz val="13"/>
        <color theme="1"/>
        <rFont val="Arial"/>
        <family val="2"/>
      </rPr>
      <t xml:space="preserve">UNIDAD DE MEDIDA DE LA VARIABLE: </t>
    </r>
    <r>
      <rPr>
        <sz val="13"/>
        <color theme="1"/>
        <rFont val="Arial"/>
        <family val="2"/>
      </rPr>
      <t xml:space="preserve">
Dependencias </t>
    </r>
  </si>
  <si>
    <r>
      <rPr>
        <b/>
        <sz val="13"/>
        <color theme="1"/>
        <rFont val="Arial"/>
        <family val="2"/>
      </rPr>
      <t xml:space="preserve">UNIDAD DE MEDIDA DEL INDICADOR: </t>
    </r>
    <r>
      <rPr>
        <sz val="13"/>
        <color theme="1"/>
        <rFont val="Arial"/>
        <family val="2"/>
      </rPr>
      <t xml:space="preserve">
Porcentaje 
</t>
    </r>
    <r>
      <rPr>
        <b/>
        <sz val="13"/>
        <color theme="1"/>
        <rFont val="Arial"/>
        <family val="2"/>
      </rPr>
      <t xml:space="preserve">UNIDAD DE MEDIDA DE LA VARIABLE: </t>
    </r>
    <r>
      <rPr>
        <sz val="13"/>
        <color theme="1"/>
        <rFont val="Arial"/>
        <family val="2"/>
      </rPr>
      <t xml:space="preserve">
Capacitaciones</t>
    </r>
  </si>
  <si>
    <r>
      <rPr>
        <b/>
        <sz val="13"/>
        <color theme="1"/>
        <rFont val="Arial"/>
        <family val="2"/>
      </rPr>
      <t xml:space="preserve">UNIDAD DE MEDIDA DEL INDICADOR: </t>
    </r>
    <r>
      <rPr>
        <sz val="13"/>
        <color theme="1"/>
        <rFont val="Arial"/>
        <family val="2"/>
      </rPr>
      <t xml:space="preserve">
Porcentaje 
</t>
    </r>
    <r>
      <rPr>
        <b/>
        <sz val="13"/>
        <color theme="1"/>
        <rFont val="Arial"/>
        <family val="2"/>
      </rPr>
      <t xml:space="preserve">UNIDAD DE MEDIDA DE LA VARIABLE: </t>
    </r>
    <r>
      <rPr>
        <sz val="13"/>
        <color theme="1"/>
        <rFont val="Arial"/>
        <family val="2"/>
      </rPr>
      <t xml:space="preserve">
Solicitudes de Interpretacion</t>
    </r>
  </si>
  <si>
    <r>
      <rPr>
        <b/>
        <sz val="13"/>
        <color theme="1"/>
        <rFont val="Arial"/>
        <family val="2"/>
      </rPr>
      <t xml:space="preserve">UNIDAD DE MEDIDA DEL INDICADOR: </t>
    </r>
    <r>
      <rPr>
        <sz val="13"/>
        <color theme="1"/>
        <rFont val="Arial"/>
        <family val="2"/>
      </rPr>
      <t xml:space="preserve">
Porcentaje 
</t>
    </r>
    <r>
      <rPr>
        <b/>
        <sz val="13"/>
        <color theme="1"/>
        <rFont val="Arial"/>
        <family val="2"/>
      </rPr>
      <t xml:space="preserve">UNIDAD DE MEDIDA DE LA VARIABLE: </t>
    </r>
    <r>
      <rPr>
        <sz val="13"/>
        <color theme="1"/>
        <rFont val="Arial"/>
        <family val="2"/>
      </rPr>
      <t xml:space="preserve">
Actividades</t>
    </r>
  </si>
  <si>
    <r>
      <rPr>
        <b/>
        <sz val="13"/>
        <color theme="1"/>
        <rFont val="Arial"/>
        <family val="2"/>
      </rPr>
      <t xml:space="preserve">UNIDAD DE MEDIDA DEL INDICADOR: </t>
    </r>
    <r>
      <rPr>
        <sz val="13"/>
        <color theme="1"/>
        <rFont val="Arial"/>
        <family val="2"/>
      </rPr>
      <t xml:space="preserve">
Porcentaje 
</t>
    </r>
    <r>
      <rPr>
        <b/>
        <sz val="13"/>
        <color theme="1"/>
        <rFont val="Arial"/>
        <family val="2"/>
      </rPr>
      <t xml:space="preserve">UNIDAD DE MEDIDA DE LA VARIABLE: </t>
    </r>
    <r>
      <rPr>
        <sz val="13"/>
        <color theme="1"/>
        <rFont val="Arial"/>
        <family val="2"/>
      </rPr>
      <t xml:space="preserve">
Verificaciones</t>
    </r>
  </si>
  <si>
    <r>
      <rPr>
        <b/>
        <sz val="13"/>
        <color theme="1"/>
        <rFont val="Arial"/>
        <family val="2"/>
      </rPr>
      <t xml:space="preserve">UNIDAD DE MEDIDA DEL INDICADOR: </t>
    </r>
    <r>
      <rPr>
        <sz val="13"/>
        <color theme="1"/>
        <rFont val="Arial"/>
        <family val="2"/>
      </rPr>
      <t xml:space="preserve">
Porcentaje 
</t>
    </r>
    <r>
      <rPr>
        <b/>
        <sz val="13"/>
        <color theme="1"/>
        <rFont val="Arial"/>
        <family val="2"/>
      </rPr>
      <t xml:space="preserve">UNIDAD DE MEDIDA DE LA VARIABLE: </t>
    </r>
    <r>
      <rPr>
        <sz val="13"/>
        <color theme="1"/>
        <rFont val="Arial"/>
        <family val="2"/>
      </rPr>
      <t xml:space="preserve">
Registros</t>
    </r>
  </si>
  <si>
    <r>
      <rPr>
        <b/>
        <sz val="13"/>
        <color theme="1"/>
        <rFont val="Arial"/>
        <family val="2"/>
      </rPr>
      <t xml:space="preserve">UNIDAD DE MEDIDA DEL INDICADOR: </t>
    </r>
    <r>
      <rPr>
        <sz val="13"/>
        <color theme="1"/>
        <rFont val="Arial"/>
        <family val="2"/>
      </rPr>
      <t xml:space="preserve">
Porcentaje 
</t>
    </r>
    <r>
      <rPr>
        <b/>
        <sz val="13"/>
        <color theme="1"/>
        <rFont val="Arial"/>
        <family val="2"/>
      </rPr>
      <t xml:space="preserve">UNIDAD DE MEDIDA DE LA VARIABLE: </t>
    </r>
    <r>
      <rPr>
        <sz val="13"/>
        <color theme="1"/>
        <rFont val="Arial"/>
        <family val="2"/>
      </rPr>
      <t xml:space="preserve">
sesiones </t>
    </r>
  </si>
  <si>
    <r>
      <rPr>
        <b/>
        <sz val="13"/>
        <color theme="1"/>
        <rFont val="Arial"/>
        <family val="2"/>
      </rPr>
      <t>UNIDAD DE MEDIDA DEL INDICADOR:</t>
    </r>
    <r>
      <rPr>
        <sz val="13"/>
        <color theme="1"/>
        <rFont val="Arial"/>
        <family val="2"/>
      </rPr>
      <t xml:space="preserve"> 
Porcentaje 
</t>
    </r>
    <r>
      <rPr>
        <b/>
        <sz val="13"/>
        <color theme="1"/>
        <rFont val="Arial"/>
        <family val="2"/>
      </rPr>
      <t xml:space="preserve">
UNIDAD DE MEDIDA DE LA VARIABLE: </t>
    </r>
    <r>
      <rPr>
        <sz val="13"/>
        <color theme="1"/>
        <rFont val="Arial"/>
        <family val="2"/>
      </rPr>
      <t xml:space="preserve">
Capacitaciones</t>
    </r>
  </si>
  <si>
    <t>Justificación trimestral:  En estre primer trimestre no se programaron metas a realizar debido a que esta actividad empezara a llevarse a acabo en el tercer trimestre del año</t>
  </si>
  <si>
    <t>Justificación trimestral: debido a la gran comuniciacion que se tiene con en las dependencias e institituciones educativas,se logro a cabo el 100% de cumplimento de esta actividad</t>
  </si>
  <si>
    <t>Justificación trimestral:  como cada trimestre hemmos lograr un gran avance en el cumplimiento de esta activadad esperando llegar al 100% en el segundo trimestre</t>
  </si>
  <si>
    <t>||</t>
  </si>
  <si>
    <t>AUTORIZÓ
Lic. Berenice Penélope Polanco Córdova
Secretaria Particular de la Presidencia Municipal</t>
  </si>
  <si>
    <r>
      <t xml:space="preserve">Justificacion Trimestral: </t>
    </r>
    <r>
      <rPr>
        <sz val="11"/>
        <color theme="1"/>
        <rFont val="Arial"/>
        <family val="2"/>
      </rPr>
      <t xml:space="preserve">Se cumplio con la meta establecida de integración y envío de cinco proyectos para participación en el Premio Nacional de la Federación Nacional de Municipio de México (FENAMM), mismos que por tocar temas de políticas públicas contribuyen a poner en alto al Municipio. </t>
    </r>
  </si>
  <si>
    <r>
      <t xml:space="preserve">Justificacion Trimestral: </t>
    </r>
    <r>
      <rPr>
        <sz val="11"/>
        <color theme="1"/>
        <rFont val="Arial"/>
        <family val="2"/>
      </rPr>
      <t>Como parte de inicio de los trabajos para la integración del 3er Informe de Gobierno Municipal, se realizó una capacitación a los enlaces técnicos de las Unidades Administrativa.</t>
    </r>
  </si>
  <si>
    <r>
      <t xml:space="preserve">Justificacion Trimestral: </t>
    </r>
    <r>
      <rPr>
        <sz val="11"/>
        <color theme="1"/>
        <rFont val="Arial"/>
        <family val="2"/>
      </rPr>
      <t>Como parte del acercamiento con la ciudadania se busca espacios para optimiz el sano esparcimiento familiar, razón por la cual en este trimestre se realizo una reunión de trabajo con ciudadanos para el desarrollo del proyecto "Conexión entre Ciclovías"</t>
    </r>
  </si>
  <si>
    <t>1.1.1.1.3.4. Coordinación de actividaes estratégicas para mejora del Medio Ambiente en la Zona Fundacional.</t>
  </si>
  <si>
    <r>
      <t xml:space="preserve">Justificacion Trimestral: </t>
    </r>
    <r>
      <rPr>
        <sz val="11"/>
        <color theme="1"/>
        <rFont val="Arial"/>
        <family val="2"/>
      </rPr>
      <t xml:space="preserve">Se programaron 7 acciones para mejorar la imagen urbana de la Zona Fundacional, los cuales si se realizaron llegando al cumplimiento trimestral del 116.67%, estas Acciones sociales y culturales realizadas en la Zona Fundacional, se realizaron dos Festivales en el Cecilio , se participó en el Hanal Pixan de Donceles y de Puerto Juárez, se realizó un concierto en el Jacinto Canek y se llevaron a cabo dos eventos de arranque de obra en sm 01 y sm 22.
</t>
    </r>
  </si>
  <si>
    <r>
      <t xml:space="preserve">Justificacion Trimestral: </t>
    </r>
    <r>
      <rPr>
        <sz val="11"/>
        <color theme="1"/>
        <rFont val="Arial"/>
        <family val="2"/>
      </rPr>
      <t>Se cumplio al 100% con la meta programada para este segundo trimestre alcanzando el avance de cumplimiento acumulado al 100% anual</t>
    </r>
  </si>
  <si>
    <r>
      <t xml:space="preserve">Justificacion Trimestral: </t>
    </r>
    <r>
      <rPr>
        <sz val="11"/>
        <color theme="1"/>
        <rFont val="Arial"/>
        <family val="2"/>
      </rPr>
      <t>Se cumplio al 70.81% con la meta programada para este segundo trimestre alcanzando el avance de cumplimiento acumulado al 92.70% anual</t>
    </r>
  </si>
  <si>
    <r>
      <t xml:space="preserve">Justificacion Trimestral: </t>
    </r>
    <r>
      <rPr>
        <sz val="11"/>
        <color theme="1"/>
        <rFont val="Arial"/>
        <family val="2"/>
      </rPr>
      <t>Se cumplio al 71.01% con la meta programada para este segundo trimestre alcanzando el avance de cumplimiento acumulado al 84.78% anual</t>
    </r>
  </si>
  <si>
    <r>
      <t xml:space="preserve">Justificacion Trimestral: </t>
    </r>
    <r>
      <rPr>
        <sz val="11"/>
        <color theme="1"/>
        <rFont val="Arial"/>
        <family val="2"/>
      </rPr>
      <t>Se alcanzo al 95.64% con la meta programada para este segundo trimestre alcanzando el avance de cumplimiento acumulado al 102.66% anual</t>
    </r>
  </si>
  <si>
    <r>
      <t xml:space="preserve">Justificacion Trimestral:  </t>
    </r>
    <r>
      <rPr>
        <sz val="11"/>
        <color theme="1"/>
        <rFont val="Arial"/>
        <family val="2"/>
      </rPr>
      <t xml:space="preserve">Se supero al 159.44% con la meta programada para este segundo trimestre alcanzando el avance de cumplimiento acumulado al 129.72% anual. Cabe hacer mención que lo publicado fue lo permitido dentro de la veda electoral, temas de protección civil, seguridad, salud y educación. </t>
    </r>
  </si>
  <si>
    <r>
      <t>Justificacion Trimestral:</t>
    </r>
    <r>
      <rPr>
        <sz val="11"/>
        <color theme="1"/>
        <rFont val="Arial"/>
        <family val="2"/>
      </rPr>
      <t xml:space="preserve">  Se cumplió al  100% la meta trimestral, al brindar 14 atenciones y seguimientos  a los Organismos Descentralizados , de las 14 programadas para el segundo trimestre.</t>
    </r>
  </si>
  <si>
    <r>
      <t>Justificacion Trimestral:</t>
    </r>
    <r>
      <rPr>
        <sz val="11"/>
        <color theme="1"/>
        <rFont val="Arial"/>
        <family val="2"/>
      </rPr>
      <t xml:space="preserve">    Se alcanzó el 76.47 %  de avance trimestral, al realizarse 13  de las 17 participaciones en sesiones programadas al segundo trimestre.</t>
    </r>
  </si>
  <si>
    <r>
      <t xml:space="preserve">Justificacion Trimestral: </t>
    </r>
    <r>
      <rPr>
        <sz val="11"/>
        <color theme="1"/>
        <rFont val="Arial"/>
        <family val="2"/>
      </rPr>
      <t>Se cumplió al 100% la meta en la elaboración de reportes de actividades de los Organismos Descentralizados. (11/11)</t>
    </r>
    <r>
      <rPr>
        <b/>
        <sz val="11"/>
        <color theme="1"/>
        <rFont val="Arial"/>
        <family val="2"/>
      </rPr>
      <t xml:space="preserve"> </t>
    </r>
  </si>
  <si>
    <r>
      <t xml:space="preserve">Justificacion Trimestral:
</t>
    </r>
    <r>
      <rPr>
        <sz val="11"/>
        <color theme="1"/>
        <rFont val="Arial"/>
        <family val="2"/>
      </rPr>
      <t>Para este segundo trimestre se tenía planeada una meta de 6 acercamientos (firmas de beneficios para los colaboradores del municipio de Benito Juárez) con distintas empresas de la ciudad, de las cuales no se pudieron concretar debido a que no hubo respuesta alguna por parte de las empresas, esperando que se puedan concretar para el siguiente trimestre.</t>
    </r>
  </si>
  <si>
    <r>
      <t xml:space="preserve">Justificacion Trimestral:
</t>
    </r>
    <r>
      <rPr>
        <sz val="11"/>
        <color theme="1"/>
        <rFont val="Arial"/>
        <family val="2"/>
      </rPr>
      <t>Para el segundo trimestre la meta planeada era de 3 apoyos o requerimientos en eventos de la Presidencia municipal, de lo cual cerramos el trimestre con 1 evento, el cual fue en la Sesión solemne del 54 aniversario de la ciudad de Cancún, para lo cual la Dirección de Relaciones Públicas se encargó de la difusión de las invitaciones y llamadas de confirmación (previo al evento), la recepción de los invitados (durante el evento). Por lo cual se obtuvo el 33.33% de avance de cumplimiento en el indicador.</t>
    </r>
  </si>
  <si>
    <r>
      <t xml:space="preserve">Justificacion Trimestral:
</t>
    </r>
    <r>
      <rPr>
        <sz val="11"/>
        <color theme="1"/>
        <rFont val="Arial"/>
        <family val="2"/>
      </rPr>
      <t>En este segundo trimestre del 2024, la meta planeada en este indicador era de 1,000 difusiones, de las cuales se lograron realizar un total de 2,098 difusiones, lo cual se traduce en un 209.80% de avance de cumplimiento del indicador, esto se logró gracias a los distintos eventos que se llevaron a cabo en el marco del 54 aniversario de la ciudad de Cancún, en los cuales las distintas dependencias del H. Ayuntamiento solicitaron el apoyo en la difusión de sus eventos.</t>
    </r>
  </si>
  <si>
    <r>
      <rPr>
        <b/>
        <sz val="11"/>
        <color theme="1"/>
        <rFont val="Arial"/>
        <family val="2"/>
      </rPr>
      <t>Justificacion Trimestral:</t>
    </r>
    <r>
      <rPr>
        <sz val="11"/>
        <color theme="1"/>
        <rFont val="Arial"/>
        <family val="2"/>
      </rPr>
      <t xml:space="preserve"> Semaforización VERDE, en el segundo trimestre de 2024, toda vez que hubo mucha participación por parte de la ciudadanía, las instituciones Gubernamentales y las OSC´S,  para la entrega de apoyos a los grupos vulnerables del Municipio de Benito Juárez. </t>
    </r>
  </si>
  <si>
    <r>
      <rPr>
        <b/>
        <sz val="11"/>
        <color theme="1"/>
        <rFont val="Arial"/>
        <family val="2"/>
      </rPr>
      <t xml:space="preserve">Justificacion Trimestral: </t>
    </r>
    <r>
      <rPr>
        <sz val="11"/>
        <color theme="1"/>
        <rFont val="Arial"/>
        <family val="2"/>
      </rPr>
      <t>Semaforización amarilla, variación en las audiencias ciudadanas en lo programado para el segundo trimestre de 2024, debido a la poca participación ciudadana, sin embargo hubo muy buena respuesta de las Instituciuones Públicas y privadas que trabajaron en coordinación para resolución de las atenciones ciudadanas.</t>
    </r>
  </si>
  <si>
    <r>
      <rPr>
        <b/>
        <sz val="11"/>
        <color theme="1"/>
        <rFont val="Arial"/>
        <family val="2"/>
      </rPr>
      <t xml:space="preserve">Justificacion Trimestral: </t>
    </r>
    <r>
      <rPr>
        <sz val="11"/>
        <color theme="1"/>
        <rFont val="Arial"/>
        <family val="2"/>
      </rPr>
      <t xml:space="preserve">Semaforización verde, se cumplio con lo programado en el segundo trimestre de 2024, a traves de la realización de brigadas sociales en coordinación de asociaciones civiles, en diversas colonias del Municipio de Benito Juárez, gracias a la participación de las y los benitojuarenses. </t>
    </r>
  </si>
  <si>
    <r>
      <t xml:space="preserve">Justificación Trimestral: </t>
    </r>
    <r>
      <rPr>
        <sz val="11"/>
        <color theme="1"/>
        <rFont val="Arial"/>
        <family val="2"/>
      </rPr>
      <t>Se cumplió la meta del 100% ya que para este periodo no se programó ninguna actividad.</t>
    </r>
  </si>
  <si>
    <r>
      <rPr>
        <b/>
        <sz val="11"/>
        <color theme="1"/>
        <rFont val="Arial"/>
        <family val="2"/>
      </rPr>
      <t xml:space="preserve">Justificación Trimestral: </t>
    </r>
    <r>
      <rPr>
        <sz val="11"/>
        <color theme="1"/>
        <rFont val="Arial"/>
        <family val="2"/>
      </rPr>
      <t>Se cubrió la meta trimestral, toda vez que se efectuaron el 100% de asesorías programadas.</t>
    </r>
  </si>
  <si>
    <r>
      <t xml:space="preserve">Justificación Trimestral: </t>
    </r>
    <r>
      <rPr>
        <sz val="11"/>
        <color theme="1"/>
        <rFont val="Arial"/>
        <family val="2"/>
      </rPr>
      <t xml:space="preserve">Se alcanzó  la meta en un 100%, puesto que se realizaron  las reuniones  con dependencias y organismos descentralizados de la Administración Pública Municipal </t>
    </r>
  </si>
  <si>
    <r>
      <t xml:space="preserve">Justificación Trimestral: </t>
    </r>
    <r>
      <rPr>
        <sz val="11"/>
        <color theme="1"/>
        <rFont val="Arial"/>
        <family val="2"/>
      </rPr>
      <t>Se realizó avances de cumplimiento al 100 %, toda vez que la meta anual fue programada y ejecutada .</t>
    </r>
  </si>
  <si>
    <r>
      <t xml:space="preserve">Justificacion Trimestral: </t>
    </r>
    <r>
      <rPr>
        <sz val="11"/>
        <color theme="1"/>
        <rFont val="Arial"/>
        <family val="2"/>
      </rPr>
      <t>Se ha trabajo por resolver Avisos de Privacidad para nuevos trámites y servicios.</t>
    </r>
  </si>
  <si>
    <r>
      <t xml:space="preserve">Justificacion Trimestral: </t>
    </r>
    <r>
      <rPr>
        <sz val="11"/>
        <color theme="1"/>
        <rFont val="Arial"/>
        <family val="2"/>
      </rPr>
      <t>El indicador se ha elevado para este trimestre, toda vez que la Unidad de Transparencia ha mantenido la difusión de los Derechos ARCO entre la cuiudadanía.</t>
    </r>
    <r>
      <rPr>
        <b/>
        <sz val="11"/>
        <color theme="1"/>
        <rFont val="Arial"/>
        <family val="2"/>
      </rPr>
      <t xml:space="preserve">	</t>
    </r>
  </si>
  <si>
    <r>
      <t xml:space="preserve">Justificacion Trimestral: </t>
    </r>
    <r>
      <rPr>
        <sz val="11"/>
        <color theme="1"/>
        <rFont val="Arial"/>
        <family val="2"/>
      </rPr>
      <t>Se superó el estimado durante el segundo trimestre toda vez que no se tiene un control acerca de los diversos acercamientos de los solicitantes a la Unidad de Transparencia para solicitar información.</t>
    </r>
  </si>
  <si>
    <r>
      <t xml:space="preserve">Justificacion Trimestral: </t>
    </r>
    <r>
      <rPr>
        <sz val="11"/>
        <color theme="1"/>
        <rFont val="Arial"/>
        <family val="2"/>
      </rPr>
      <t>Las Unidades Administrativas han colaborado con su carga de información, y eso ha permitido que se pueda hacer un cumplimiento, aunque en esta ocasión alcanzaron un 90.91%.</t>
    </r>
  </si>
  <si>
    <r>
      <t xml:space="preserve">Justificacion Trimestral: </t>
    </r>
    <r>
      <rPr>
        <sz val="11"/>
        <color theme="1"/>
        <rFont val="Arial"/>
        <family val="2"/>
      </rPr>
      <t xml:space="preserve">Una de las actividades que se atiende en este punto es pláticas en escuelas, las cuales disminuyeron debido a la veda electoral. </t>
    </r>
  </si>
  <si>
    <r>
      <t xml:space="preserve">Justificacion Trimestral: </t>
    </r>
    <r>
      <rPr>
        <sz val="11"/>
        <color theme="1"/>
        <rFont val="Arial"/>
        <family val="2"/>
      </rPr>
      <t>Para suplir las necesidades de capacitación se han implementado cursos a fin de que se mantenga el cumplimiento del Acceso a la Información.</t>
    </r>
  </si>
  <si>
    <r>
      <t xml:space="preserve">Justificacion Trimestral: </t>
    </r>
    <r>
      <rPr>
        <sz val="11"/>
        <color theme="1"/>
        <rFont val="Arial"/>
        <family val="2"/>
      </rPr>
      <t>Se supero el estimado durante el segundo trimestre toda vez que no se tiene un control acerca de las inconformidades que los solicitantes pudieran tener en contra de las resoluciones emitidas por esta Unidad de Transparencia.</t>
    </r>
  </si>
  <si>
    <r>
      <t xml:space="preserve">Justificacion Trimestral: </t>
    </r>
    <r>
      <rPr>
        <sz val="11"/>
        <color theme="1"/>
        <rFont val="Arial"/>
        <family val="2"/>
      </rPr>
      <t>No se alcanzó el estimado durante el segundo trimestre toda vez que no se tiene un control acerca de las denuncias que los usuarios pudieran hacer en contra de las inconsistencias/falta en la información (a su consideración) dentro de  la plataforma.</t>
    </r>
  </si>
  <si>
    <r>
      <t xml:space="preserve">Justificación Trimestral: </t>
    </r>
    <r>
      <rPr>
        <sz val="11"/>
        <color theme="1"/>
        <rFont val="Arial"/>
        <family val="2"/>
      </rPr>
      <t xml:space="preserve">Se logra una meta en un 143.19 %, debido a la coordinacion con las distintas areas que conforman la delegacion y asi mismo al buen gobierno que encabeza esta administracion municipal. </t>
    </r>
  </si>
  <si>
    <r>
      <t xml:space="preserve">Justificación Trimestral: </t>
    </r>
    <r>
      <rPr>
        <sz val="11"/>
        <color theme="1"/>
        <rFont val="Arial"/>
        <family val="2"/>
      </rPr>
      <t xml:space="preserve">Se supera la meta proyectada en un 866.67 %. debido a los requerimiento constanstantes que se realizan. </t>
    </r>
    <r>
      <rPr>
        <b/>
        <sz val="11"/>
        <color theme="1"/>
        <rFont val="Arial"/>
        <family val="2"/>
      </rPr>
      <t xml:space="preserve">  </t>
    </r>
  </si>
  <si>
    <r>
      <t xml:space="preserve">Justificación Trimestral: </t>
    </r>
    <r>
      <rPr>
        <sz val="11"/>
        <color theme="1"/>
        <rFont val="Arial"/>
        <family val="2"/>
      </rPr>
      <t xml:space="preserve">Se alcanza la meta proyectada en un 96.15 %. Pues ha habido constantes requerimientos  ante las áreas municipales.    </t>
    </r>
  </si>
  <si>
    <r>
      <t xml:space="preserve">Justificación Trimestral: </t>
    </r>
    <r>
      <rPr>
        <sz val="11"/>
        <color theme="1"/>
        <rFont val="Arial"/>
        <family val="2"/>
      </rPr>
      <t xml:space="preserve">Se logra en un 100.00% de la meta programada.    </t>
    </r>
    <r>
      <rPr>
        <b/>
        <sz val="11"/>
        <color theme="1"/>
        <rFont val="Arial"/>
        <family val="2"/>
      </rPr>
      <t xml:space="preserve">        </t>
    </r>
  </si>
  <si>
    <r>
      <t xml:space="preserve">Justificación Trimestral: </t>
    </r>
    <r>
      <rPr>
        <sz val="11"/>
        <color theme="1"/>
        <rFont val="Arial"/>
        <family val="2"/>
      </rPr>
      <t xml:space="preserve">Se logra una meta de 124.63 %, esto por los eventos que se llevan a cabo por la coordinación de participación social y la familia.             </t>
    </r>
    <r>
      <rPr>
        <b/>
        <sz val="11"/>
        <color theme="1"/>
        <rFont val="Arial"/>
        <family val="2"/>
      </rPr>
      <t xml:space="preserve">                    </t>
    </r>
  </si>
  <si>
    <r>
      <t xml:space="preserve">Justificación Trimestral: </t>
    </r>
    <r>
      <rPr>
        <sz val="11"/>
        <color theme="1"/>
        <rFont val="Arial"/>
        <family val="2"/>
      </rPr>
      <t xml:space="preserve">Se logra una meta de 198.17 %, debido al buen funcionamiento y la operatividad del área, además de las brigadas de limpieza que se han realizado.     </t>
    </r>
    <r>
      <rPr>
        <b/>
        <sz val="11"/>
        <color theme="1"/>
        <rFont val="Arial"/>
        <family val="2"/>
      </rPr>
      <t xml:space="preserve">        </t>
    </r>
  </si>
  <si>
    <r>
      <t xml:space="preserve">Justificación Trimestral: </t>
    </r>
    <r>
      <rPr>
        <sz val="11"/>
        <color theme="1"/>
        <rFont val="Arial"/>
        <family val="2"/>
      </rPr>
      <t xml:space="preserve">Se logra una meta de 179.20 %, debido a los eventos realizados además de promover la lectura en las escuelas lo que hace que exista más afluencia de personas en las instalaciones.    </t>
    </r>
    <r>
      <rPr>
        <b/>
        <sz val="11"/>
        <color theme="1"/>
        <rFont val="Arial"/>
        <family val="2"/>
      </rPr>
      <t xml:space="preserve">             </t>
    </r>
  </si>
  <si>
    <r>
      <t xml:space="preserve">Justificación Trimestral: </t>
    </r>
    <r>
      <rPr>
        <sz val="11"/>
        <color theme="1"/>
        <rFont val="Arial"/>
        <family val="2"/>
      </rPr>
      <t xml:space="preserve">Se logra una meta de 106.06  %, debido a la operatividad y a la cercanía con la ciudadanía, así mismo  estar pendiente de cada reporte para poder atenderlo en tiempo evitando graves consecuencias en la población.          </t>
    </r>
    <r>
      <rPr>
        <b/>
        <sz val="11"/>
        <color theme="1"/>
        <rFont val="Arial"/>
        <family val="2"/>
      </rPr>
      <t xml:space="preserve">       </t>
    </r>
  </si>
  <si>
    <r>
      <t xml:space="preserve">Justificación Trimestral: </t>
    </r>
    <r>
      <rPr>
        <sz val="11"/>
        <color theme="1"/>
        <rFont val="Arial"/>
        <family val="2"/>
      </rPr>
      <t xml:space="preserve">Se logra una meta de 900.00 %, debido a la organización y a la realización de mas eventos, así mismo que la población es mas participativa en cada evento realizado lo que hace que se realicen con mas frecuencia.            </t>
    </r>
  </si>
  <si>
    <r>
      <t xml:space="preserve">Justificacion Trimestral: </t>
    </r>
    <r>
      <rPr>
        <sz val="11"/>
        <color theme="1"/>
        <rFont val="Arial"/>
        <family val="2"/>
      </rPr>
      <t xml:space="preserve"> Las Gestiones ciudadanas brindades en la Subdelegación de Puerto Juárez cumplio la meta programada en este trimestre al llegar 100% de las gestiones ciudadanas brindadas.                 </t>
    </r>
    <r>
      <rPr>
        <b/>
        <sz val="11"/>
        <color theme="1"/>
        <rFont val="Arial"/>
        <family val="2"/>
      </rPr>
      <t xml:space="preserve">                                                                                                                                                                                                                   </t>
    </r>
  </si>
  <si>
    <r>
      <t xml:space="preserve">Justificacion Trimestral: </t>
    </r>
    <r>
      <rPr>
        <sz val="11"/>
        <color theme="1"/>
        <rFont val="Arial"/>
        <family val="2"/>
      </rPr>
      <t xml:space="preserve">Los Programas sociales difundidos cumplió la meta programada  al llegar 100% de los Programas sociales difundidos.                                        </t>
    </r>
    <r>
      <rPr>
        <b/>
        <sz val="11"/>
        <color theme="1"/>
        <rFont val="Arial"/>
        <family val="2"/>
      </rPr>
      <t xml:space="preserve">                                                                                                                                                                                                                                                                                                                         </t>
    </r>
  </si>
  <si>
    <r>
      <t xml:space="preserve">Justificacion Trimestral: </t>
    </r>
    <r>
      <rPr>
        <sz val="11"/>
        <color theme="1"/>
        <rFont val="Arial"/>
        <family val="2"/>
      </rPr>
      <t xml:space="preserve"> Coordinación de Brigadas de limpieza cumplio la meta programada en este trimestre al llegar al 100% de la coordinación de brigadas de limpieza.                                         </t>
    </r>
    <r>
      <rPr>
        <b/>
        <sz val="11"/>
        <color theme="1"/>
        <rFont val="Arial"/>
        <family val="2"/>
      </rPr>
      <t xml:space="preserve">                                                                                                                                                 </t>
    </r>
    <r>
      <rPr>
        <sz val="11"/>
        <color theme="1"/>
        <rFont val="Arial"/>
        <family val="2"/>
      </rPr>
      <t xml:space="preserve"> </t>
    </r>
  </si>
  <si>
    <r>
      <t xml:space="preserve">Justificacion Trimestral: </t>
    </r>
    <r>
      <rPr>
        <sz val="11"/>
        <color theme="1"/>
        <rFont val="Arial"/>
        <family val="2"/>
      </rPr>
      <t xml:space="preserve"> Coordinación de Brigadas de limpieza se vio incrementada debido a las diferentes actividades realizadas en cuanto la descacharrización en la SM.84 y SM.85, asi mismo se llevó acabo la limpieza y desazolve de aguas negras en la Capitania de Puerto SM.86,  lo que provocó que se realizara brigadas de limpieza extras a lo considerado. Este periodo se vio incrementada la meta trazada al llegar al 250% de las brigadas de limpieza.                                                             </t>
    </r>
    <r>
      <rPr>
        <b/>
        <sz val="11"/>
        <color theme="1"/>
        <rFont val="Arial"/>
        <family val="2"/>
      </rPr>
      <t xml:space="preserve">                                                                                                                             </t>
    </r>
    <r>
      <rPr>
        <sz val="11"/>
        <color theme="1"/>
        <rFont val="Arial"/>
        <family val="2"/>
      </rPr>
      <t xml:space="preserve">        </t>
    </r>
    <r>
      <rPr>
        <b/>
        <sz val="11"/>
        <color theme="1"/>
        <rFont val="Arial"/>
        <family val="2"/>
      </rPr>
      <t xml:space="preserve">               </t>
    </r>
  </si>
  <si>
    <r>
      <t xml:space="preserve">Justificacion Trimestral: </t>
    </r>
    <r>
      <rPr>
        <sz val="11"/>
        <color theme="1"/>
        <rFont val="Arial"/>
        <family val="2"/>
      </rPr>
      <t xml:space="preserve">Los eventos cívicos, culturales y deportivos se vio incrementada debido a las diferentes actividades realizadas en cuanto  al Festival del Día de las Madres 2024,  Segundo Torneo de Futbol Deportivo de Puerto Juárez, Desfile del 54 Aniversario de Cancún y Segunda Exhibición de Escultura de Arena,  lo que generó que se realizara eventos civicos, culturales y deportivos extras a lo considerado. Este periodo se vio incrementada la meta trazada al llegar al 200% de los eventos civicos, culturales y deportivos.                                        </t>
    </r>
    <r>
      <rPr>
        <b/>
        <sz val="11"/>
        <color theme="1"/>
        <rFont val="Arial"/>
        <family val="2"/>
      </rPr>
      <t xml:space="preserve">                                                                                                                                                                  </t>
    </r>
  </si>
  <si>
    <r>
      <t xml:space="preserve">Justificacion Trimestral: </t>
    </r>
    <r>
      <rPr>
        <sz val="11"/>
        <color theme="1"/>
        <rFont val="Arial"/>
        <family val="2"/>
      </rPr>
      <t>Se obtuvo el 140.21 %  de cumplimiento de la meta trimestral.</t>
    </r>
  </si>
  <si>
    <r>
      <t xml:space="preserve">Meta Trimestral: </t>
    </r>
    <r>
      <rPr>
        <sz val="11"/>
        <color theme="1"/>
        <rFont val="Arial"/>
        <family val="2"/>
      </rPr>
      <t>Se obtuvo el 67.14% de cumplimiento de la meta trimestral.</t>
    </r>
  </si>
  <si>
    <r>
      <rPr>
        <b/>
        <sz val="11"/>
        <color theme="1"/>
        <rFont val="Arial"/>
        <family val="2"/>
      </rPr>
      <t xml:space="preserve">Justificacion Trimestral: </t>
    </r>
    <r>
      <rPr>
        <sz val="11"/>
        <color theme="1"/>
        <rFont val="Arial"/>
        <family val="2"/>
      </rPr>
      <t>Se obtuvo el 242.86  %  de la meta trimestral.</t>
    </r>
  </si>
  <si>
    <r>
      <t xml:space="preserve">Unidad de medida del Indicador:
</t>
    </r>
    <r>
      <rPr>
        <sz val="11"/>
        <color theme="0"/>
        <rFont val="Arial"/>
        <family val="2"/>
      </rPr>
      <t>Porcentaje</t>
    </r>
    <r>
      <rPr>
        <b/>
        <sz val="11"/>
        <color theme="0"/>
        <rFont val="Arial"/>
        <family val="2"/>
      </rPr>
      <t xml:space="preserve">
Unidad de medida de las variables:
</t>
    </r>
    <r>
      <rPr>
        <sz val="11"/>
        <color theme="0"/>
        <rFont val="Arial"/>
        <family val="2"/>
      </rPr>
      <t>Puntuación</t>
    </r>
  </si>
  <si>
    <t xml:space="preserve">El indicador se modificó con la actualización del PMD 2021-2024.
El índice general de avance en la implementación del modelo PbR-SED obtuvo un resultado para estre segundo trimestre del 100.89% de acuerdo a la publicacion de los resultados realizada por la SHCP en el mes de abril 2024. </t>
  </si>
  <si>
    <r>
      <rPr>
        <b/>
        <sz val="11"/>
        <color theme="0"/>
        <rFont val="Arial"/>
        <family val="2"/>
      </rPr>
      <t>IAG =</t>
    </r>
    <r>
      <rPr>
        <sz val="11"/>
        <color theme="0"/>
        <rFont val="Arial"/>
        <family val="2"/>
      </rPr>
      <t xml:space="preserve"> Índice de Avance en el componente de planeacion
</t>
    </r>
  </si>
  <si>
    <t>El indicador de proposito se modificó con la actualización del PMD 2021-2024. Dejandolo como el indice  de avance en el componente de planeacion del ciclo presupuestario evaluado por la SHCP.
En el Segundo trimestre el avance alcanzado del 100% se obtuvo al lograr el porcentaje programado y corresponde al resultado obtenido en la evaluacion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</si>
</sst>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0.0%"/>
  </numFmts>
  <fonts count="23" x14ac:knownFonts="1">
    <font>
      <sz val="11"/>
      <color theme="1"/>
      <name val="Calibri"/>
      <family val="2"/>
      <scheme val="minor"/>
    </font>
    <font>
      <b/>
      <sz val="11"/>
      <color theme="1"/>
      <name val="Arial"/>
      <family val="2"/>
    </font>
    <font>
      <sz val="11"/>
      <color theme="1"/>
      <name val="Arial"/>
      <family val="2"/>
    </font>
    <font>
      <b/>
      <sz val="11"/>
      <color rgb="FF000000"/>
      <name val="Arial"/>
      <family val="2"/>
    </font>
    <font>
      <sz val="11"/>
      <name val="Arial"/>
      <family val="2"/>
    </font>
    <font>
      <b/>
      <sz val="11"/>
      <color theme="0"/>
      <name val="Arial"/>
      <family val="2"/>
    </font>
    <font>
      <sz val="11"/>
      <color theme="1"/>
      <name val="Calibri"/>
      <family val="2"/>
      <scheme val="minor"/>
    </font>
    <font>
      <b/>
      <sz val="14"/>
      <name val="Arial"/>
      <family val="2"/>
    </font>
    <font>
      <b/>
      <sz val="11"/>
      <name val="Arial"/>
      <family val="2"/>
    </font>
    <font>
      <b/>
      <sz val="14"/>
      <color rgb="FFFFFFFF"/>
      <name val="Arial"/>
      <family val="2"/>
    </font>
    <font>
      <b/>
      <sz val="14"/>
      <color theme="0"/>
      <name val="Arial"/>
      <family val="2"/>
    </font>
    <font>
      <b/>
      <sz val="22"/>
      <color theme="0"/>
      <name val="Arial"/>
      <family val="2"/>
    </font>
    <font>
      <b/>
      <sz val="12"/>
      <color rgb="FFFFFFFF"/>
      <name val="Arial"/>
      <family val="2"/>
    </font>
    <font>
      <b/>
      <sz val="16"/>
      <color theme="0"/>
      <name val="Arial"/>
      <family val="2"/>
    </font>
    <font>
      <b/>
      <sz val="12"/>
      <color theme="1"/>
      <name val="Calibri"/>
      <family val="2"/>
      <scheme val="minor"/>
    </font>
    <font>
      <b/>
      <sz val="11"/>
      <color theme="1"/>
      <name val="Calibri"/>
      <family val="2"/>
      <scheme val="minor"/>
    </font>
    <font>
      <b/>
      <sz val="14"/>
      <color theme="0"/>
      <name val="Calibri"/>
      <family val="2"/>
      <scheme val="minor"/>
    </font>
    <font>
      <sz val="11"/>
      <color rgb="FF000000"/>
      <name val="Arial"/>
      <family val="2"/>
    </font>
    <font>
      <sz val="11"/>
      <color theme="1"/>
      <name val="Arial Nova Cond"/>
      <family val="2"/>
    </font>
    <font>
      <b/>
      <sz val="11"/>
      <color theme="1"/>
      <name val="Arial Nova Cond"/>
      <family val="2"/>
    </font>
    <font>
      <sz val="11"/>
      <color theme="0"/>
      <name val="Arial"/>
      <family val="2"/>
    </font>
    <font>
      <sz val="13"/>
      <color theme="1"/>
      <name val="Arial"/>
      <family val="2"/>
    </font>
    <font>
      <b/>
      <sz val="13"/>
      <color theme="1"/>
      <name val="Arial"/>
      <family val="2"/>
    </font>
  </fonts>
  <fills count="1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rgb="FFF2F2F2"/>
        <bgColor rgb="FFF2F2F2"/>
      </patternFill>
    </fill>
    <fill>
      <patternFill patternType="solid">
        <fgColor theme="0" tint="-0.499984740745262"/>
        <bgColor rgb="FF000000"/>
      </patternFill>
    </fill>
    <fill>
      <patternFill patternType="solid">
        <fgColor theme="0" tint="-4.9989318521683403E-2"/>
        <bgColor indexed="64"/>
      </patternFill>
    </fill>
    <fill>
      <patternFill patternType="solid">
        <fgColor rgb="FFC7EFCE"/>
        <bgColor indexed="64"/>
      </patternFill>
    </fill>
    <fill>
      <patternFill patternType="solid">
        <fgColor rgb="FFFFEB9C"/>
        <bgColor indexed="64"/>
      </patternFill>
    </fill>
    <fill>
      <patternFill patternType="solid">
        <fgColor rgb="FFFFEB9C"/>
        <bgColor rgb="FFF2F2F2"/>
      </patternFill>
    </fill>
    <fill>
      <patternFill patternType="solid">
        <fgColor rgb="FFD9D9D9"/>
        <bgColor rgb="FF000000"/>
      </patternFill>
    </fill>
    <fill>
      <patternFill patternType="solid">
        <fgColor rgb="FFF2F2F2"/>
        <bgColor rgb="FF000000"/>
      </patternFill>
    </fill>
    <fill>
      <patternFill patternType="solid">
        <fgColor theme="0" tint="-4.9989318521683403E-2"/>
        <bgColor rgb="FFFBE4D5"/>
      </patternFill>
    </fill>
    <fill>
      <patternFill patternType="solid">
        <fgColor theme="2" tint="-0.249977111117893"/>
        <bgColor indexed="64"/>
      </patternFill>
    </fill>
    <fill>
      <patternFill patternType="solid">
        <fgColor theme="0" tint="-4.9989318521683403E-2"/>
        <bgColor rgb="FFF2F2F2"/>
      </patternFill>
    </fill>
  </fills>
  <borders count="124">
    <border>
      <left/>
      <right/>
      <top/>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dashed">
        <color theme="1"/>
      </left>
      <right/>
      <top style="dashed">
        <color theme="1"/>
      </top>
      <bottom style="dashed">
        <color theme="1"/>
      </bottom>
      <diagonal/>
    </border>
    <border>
      <left style="dashed">
        <color theme="1"/>
      </left>
      <right/>
      <top style="dashed">
        <color theme="1"/>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ashed">
        <color theme="1"/>
      </left>
      <right style="dashed">
        <color theme="1"/>
      </right>
      <top/>
      <bottom/>
      <diagonal/>
    </border>
    <border>
      <left style="dashed">
        <color theme="1"/>
      </left>
      <right style="dashed">
        <color theme="1"/>
      </right>
      <top style="dotted">
        <color theme="1"/>
      </top>
      <bottom style="dotted">
        <color theme="1"/>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right/>
      <top style="dotted">
        <color indexed="64"/>
      </top>
      <bottom/>
      <diagonal/>
    </border>
    <border>
      <left/>
      <right style="medium">
        <color indexed="64"/>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theme="1"/>
      </left>
      <right style="dashed">
        <color theme="1"/>
      </right>
      <top style="dashed">
        <color theme="1"/>
      </top>
      <bottom style="dashed">
        <color theme="1"/>
      </bottom>
      <diagonal/>
    </border>
    <border>
      <left style="medium">
        <color theme="1"/>
      </left>
      <right style="dashed">
        <color theme="1"/>
      </right>
      <top style="dashed">
        <color theme="1"/>
      </top>
      <bottom style="medium">
        <color indexed="64"/>
      </bottom>
      <diagonal/>
    </border>
    <border>
      <left style="dotted">
        <color theme="1"/>
      </left>
      <right style="dotted">
        <color theme="1"/>
      </right>
      <top style="dashed">
        <color theme="1"/>
      </top>
      <bottom style="dashed">
        <color theme="1"/>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medium">
        <color indexed="64"/>
      </right>
      <top style="dotted">
        <color theme="1"/>
      </top>
      <bottom style="dotted">
        <color theme="1"/>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medium">
        <color indexed="64"/>
      </left>
      <right/>
      <top style="thin">
        <color indexed="64"/>
      </top>
      <bottom style="thin">
        <color indexed="64"/>
      </bottom>
      <diagonal/>
    </border>
    <border>
      <left style="dotted">
        <color indexed="64"/>
      </left>
      <right style="dotted">
        <color indexed="64"/>
      </right>
      <top style="dashed">
        <color theme="1"/>
      </top>
      <bottom style="dashed">
        <color theme="1"/>
      </bottom>
      <diagonal/>
    </border>
    <border>
      <left/>
      <right style="dashed">
        <color theme="1"/>
      </right>
      <top style="dashed">
        <color theme="1"/>
      </top>
      <bottom style="dashed">
        <color theme="1"/>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dashed">
        <color theme="1"/>
      </right>
      <top style="dashed">
        <color theme="1"/>
      </top>
      <bottom style="medium">
        <color indexed="64"/>
      </bottom>
      <diagonal/>
    </border>
    <border>
      <left style="medium">
        <color indexed="64"/>
      </left>
      <right style="medium">
        <color indexed="64"/>
      </right>
      <top style="dashed">
        <color theme="1"/>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ashed">
        <color theme="1"/>
      </left>
      <right/>
      <top/>
      <bottom style="dotted">
        <color theme="1"/>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medium">
        <color indexed="64"/>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top style="thin">
        <color rgb="FF000000"/>
      </top>
      <bottom style="medium">
        <color indexed="64"/>
      </bottom>
      <diagonal/>
    </border>
    <border>
      <left/>
      <right style="dashed">
        <color theme="1"/>
      </right>
      <top/>
      <bottom style="dashed">
        <color theme="1"/>
      </bottom>
      <diagonal/>
    </border>
    <border>
      <left style="dashed">
        <color theme="1"/>
      </left>
      <right/>
      <top/>
      <bottom style="dashed">
        <color theme="1"/>
      </bottom>
      <diagonal/>
    </border>
    <border>
      <left style="medium">
        <color theme="1"/>
      </left>
      <right style="dashed">
        <color theme="1"/>
      </right>
      <top/>
      <bottom style="dashed">
        <color theme="1"/>
      </bottom>
      <diagonal/>
    </border>
    <border>
      <left style="dashed">
        <color theme="1"/>
      </left>
      <right style="medium">
        <color indexed="64"/>
      </right>
      <top/>
      <bottom style="dashed">
        <color theme="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dotted">
        <color indexed="64"/>
      </top>
      <bottom style="dashed">
        <color theme="1"/>
      </bottom>
      <diagonal/>
    </border>
    <border>
      <left style="medium">
        <color indexed="64"/>
      </left>
      <right style="medium">
        <color indexed="64"/>
      </right>
      <top style="dotted">
        <color indexed="64"/>
      </top>
      <bottom/>
      <diagonal/>
    </border>
    <border>
      <left style="medium">
        <color indexed="64"/>
      </left>
      <right style="dashed">
        <color theme="1"/>
      </right>
      <top style="dashed">
        <color theme="1"/>
      </top>
      <bottom/>
      <diagonal/>
    </border>
    <border>
      <left style="dashed">
        <color theme="1"/>
      </left>
      <right style="dashed">
        <color theme="1"/>
      </right>
      <top style="dashed">
        <color theme="1"/>
      </top>
      <bottom/>
      <diagonal/>
    </border>
    <border>
      <left style="dashed">
        <color theme="1"/>
      </left>
      <right/>
      <top style="dashed">
        <color theme="1"/>
      </top>
      <bottom/>
      <diagonal/>
    </border>
    <border>
      <left/>
      <right style="dashed">
        <color theme="1"/>
      </right>
      <top style="dashed">
        <color theme="1"/>
      </top>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style="medium">
        <color indexed="64"/>
      </left>
      <right style="medium">
        <color indexed="64"/>
      </right>
      <top style="dashed">
        <color theme="1"/>
      </top>
      <bottom style="dashed">
        <color theme="1"/>
      </bottom>
      <diagonal/>
    </border>
    <border>
      <left style="dashed">
        <color theme="1"/>
      </left>
      <right style="dashed">
        <color theme="1"/>
      </right>
      <top style="dotted">
        <color theme="1"/>
      </top>
      <bottom/>
      <diagonal/>
    </border>
    <border>
      <left style="dashed">
        <color theme="1"/>
      </left>
      <right style="medium">
        <color indexed="64"/>
      </right>
      <top style="dotted">
        <color theme="1"/>
      </top>
      <bottom/>
      <diagonal/>
    </border>
    <border>
      <left style="medium">
        <color indexed="64"/>
      </left>
      <right/>
      <top style="dashed">
        <color rgb="FF000000"/>
      </top>
      <bottom/>
      <diagonal/>
    </border>
    <border>
      <left style="dotted">
        <color rgb="FF000000"/>
      </left>
      <right style="dotted">
        <color rgb="FF000000"/>
      </right>
      <top style="dashed">
        <color rgb="FF000000"/>
      </top>
      <bottom/>
      <diagonal/>
    </border>
    <border>
      <left style="dashed">
        <color rgb="FF000000"/>
      </left>
      <right style="dashed">
        <color rgb="FF000000"/>
      </right>
      <top style="dashed">
        <color rgb="FF000000"/>
      </top>
      <bottom style="dashed">
        <color rgb="FF000000"/>
      </bottom>
      <diagonal/>
    </border>
    <border>
      <left style="dashed">
        <color rgb="FF000000"/>
      </left>
      <right/>
      <top style="dashed">
        <color rgb="FF000000"/>
      </top>
      <bottom style="dashed">
        <color rgb="FF000000"/>
      </bottom>
      <diagonal/>
    </border>
    <border>
      <left style="medium">
        <color indexed="64"/>
      </left>
      <right style="dashed">
        <color rgb="FF000000"/>
      </right>
      <top style="dashed">
        <color rgb="FF000000"/>
      </top>
      <bottom style="dashed">
        <color rgb="FF000000"/>
      </bottom>
      <diagonal/>
    </border>
    <border>
      <left style="dotted">
        <color rgb="FF000000"/>
      </left>
      <right style="dashed">
        <color rgb="FF000000"/>
      </right>
      <top style="dashed">
        <color rgb="FF000000"/>
      </top>
      <bottom/>
      <diagonal/>
    </border>
    <border>
      <left style="dashed">
        <color rgb="FF000000"/>
      </left>
      <right style="dashed">
        <color rgb="FF000000"/>
      </right>
      <top style="dashed">
        <color theme="1"/>
      </top>
      <bottom/>
      <diagonal/>
    </border>
    <border>
      <left style="dashed">
        <color rgb="FF000000"/>
      </left>
      <right style="medium">
        <color indexed="64"/>
      </right>
      <top style="dashed">
        <color rgb="FF000000"/>
      </top>
      <bottom/>
      <diagonal/>
    </border>
    <border>
      <left/>
      <right style="dotted">
        <color theme="1"/>
      </right>
      <top style="dotted">
        <color theme="1"/>
      </top>
      <bottom style="dotted">
        <color theme="1"/>
      </bottom>
      <diagonal/>
    </border>
    <border>
      <left style="dotted">
        <color theme="1"/>
      </left>
      <right style="dotted">
        <color indexed="64"/>
      </right>
      <top style="dashed">
        <color theme="1"/>
      </top>
      <bottom/>
      <diagonal/>
    </border>
    <border>
      <left style="dotted">
        <color theme="1"/>
      </left>
      <right style="dotted">
        <color indexed="64"/>
      </right>
      <top/>
      <bottom style="dashed">
        <color theme="1"/>
      </bottom>
      <diagonal/>
    </border>
    <border>
      <left style="dotted">
        <color indexed="64"/>
      </left>
      <right style="dotted">
        <color indexed="64"/>
      </right>
      <top style="dashed">
        <color indexed="64"/>
      </top>
      <bottom style="dotted">
        <color indexed="64"/>
      </bottom>
      <diagonal/>
    </border>
    <border>
      <left style="dotted">
        <color indexed="64"/>
      </left>
      <right style="dotted">
        <color indexed="64"/>
      </right>
      <top style="dotted">
        <color indexed="64"/>
      </top>
      <bottom/>
      <diagonal/>
    </border>
    <border>
      <left style="medium">
        <color indexed="64"/>
      </left>
      <right style="dotted">
        <color theme="1"/>
      </right>
      <top style="dashed">
        <color theme="1"/>
      </top>
      <bottom/>
      <diagonal/>
    </border>
    <border>
      <left style="medium">
        <color indexed="64"/>
      </left>
      <right style="dotted">
        <color theme="1"/>
      </right>
      <top/>
      <bottom style="dashed">
        <color theme="1"/>
      </bottom>
      <diagonal/>
    </border>
    <border>
      <left style="dashed">
        <color theme="1"/>
      </left>
      <right style="medium">
        <color theme="1"/>
      </right>
      <top style="dotted">
        <color indexed="64"/>
      </top>
      <bottom/>
      <diagonal/>
    </border>
    <border>
      <left style="dashed">
        <color theme="1"/>
      </left>
      <right style="medium">
        <color theme="1"/>
      </right>
      <top/>
      <bottom/>
      <diagonal/>
    </border>
    <border>
      <left style="dashed">
        <color theme="1"/>
      </left>
      <right style="medium">
        <color theme="1"/>
      </right>
      <top/>
      <bottom style="medium">
        <color indexed="64"/>
      </bottom>
      <diagonal/>
    </border>
    <border>
      <left style="medium">
        <color indexed="64"/>
      </left>
      <right/>
      <top style="thin">
        <color indexed="64"/>
      </top>
      <bottom style="medium">
        <color indexed="64"/>
      </bottom>
      <diagonal/>
    </border>
    <border>
      <left/>
      <right/>
      <top style="dashed">
        <color theme="1"/>
      </top>
      <bottom/>
      <diagonal/>
    </border>
    <border>
      <left style="medium">
        <color indexed="64"/>
      </left>
      <right/>
      <top style="dashed">
        <color theme="1"/>
      </top>
      <bottom/>
      <diagonal/>
    </border>
    <border>
      <left style="medium">
        <color indexed="64"/>
      </left>
      <right/>
      <top/>
      <bottom style="dashed">
        <color theme="1"/>
      </bottom>
      <diagonal/>
    </border>
    <border>
      <left/>
      <right/>
      <top/>
      <bottom style="dashed">
        <color theme="1"/>
      </bottom>
      <diagonal/>
    </border>
    <border>
      <left style="dashed">
        <color theme="1"/>
      </left>
      <right style="dashed">
        <color theme="1"/>
      </right>
      <top style="dashed">
        <color theme="1"/>
      </top>
      <bottom style="dotted">
        <color theme="1"/>
      </bottom>
      <diagonal/>
    </border>
    <border>
      <left style="medium">
        <color indexed="64"/>
      </left>
      <right style="dashed">
        <color theme="1"/>
      </right>
      <top/>
      <bottom style="dashed">
        <color theme="1"/>
      </bottom>
      <diagonal/>
    </border>
    <border>
      <left style="medium">
        <color indexed="64"/>
      </left>
      <right style="dashed">
        <color theme="1"/>
      </right>
      <top style="dashed">
        <color theme="1"/>
      </top>
      <bottom style="dotted">
        <color indexed="64"/>
      </bottom>
      <diagonal/>
    </border>
    <border>
      <left style="dashed">
        <color theme="1"/>
      </left>
      <right style="dashed">
        <color theme="1"/>
      </right>
      <top style="dotted">
        <color theme="1"/>
      </top>
      <bottom style="dotted">
        <color indexed="64"/>
      </bottom>
      <diagonal/>
    </border>
    <border>
      <left style="dashed">
        <color theme="1"/>
      </left>
      <right style="dashed">
        <color theme="1"/>
      </right>
      <top style="dashed">
        <color theme="1"/>
      </top>
      <bottom style="dotted">
        <color indexed="64"/>
      </bottom>
      <diagonal/>
    </border>
    <border>
      <left style="medium">
        <color indexed="64"/>
      </left>
      <right style="medium">
        <color indexed="64"/>
      </right>
      <top style="dashed">
        <color theme="1"/>
      </top>
      <bottom style="dotted">
        <color indexed="64"/>
      </bottom>
      <diagonal/>
    </border>
    <border>
      <left style="thin">
        <color auto="1"/>
      </left>
      <right style="medium">
        <color auto="1"/>
      </right>
      <top style="dotted">
        <color auto="1"/>
      </top>
      <bottom/>
      <diagonal/>
    </border>
    <border>
      <left style="dashed">
        <color theme="1"/>
      </left>
      <right style="medium">
        <color theme="1"/>
      </right>
      <top style="dashed">
        <color theme="1"/>
      </top>
      <bottom style="dashed">
        <color theme="1"/>
      </bottom>
      <diagonal/>
    </border>
    <border>
      <left style="thin">
        <color indexed="64"/>
      </left>
      <right style="medium">
        <color indexed="64"/>
      </right>
      <top style="thin">
        <color indexed="64"/>
      </top>
      <bottom style="thin">
        <color indexed="64"/>
      </bottom>
      <diagonal/>
    </border>
    <border>
      <left style="dashed">
        <color theme="1"/>
      </left>
      <right style="dashed">
        <color theme="1"/>
      </right>
      <top/>
      <bottom style="dotted">
        <color theme="1"/>
      </bottom>
      <diagonal/>
    </border>
    <border>
      <left style="thin">
        <color auto="1"/>
      </left>
      <right style="medium">
        <color auto="1"/>
      </right>
      <top style="dotted">
        <color auto="1"/>
      </top>
      <bottom style="dashed">
        <color auto="1"/>
      </bottom>
      <diagonal/>
    </border>
    <border>
      <left style="thin">
        <color indexed="64"/>
      </left>
      <right style="medium">
        <color indexed="64"/>
      </right>
      <top style="medium">
        <color indexed="64"/>
      </top>
      <bottom/>
      <diagonal/>
    </border>
    <border>
      <left style="thin">
        <color indexed="64"/>
      </left>
      <right style="medium">
        <color indexed="64"/>
      </right>
      <top style="dashed">
        <color theme="1"/>
      </top>
      <bottom style="dotted">
        <color indexed="64"/>
      </bottom>
      <diagonal/>
    </border>
  </borders>
  <cellStyleXfs count="3">
    <xf numFmtId="0" fontId="0" fillId="0" borderId="0"/>
    <xf numFmtId="9" fontId="6" fillId="0" borderId="0" applyFont="0" applyFill="0" applyBorder="0" applyAlignment="0" applyProtection="0"/>
    <xf numFmtId="44" fontId="6" fillId="0" borderId="0" applyFont="0" applyFill="0" applyBorder="0" applyAlignment="0" applyProtection="0"/>
  </cellStyleXfs>
  <cellXfs count="282">
    <xf numFmtId="0" fontId="0" fillId="0" borderId="0" xfId="0"/>
    <xf numFmtId="3" fontId="2" fillId="2" borderId="1" xfId="0" applyNumberFormat="1" applyFont="1" applyFill="1" applyBorder="1" applyAlignment="1">
      <alignment horizontal="center" vertical="center" wrapText="1"/>
    </xf>
    <xf numFmtId="3" fontId="2" fillId="2" borderId="7" xfId="0" applyNumberFormat="1"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1" xfId="0" applyFont="1" applyFill="1" applyBorder="1" applyAlignment="1">
      <alignment horizontal="justify" vertical="center" wrapText="1"/>
    </xf>
    <xf numFmtId="0" fontId="2" fillId="8" borderId="1" xfId="0" applyFont="1" applyFill="1" applyBorder="1" applyAlignment="1">
      <alignment horizontal="justify" vertical="center" wrapText="1"/>
    </xf>
    <xf numFmtId="0" fontId="2" fillId="8" borderId="1" xfId="0" applyFont="1" applyFill="1" applyBorder="1" applyAlignment="1">
      <alignment horizontal="center" vertical="center" wrapText="1"/>
    </xf>
    <xf numFmtId="0" fontId="1" fillId="8" borderId="11" xfId="0" applyFont="1" applyFill="1" applyBorder="1" applyAlignment="1">
      <alignment horizontal="left" vertical="center" wrapText="1"/>
    </xf>
    <xf numFmtId="0" fontId="1" fillId="8" borderId="8" xfId="0" applyFont="1" applyFill="1" applyBorder="1" applyAlignment="1">
      <alignment horizontal="center" vertical="center" wrapText="1"/>
    </xf>
    <xf numFmtId="0" fontId="1" fillId="8" borderId="9" xfId="0" applyFont="1" applyFill="1" applyBorder="1" applyAlignment="1">
      <alignment horizontal="justify" vertical="center" wrapText="1"/>
    </xf>
    <xf numFmtId="0" fontId="2" fillId="8" borderId="9" xfId="0" applyFont="1" applyFill="1" applyBorder="1" applyAlignment="1">
      <alignment horizontal="justify" vertical="center" wrapText="1"/>
    </xf>
    <xf numFmtId="0" fontId="2" fillId="8" borderId="9" xfId="0" applyFont="1" applyFill="1" applyBorder="1" applyAlignment="1">
      <alignment horizontal="center" vertical="center" wrapText="1"/>
    </xf>
    <xf numFmtId="0" fontId="1" fillId="8" borderId="12" xfId="0" applyFont="1" applyFill="1" applyBorder="1" applyAlignment="1">
      <alignment horizontal="left" vertical="center" wrapText="1"/>
    </xf>
    <xf numFmtId="0" fontId="4" fillId="8" borderId="23"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4" fillId="8" borderId="24"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28" xfId="0" applyFont="1" applyFill="1" applyBorder="1" applyAlignment="1">
      <alignment horizontal="left" vertical="center" wrapText="1"/>
    </xf>
    <xf numFmtId="0" fontId="4" fillId="4" borderId="24" xfId="0" applyFont="1" applyFill="1" applyBorder="1" applyAlignment="1">
      <alignment horizontal="center" vertical="center" wrapText="1"/>
    </xf>
    <xf numFmtId="0" fontId="2" fillId="3" borderId="29" xfId="0" applyFont="1" applyFill="1" applyBorder="1" applyAlignment="1">
      <alignment horizontal="left" vertical="center" wrapText="1"/>
    </xf>
    <xf numFmtId="0" fontId="4" fillId="4" borderId="23" xfId="0" applyFont="1" applyFill="1" applyBorder="1" applyAlignment="1">
      <alignment horizontal="center" vertical="center" wrapText="1"/>
    </xf>
    <xf numFmtId="0" fontId="2" fillId="3" borderId="28" xfId="0" applyFont="1" applyFill="1" applyBorder="1" applyAlignment="1">
      <alignment horizontal="center" vertical="center" wrapText="1"/>
    </xf>
    <xf numFmtId="164" fontId="1" fillId="8" borderId="22" xfId="0" applyNumberFormat="1" applyFont="1" applyFill="1" applyBorder="1" applyAlignment="1">
      <alignment horizontal="center" vertical="center" wrapText="1"/>
    </xf>
    <xf numFmtId="164" fontId="1" fillId="8" borderId="16" xfId="0" applyNumberFormat="1" applyFont="1" applyFill="1" applyBorder="1" applyAlignment="1">
      <alignment horizontal="center" vertical="center" wrapText="1"/>
    </xf>
    <xf numFmtId="0" fontId="1" fillId="3" borderId="26" xfId="0" applyFont="1" applyFill="1" applyBorder="1" applyAlignment="1">
      <alignment horizontal="left" vertical="center" wrapText="1"/>
    </xf>
    <xf numFmtId="0" fontId="1" fillId="8" borderId="26" xfId="0" applyFont="1" applyFill="1" applyBorder="1" applyAlignment="1">
      <alignment horizontal="left" vertical="center" wrapText="1"/>
    </xf>
    <xf numFmtId="0" fontId="14" fillId="0" borderId="34" xfId="0" applyFont="1" applyBorder="1" applyAlignment="1">
      <alignment vertical="center"/>
    </xf>
    <xf numFmtId="0" fontId="1" fillId="8" borderId="22"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1" fillId="8" borderId="17" xfId="0" applyFont="1" applyFill="1" applyBorder="1" applyAlignment="1">
      <alignment horizontal="center" vertical="center" wrapText="1"/>
    </xf>
    <xf numFmtId="164" fontId="1" fillId="8" borderId="17" xfId="0" applyNumberFormat="1" applyFont="1" applyFill="1" applyBorder="1" applyAlignment="1">
      <alignment horizontal="center" vertical="center" wrapText="1"/>
    </xf>
    <xf numFmtId="0" fontId="2" fillId="0" borderId="35" xfId="0" applyFont="1" applyBorder="1" applyAlignment="1">
      <alignment horizontal="center" vertical="center" wrapText="1"/>
    </xf>
    <xf numFmtId="0" fontId="0" fillId="9" borderId="0" xfId="0" applyFill="1"/>
    <xf numFmtId="0" fontId="0" fillId="10" borderId="0" xfId="0" applyFill="1"/>
    <xf numFmtId="10" fontId="0" fillId="6" borderId="36" xfId="0" applyNumberFormat="1" applyFill="1" applyBorder="1" applyAlignment="1">
      <alignment horizontal="center" vertical="center" wrapText="1"/>
    </xf>
    <xf numFmtId="3" fontId="2" fillId="2" borderId="11" xfId="0" applyNumberFormat="1" applyFont="1" applyFill="1" applyBorder="1" applyAlignment="1">
      <alignment horizontal="center" vertical="center" wrapText="1"/>
    </xf>
    <xf numFmtId="0" fontId="0" fillId="0" borderId="0" xfId="0" applyAlignment="1">
      <alignment horizontal="center" vertical="center"/>
    </xf>
    <xf numFmtId="10" fontId="0" fillId="6" borderId="39" xfId="0" applyNumberFormat="1" applyFill="1" applyBorder="1" applyAlignment="1">
      <alignment horizontal="center" vertical="center" wrapText="1"/>
    </xf>
    <xf numFmtId="3" fontId="2" fillId="2" borderId="9" xfId="0" applyNumberFormat="1" applyFont="1" applyFill="1" applyBorder="1" applyAlignment="1">
      <alignment horizontal="center" vertical="center" wrapText="1"/>
    </xf>
    <xf numFmtId="3" fontId="2" fillId="2" borderId="10" xfId="0" applyNumberFormat="1" applyFont="1" applyFill="1" applyBorder="1" applyAlignment="1">
      <alignment horizontal="center" vertical="center" wrapText="1"/>
    </xf>
    <xf numFmtId="10" fontId="0" fillId="6" borderId="43" xfId="0" applyNumberFormat="1" applyFill="1" applyBorder="1" applyAlignment="1">
      <alignment horizontal="center" vertical="center" wrapText="1"/>
    </xf>
    <xf numFmtId="0" fontId="1" fillId="2" borderId="37" xfId="0" applyFont="1" applyFill="1" applyBorder="1" applyAlignment="1">
      <alignment horizontal="center" vertical="center" wrapText="1"/>
    </xf>
    <xf numFmtId="3" fontId="2" fillId="2" borderId="45" xfId="0" applyNumberFormat="1" applyFont="1" applyFill="1" applyBorder="1" applyAlignment="1">
      <alignment horizontal="center" vertical="center" wrapText="1"/>
    </xf>
    <xf numFmtId="0" fontId="0" fillId="0" borderId="0" xfId="0" applyAlignment="1">
      <alignment wrapText="1"/>
    </xf>
    <xf numFmtId="0" fontId="15" fillId="0" borderId="0" xfId="0" applyFont="1"/>
    <xf numFmtId="3" fontId="2" fillId="2" borderId="46" xfId="0" applyNumberFormat="1" applyFont="1" applyFill="1" applyBorder="1" applyAlignment="1">
      <alignment horizontal="center" vertical="center" wrapText="1"/>
    </xf>
    <xf numFmtId="3" fontId="2" fillId="2" borderId="12" xfId="0" applyNumberFormat="1" applyFont="1" applyFill="1" applyBorder="1" applyAlignment="1">
      <alignment horizontal="center" vertical="center" wrapText="1"/>
    </xf>
    <xf numFmtId="0" fontId="1" fillId="2" borderId="38" xfId="0" applyFont="1" applyFill="1" applyBorder="1" applyAlignment="1">
      <alignment vertical="center" wrapText="1"/>
    </xf>
    <xf numFmtId="0" fontId="1" fillId="2" borderId="47" xfId="0" applyFont="1" applyFill="1" applyBorder="1" applyAlignment="1">
      <alignment vertical="center" wrapText="1"/>
    </xf>
    <xf numFmtId="44" fontId="2" fillId="2" borderId="40" xfId="2" applyFont="1" applyFill="1" applyBorder="1" applyAlignment="1">
      <alignment horizontal="center" vertical="center" wrapText="1"/>
    </xf>
    <xf numFmtId="44" fontId="2" fillId="2" borderId="41" xfId="2" applyFont="1" applyFill="1" applyBorder="1" applyAlignment="1">
      <alignment horizontal="center" vertical="center" wrapText="1"/>
    </xf>
    <xf numFmtId="44" fontId="2" fillId="2" borderId="42" xfId="2" applyFont="1" applyFill="1" applyBorder="1" applyAlignment="1">
      <alignment horizontal="center" vertical="center" wrapText="1"/>
    </xf>
    <xf numFmtId="44" fontId="2" fillId="2" borderId="48" xfId="2" applyFont="1" applyFill="1" applyBorder="1" applyAlignment="1">
      <alignment horizontal="center" vertical="center" wrapText="1"/>
    </xf>
    <xf numFmtId="44" fontId="2" fillId="2" borderId="49" xfId="2" applyFont="1" applyFill="1" applyBorder="1" applyAlignment="1">
      <alignment horizontal="center" vertical="center" wrapText="1"/>
    </xf>
    <xf numFmtId="44" fontId="2" fillId="2" borderId="6" xfId="2" applyFont="1" applyFill="1" applyBorder="1" applyAlignment="1">
      <alignment horizontal="center" vertical="center" wrapText="1"/>
    </xf>
    <xf numFmtId="44" fontId="2" fillId="2" borderId="1" xfId="2" applyFont="1" applyFill="1" applyBorder="1" applyAlignment="1">
      <alignment horizontal="center" vertical="center" wrapText="1"/>
    </xf>
    <xf numFmtId="44" fontId="2" fillId="2" borderId="7" xfId="2" applyFont="1" applyFill="1" applyBorder="1" applyAlignment="1">
      <alignment horizontal="center" vertical="center" wrapText="1"/>
    </xf>
    <xf numFmtId="44" fontId="2" fillId="2" borderId="21" xfId="2" applyFont="1" applyFill="1" applyBorder="1" applyAlignment="1">
      <alignment horizontal="center" vertical="center" wrapText="1"/>
    </xf>
    <xf numFmtId="44" fontId="2" fillId="2" borderId="50" xfId="2" applyFont="1" applyFill="1" applyBorder="1" applyAlignment="1">
      <alignment horizontal="center" vertical="center" wrapText="1"/>
    </xf>
    <xf numFmtId="44" fontId="2" fillId="2" borderId="8" xfId="2" applyFont="1" applyFill="1" applyBorder="1" applyAlignment="1">
      <alignment horizontal="center" vertical="center" wrapText="1"/>
    </xf>
    <xf numFmtId="44" fontId="2" fillId="2" borderId="9" xfId="2" applyFont="1" applyFill="1" applyBorder="1" applyAlignment="1">
      <alignment horizontal="center" vertical="center" wrapText="1"/>
    </xf>
    <xf numFmtId="44" fontId="2" fillId="2" borderId="10" xfId="2" applyFont="1" applyFill="1" applyBorder="1" applyAlignment="1">
      <alignment horizontal="center" vertical="center" wrapText="1"/>
    </xf>
    <xf numFmtId="44" fontId="2" fillId="2" borderId="51" xfId="2" applyFont="1" applyFill="1" applyBorder="1" applyAlignment="1">
      <alignment horizontal="center" vertical="center" wrapText="1"/>
    </xf>
    <xf numFmtId="44" fontId="2" fillId="2" borderId="52" xfId="2" applyFont="1" applyFill="1" applyBorder="1" applyAlignment="1">
      <alignment horizontal="center" vertical="center" wrapText="1"/>
    </xf>
    <xf numFmtId="10" fontId="0" fillId="6" borderId="53" xfId="0" applyNumberFormat="1" applyFill="1" applyBorder="1" applyAlignment="1">
      <alignment horizontal="center" vertical="center" wrapText="1"/>
    </xf>
    <xf numFmtId="3" fontId="2" fillId="4" borderId="45"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3" fontId="2" fillId="4" borderId="11" xfId="0" applyNumberFormat="1" applyFont="1" applyFill="1" applyBorder="1" applyAlignment="1">
      <alignment horizontal="center" vertical="center" wrapText="1"/>
    </xf>
    <xf numFmtId="3" fontId="2" fillId="4" borderId="7" xfId="0" applyNumberFormat="1" applyFont="1" applyFill="1" applyBorder="1" applyAlignment="1">
      <alignment horizontal="center" vertical="center" wrapText="1"/>
    </xf>
    <xf numFmtId="10" fontId="16" fillId="5" borderId="36" xfId="0" applyNumberFormat="1" applyFont="1" applyFill="1" applyBorder="1" applyAlignment="1">
      <alignment horizontal="center" vertical="center"/>
    </xf>
    <xf numFmtId="0" fontId="5" fillId="5" borderId="37" xfId="0" applyFont="1" applyFill="1" applyBorder="1" applyAlignment="1">
      <alignment horizontal="center" vertical="center" wrapText="1"/>
    </xf>
    <xf numFmtId="10" fontId="0" fillId="11" borderId="53" xfId="0" applyNumberFormat="1" applyFill="1" applyBorder="1" applyAlignment="1">
      <alignment horizontal="center" vertical="center" wrapText="1"/>
    </xf>
    <xf numFmtId="10" fontId="0" fillId="11" borderId="36" xfId="0" applyNumberFormat="1" applyFill="1" applyBorder="1" applyAlignment="1">
      <alignment horizontal="center" vertical="center" wrapText="1"/>
    </xf>
    <xf numFmtId="10" fontId="0" fillId="11" borderId="39" xfId="0" applyNumberFormat="1" applyFill="1" applyBorder="1" applyAlignment="1">
      <alignment horizontal="center" vertical="center" wrapText="1"/>
    </xf>
    <xf numFmtId="0" fontId="5" fillId="4" borderId="26" xfId="0" applyFont="1" applyFill="1" applyBorder="1" applyAlignment="1">
      <alignment horizontal="left" vertical="center" wrapText="1"/>
    </xf>
    <xf numFmtId="0" fontId="5" fillId="4" borderId="56" xfId="0" applyFont="1" applyFill="1" applyBorder="1" applyAlignment="1">
      <alignment horizontal="center" vertical="center" wrapText="1"/>
    </xf>
    <xf numFmtId="0" fontId="0" fillId="0" borderId="0" xfId="0" applyAlignment="1">
      <alignment horizontal="center"/>
    </xf>
    <xf numFmtId="0" fontId="14" fillId="0" borderId="0" xfId="0" applyFont="1" applyAlignment="1">
      <alignment vertical="center"/>
    </xf>
    <xf numFmtId="3" fontId="2" fillId="4" borderId="55" xfId="0" applyNumberFormat="1" applyFont="1" applyFill="1" applyBorder="1" applyAlignment="1">
      <alignment horizontal="center" vertical="center" wrapText="1"/>
    </xf>
    <xf numFmtId="3" fontId="2" fillId="2" borderId="55" xfId="0" applyNumberFormat="1" applyFont="1" applyFill="1" applyBorder="1" applyAlignment="1">
      <alignment horizontal="center" vertical="center" wrapText="1"/>
    </xf>
    <xf numFmtId="3" fontId="2" fillId="2" borderId="58" xfId="0" applyNumberFormat="1" applyFont="1" applyFill="1" applyBorder="1" applyAlignment="1">
      <alignment horizontal="center" vertical="center" wrapText="1"/>
    </xf>
    <xf numFmtId="0" fontId="2" fillId="8" borderId="20" xfId="0" applyFont="1" applyFill="1" applyBorder="1" applyAlignment="1">
      <alignment horizontal="justify" vertical="center" wrapText="1"/>
    </xf>
    <xf numFmtId="0" fontId="2" fillId="8" borderId="61" xfId="0" applyFont="1" applyFill="1" applyBorder="1" applyAlignment="1">
      <alignment horizontal="center" vertical="center" wrapText="1"/>
    </xf>
    <xf numFmtId="0" fontId="2" fillId="8" borderId="62" xfId="0" applyFont="1" applyFill="1" applyBorder="1" applyAlignment="1">
      <alignment vertical="center" wrapText="1"/>
    </xf>
    <xf numFmtId="0" fontId="12" fillId="7" borderId="57" xfId="0" applyFont="1" applyFill="1" applyBorder="1" applyAlignment="1">
      <alignment horizontal="center" vertical="center" wrapText="1"/>
    </xf>
    <xf numFmtId="10" fontId="0" fillId="6" borderId="75" xfId="0" applyNumberFormat="1" applyFill="1" applyBorder="1" applyAlignment="1">
      <alignment horizontal="center" vertical="center" wrapText="1"/>
    </xf>
    <xf numFmtId="0" fontId="1" fillId="2" borderId="23" xfId="0" applyFont="1" applyFill="1" applyBorder="1" applyAlignment="1">
      <alignment horizontal="center" vertical="center" wrapText="1"/>
    </xf>
    <xf numFmtId="0" fontId="8" fillId="8" borderId="76"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8" fillId="8"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8" fillId="8" borderId="23"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1" fillId="8" borderId="79" xfId="0" applyFont="1" applyFill="1" applyBorder="1" applyAlignment="1">
      <alignment horizontal="center" vertical="center" wrapText="1"/>
    </xf>
    <xf numFmtId="0" fontId="1" fillId="8" borderId="80" xfId="0" applyFont="1" applyFill="1" applyBorder="1" applyAlignment="1">
      <alignment horizontal="justify" vertical="center" wrapText="1"/>
    </xf>
    <xf numFmtId="0" fontId="2" fillId="8" borderId="80" xfId="0" applyFont="1" applyFill="1" applyBorder="1" applyAlignment="1">
      <alignment horizontal="justify" vertical="center" wrapText="1"/>
    </xf>
    <xf numFmtId="0" fontId="2" fillId="8" borderId="80" xfId="0" applyFont="1" applyFill="1" applyBorder="1" applyAlignment="1">
      <alignment horizontal="center" vertical="center" wrapText="1"/>
    </xf>
    <xf numFmtId="0" fontId="1" fillId="8" borderId="81" xfId="0" applyFont="1" applyFill="1" applyBorder="1" applyAlignment="1">
      <alignment horizontal="left" vertical="center" wrapText="1"/>
    </xf>
    <xf numFmtId="3" fontId="2" fillId="2" borderId="82" xfId="0" applyNumberFormat="1" applyFont="1" applyFill="1" applyBorder="1" applyAlignment="1">
      <alignment horizontal="center" vertical="center" wrapText="1"/>
    </xf>
    <xf numFmtId="3" fontId="2" fillId="2" borderId="80" xfId="0" applyNumberFormat="1" applyFont="1" applyFill="1" applyBorder="1" applyAlignment="1">
      <alignment horizontal="center" vertical="center" wrapText="1"/>
    </xf>
    <xf numFmtId="3" fontId="2" fillId="2" borderId="81" xfId="0" applyNumberFormat="1" applyFont="1" applyFill="1" applyBorder="1" applyAlignment="1">
      <alignment horizontal="center" vertical="center" wrapText="1"/>
    </xf>
    <xf numFmtId="3" fontId="2" fillId="2" borderId="83" xfId="0" applyNumberFormat="1" applyFont="1" applyFill="1" applyBorder="1" applyAlignment="1">
      <alignment horizontal="center" vertical="center" wrapText="1"/>
    </xf>
    <xf numFmtId="3" fontId="2" fillId="2" borderId="84"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1" fillId="2" borderId="85" xfId="0" applyNumberFormat="1" applyFont="1" applyFill="1" applyBorder="1" applyAlignment="1">
      <alignment horizontal="center" vertical="center" wrapText="1"/>
    </xf>
    <xf numFmtId="0" fontId="1" fillId="8" borderId="78" xfId="0" applyFont="1" applyFill="1" applyBorder="1" applyAlignment="1">
      <alignment horizontal="center" vertical="center" wrapText="1"/>
    </xf>
    <xf numFmtId="164" fontId="1" fillId="8" borderId="78" xfId="0" applyNumberFormat="1" applyFont="1" applyFill="1" applyBorder="1" applyAlignment="1">
      <alignment horizontal="center" vertical="center" wrapText="1"/>
    </xf>
    <xf numFmtId="44" fontId="2" fillId="2" borderId="79" xfId="2" applyFont="1" applyFill="1" applyBorder="1" applyAlignment="1">
      <alignment horizontal="center" vertical="center" wrapText="1"/>
    </xf>
    <xf numFmtId="44" fontId="2" fillId="2" borderId="80" xfId="2" applyFont="1" applyFill="1" applyBorder="1" applyAlignment="1">
      <alignment horizontal="center" vertical="center" wrapText="1"/>
    </xf>
    <xf numFmtId="44" fontId="2" fillId="2" borderId="84" xfId="2" applyFont="1" applyFill="1" applyBorder="1" applyAlignment="1">
      <alignment horizontal="center" vertical="center" wrapText="1"/>
    </xf>
    <xf numFmtId="44" fontId="2" fillId="2" borderId="86" xfId="2" applyFont="1" applyFill="1" applyBorder="1" applyAlignment="1">
      <alignment horizontal="center" vertical="center" wrapText="1"/>
    </xf>
    <xf numFmtId="44" fontId="2" fillId="2" borderId="87" xfId="2"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2" borderId="38" xfId="0" applyFont="1" applyFill="1" applyBorder="1" applyAlignment="1">
      <alignment vertical="center" wrapText="1"/>
    </xf>
    <xf numFmtId="0" fontId="1" fillId="8" borderId="1" xfId="0" applyFont="1" applyFill="1" applyBorder="1" applyAlignment="1">
      <alignment horizontal="center" vertical="center" wrapText="1"/>
    </xf>
    <xf numFmtId="0" fontId="2" fillId="8" borderId="11" xfId="0" applyFont="1" applyFill="1" applyBorder="1" applyAlignment="1">
      <alignment horizontal="left" vertical="center" wrapText="1"/>
    </xf>
    <xf numFmtId="0" fontId="2" fillId="8" borderId="81" xfId="0" applyFont="1" applyFill="1" applyBorder="1" applyAlignment="1">
      <alignment horizontal="left" vertical="center" wrapText="1"/>
    </xf>
    <xf numFmtId="0" fontId="3" fillId="12" borderId="88" xfId="0" applyFont="1" applyFill="1" applyBorder="1" applyAlignment="1">
      <alignment horizontal="center" vertical="center" wrapText="1"/>
    </xf>
    <xf numFmtId="0" fontId="3" fillId="12" borderId="89" xfId="0" applyFont="1" applyFill="1" applyBorder="1" applyAlignment="1">
      <alignment vertical="center" wrapText="1"/>
    </xf>
    <xf numFmtId="0" fontId="3" fillId="13" borderId="92" xfId="0" applyFont="1" applyFill="1" applyBorder="1" applyAlignment="1">
      <alignment horizontal="center" vertical="center" wrapText="1"/>
    </xf>
    <xf numFmtId="0" fontId="3" fillId="13" borderId="90" xfId="0" applyFont="1" applyFill="1" applyBorder="1" applyAlignment="1">
      <alignment horizontal="justify" vertical="center" wrapText="1"/>
    </xf>
    <xf numFmtId="0" fontId="17" fillId="13" borderId="90" xfId="0" applyFont="1" applyFill="1" applyBorder="1" applyAlignment="1">
      <alignment horizontal="justify" vertical="center" wrapText="1"/>
    </xf>
    <xf numFmtId="0" fontId="17" fillId="13" borderId="90" xfId="0" applyFont="1" applyFill="1" applyBorder="1" applyAlignment="1">
      <alignment horizontal="center" vertical="center" wrapText="1"/>
    </xf>
    <xf numFmtId="0" fontId="3" fillId="13" borderId="91" xfId="0" applyFont="1" applyFill="1" applyBorder="1" applyAlignment="1">
      <alignment horizontal="left" vertical="center" wrapText="1"/>
    </xf>
    <xf numFmtId="0" fontId="3" fillId="12" borderId="95" xfId="0" applyFont="1" applyFill="1" applyBorder="1" applyAlignment="1">
      <alignment vertical="center" wrapText="1"/>
    </xf>
    <xf numFmtId="0" fontId="3" fillId="12" borderId="93" xfId="0" applyFont="1" applyFill="1" applyBorder="1" applyAlignment="1">
      <alignment vertical="center" wrapText="1"/>
    </xf>
    <xf numFmtId="0" fontId="17" fillId="12" borderId="94" xfId="0" applyFont="1" applyFill="1" applyBorder="1" applyAlignment="1">
      <alignment horizontal="center" vertical="center" wrapText="1"/>
    </xf>
    <xf numFmtId="0" fontId="2" fillId="2" borderId="1" xfId="0" applyFont="1" applyFill="1" applyBorder="1" applyAlignment="1">
      <alignment horizontal="justify" vertical="center" wrapText="1"/>
    </xf>
    <xf numFmtId="0" fontId="1" fillId="3" borderId="26" xfId="0" applyFont="1" applyFill="1" applyBorder="1" applyAlignment="1">
      <alignment horizontal="justify" vertical="center" wrapText="1"/>
    </xf>
    <xf numFmtId="0" fontId="1" fillId="8" borderId="77" xfId="0" applyFont="1" applyFill="1" applyBorder="1" applyAlignment="1">
      <alignment horizontal="center" vertical="center" wrapText="1"/>
    </xf>
    <xf numFmtId="0" fontId="2" fillId="8" borderId="77" xfId="0" applyFont="1" applyFill="1" applyBorder="1" applyAlignment="1">
      <alignment horizontal="center" vertical="center" wrapText="1"/>
    </xf>
    <xf numFmtId="0" fontId="2" fillId="8" borderId="59" xfId="0" applyFont="1" applyFill="1" applyBorder="1" applyAlignment="1">
      <alignment horizontal="center" vertical="center" wrapText="1"/>
    </xf>
    <xf numFmtId="0" fontId="2" fillId="3" borderId="26" xfId="0" applyFont="1" applyFill="1" applyBorder="1" applyAlignment="1">
      <alignment horizontal="left" vertical="center" wrapText="1"/>
    </xf>
    <xf numFmtId="0" fontId="2" fillId="8" borderId="26" xfId="0" applyFont="1" applyFill="1" applyBorder="1" applyAlignment="1">
      <alignment horizontal="left" vertical="center" wrapText="1"/>
    </xf>
    <xf numFmtId="3" fontId="1" fillId="8" borderId="77" xfId="0" applyNumberFormat="1" applyFont="1" applyFill="1" applyBorder="1" applyAlignment="1">
      <alignment horizontal="center" vertical="center" wrapText="1"/>
    </xf>
    <xf numFmtId="0" fontId="2" fillId="8" borderId="1" xfId="0" applyFont="1" applyFill="1" applyBorder="1" applyAlignment="1">
      <alignment horizontal="left" vertical="center" wrapText="1"/>
    </xf>
    <xf numFmtId="0" fontId="2" fillId="14" borderId="96" xfId="0" applyFont="1" applyFill="1" applyBorder="1" applyAlignment="1">
      <alignment horizontal="left" vertical="center" wrapText="1"/>
    </xf>
    <xf numFmtId="0" fontId="2" fillId="14" borderId="99" xfId="0" applyFont="1" applyFill="1" applyBorder="1" applyAlignment="1">
      <alignment vertical="center" wrapText="1"/>
    </xf>
    <xf numFmtId="0" fontId="2" fillId="14" borderId="100" xfId="0" applyFont="1" applyFill="1" applyBorder="1" applyAlignment="1">
      <alignment vertical="center" wrapText="1"/>
    </xf>
    <xf numFmtId="0" fontId="2" fillId="8" borderId="80" xfId="0" applyFont="1" applyFill="1" applyBorder="1" applyAlignment="1">
      <alignment horizontal="left" vertical="center" wrapText="1"/>
    </xf>
    <xf numFmtId="0" fontId="0" fillId="0" borderId="103" xfId="0" applyBorder="1" applyAlignment="1">
      <alignment wrapText="1"/>
    </xf>
    <xf numFmtId="0" fontId="0" fillId="0" borderId="104" xfId="0" applyBorder="1" applyAlignment="1">
      <alignment wrapText="1"/>
    </xf>
    <xf numFmtId="0" fontId="2" fillId="8" borderId="56" xfId="0" applyFont="1" applyFill="1" applyBorder="1" applyAlignment="1">
      <alignment horizontal="center" vertical="center" wrapText="1"/>
    </xf>
    <xf numFmtId="10" fontId="0" fillId="6" borderId="106" xfId="0" applyNumberFormat="1" applyFill="1" applyBorder="1" applyAlignment="1">
      <alignment horizontal="center" vertical="center" wrapText="1"/>
    </xf>
    <xf numFmtId="10" fontId="0" fillId="6" borderId="44" xfId="0" applyNumberFormat="1" applyFill="1" applyBorder="1" applyAlignment="1">
      <alignment horizontal="center" vertical="center" wrapText="1"/>
    </xf>
    <xf numFmtId="3" fontId="1" fillId="2" borderId="16" xfId="0" applyNumberFormat="1" applyFont="1" applyFill="1" applyBorder="1" applyAlignment="1">
      <alignment horizontal="center" vertical="center" wrapText="1"/>
    </xf>
    <xf numFmtId="0" fontId="2" fillId="2" borderId="1" xfId="0" applyFont="1" applyFill="1" applyBorder="1" applyAlignment="1">
      <alignment vertical="center" wrapText="1"/>
    </xf>
    <xf numFmtId="0" fontId="1" fillId="2" borderId="109" xfId="0" applyFont="1" applyFill="1" applyBorder="1" applyAlignment="1">
      <alignment horizontal="center" vertical="center" wrapText="1"/>
    </xf>
    <xf numFmtId="0" fontId="2" fillId="2" borderId="2" xfId="0" applyFont="1" applyFill="1" applyBorder="1" applyAlignment="1">
      <alignment horizontal="justify" vertical="center" wrapText="1"/>
    </xf>
    <xf numFmtId="0" fontId="2" fillId="2" borderId="2" xfId="0" applyFont="1" applyFill="1" applyBorder="1" applyAlignment="1">
      <alignment horizontal="center" vertical="center" wrapText="1"/>
    </xf>
    <xf numFmtId="0" fontId="1" fillId="2" borderId="71" xfId="0" applyFont="1" applyFill="1" applyBorder="1" applyAlignment="1">
      <alignment horizontal="left" vertical="center" wrapText="1"/>
    </xf>
    <xf numFmtId="0" fontId="1" fillId="8" borderId="113" xfId="0" applyFont="1" applyFill="1" applyBorder="1" applyAlignment="1">
      <alignment horizontal="center" vertical="center" wrapText="1"/>
    </xf>
    <xf numFmtId="0" fontId="2" fillId="8" borderId="115" xfId="0"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64" fontId="2" fillId="2" borderId="45" xfId="0" applyNumberFormat="1" applyFont="1" applyFill="1" applyBorder="1" applyAlignment="1">
      <alignment horizontal="center" vertical="center" wrapText="1"/>
    </xf>
    <xf numFmtId="10" fontId="2" fillId="8" borderId="55" xfId="1" applyNumberFormat="1" applyFont="1" applyFill="1" applyBorder="1" applyAlignment="1">
      <alignment horizontal="center" vertical="center" wrapText="1"/>
    </xf>
    <xf numFmtId="10" fontId="2" fillId="2" borderId="1" xfId="1" applyNumberFormat="1" applyFont="1" applyFill="1" applyBorder="1" applyAlignment="1">
      <alignment horizontal="center" vertical="center" wrapText="1"/>
    </xf>
    <xf numFmtId="10" fontId="2" fillId="8" borderId="1" xfId="1" applyNumberFormat="1" applyFont="1" applyFill="1" applyBorder="1" applyAlignment="1">
      <alignment horizontal="center" vertical="center" wrapText="1"/>
    </xf>
    <xf numFmtId="165" fontId="2" fillId="2" borderId="45" xfId="1" applyNumberFormat="1" applyFont="1" applyFill="1" applyBorder="1" applyAlignment="1">
      <alignment horizontal="center" vertical="center" wrapText="1"/>
    </xf>
    <xf numFmtId="164" fontId="2" fillId="2" borderId="7" xfId="0" applyNumberFormat="1" applyFont="1" applyFill="1" applyBorder="1" applyAlignment="1">
      <alignment horizontal="center" vertical="center" wrapText="1"/>
    </xf>
    <xf numFmtId="164" fontId="2" fillId="2" borderId="80" xfId="0" applyNumberFormat="1" applyFont="1" applyFill="1" applyBorder="1" applyAlignment="1">
      <alignment horizontal="center" vertical="center" wrapText="1"/>
    </xf>
    <xf numFmtId="164" fontId="2" fillId="2" borderId="84" xfId="0" applyNumberFormat="1" applyFont="1" applyFill="1" applyBorder="1" applyAlignment="1">
      <alignment horizontal="center" vertical="center" wrapText="1"/>
    </xf>
    <xf numFmtId="10" fontId="2" fillId="2" borderId="82" xfId="0" applyNumberFormat="1" applyFont="1" applyFill="1" applyBorder="1" applyAlignment="1">
      <alignment horizontal="center" vertical="center" wrapText="1"/>
    </xf>
    <xf numFmtId="10" fontId="2" fillId="2" borderId="80" xfId="0" applyNumberFormat="1" applyFont="1" applyFill="1" applyBorder="1" applyAlignment="1">
      <alignment horizontal="center" vertical="center" wrapText="1"/>
    </xf>
    <xf numFmtId="10" fontId="2" fillId="2" borderId="81" xfId="0" applyNumberFormat="1" applyFont="1" applyFill="1" applyBorder="1" applyAlignment="1">
      <alignment horizontal="center" vertical="center" wrapText="1"/>
    </xf>
    <xf numFmtId="10" fontId="2" fillId="2" borderId="83" xfId="0" applyNumberFormat="1" applyFont="1" applyFill="1" applyBorder="1" applyAlignment="1">
      <alignment horizontal="center" vertical="center" wrapText="1"/>
    </xf>
    <xf numFmtId="0" fontId="5" fillId="5" borderId="54" xfId="0" applyFont="1" applyFill="1" applyBorder="1" applyAlignment="1">
      <alignment horizontal="justify" vertical="center" wrapText="1"/>
    </xf>
    <xf numFmtId="0" fontId="20" fillId="5" borderId="54" xfId="0" applyFont="1" applyFill="1" applyBorder="1" applyAlignment="1">
      <alignment horizontal="left" vertical="center" wrapText="1"/>
    </xf>
    <xf numFmtId="0" fontId="20" fillId="5" borderId="54" xfId="0" applyFont="1" applyFill="1" applyBorder="1" applyAlignment="1">
      <alignment horizontal="center" vertical="center" wrapText="1"/>
    </xf>
    <xf numFmtId="0" fontId="5" fillId="5" borderId="38" xfId="0" applyFont="1" applyFill="1" applyBorder="1" applyAlignment="1">
      <alignment horizontal="left" vertical="center" wrapText="1"/>
    </xf>
    <xf numFmtId="10" fontId="5" fillId="5" borderId="16" xfId="0" applyNumberFormat="1" applyFont="1" applyFill="1" applyBorder="1" applyAlignment="1">
      <alignment horizontal="center" vertical="center" wrapText="1"/>
    </xf>
    <xf numFmtId="164" fontId="1" fillId="2" borderId="116" xfId="0" applyNumberFormat="1" applyFont="1" applyFill="1" applyBorder="1" applyAlignment="1">
      <alignment horizontal="center" vertical="center" wrapText="1"/>
    </xf>
    <xf numFmtId="164" fontId="1" fillId="2" borderId="16" xfId="0" applyNumberFormat="1" applyFont="1" applyFill="1" applyBorder="1" applyAlignment="1">
      <alignment horizontal="center" vertical="center" wrapText="1"/>
    </xf>
    <xf numFmtId="10" fontId="1" fillId="2" borderId="16" xfId="1" applyNumberFormat="1" applyFont="1" applyFill="1" applyBorder="1" applyAlignment="1">
      <alignment horizontal="center" vertical="center" wrapText="1"/>
    </xf>
    <xf numFmtId="10" fontId="1" fillId="8" borderId="16" xfId="0" applyNumberFormat="1" applyFont="1" applyFill="1" applyBorder="1" applyAlignment="1">
      <alignment horizontal="center" vertical="center" wrapText="1"/>
    </xf>
    <xf numFmtId="3" fontId="1" fillId="2" borderId="77" xfId="0" applyNumberFormat="1" applyFont="1" applyFill="1" applyBorder="1" applyAlignment="1">
      <alignment horizontal="center" vertical="center" wrapText="1"/>
    </xf>
    <xf numFmtId="0" fontId="17" fillId="13" borderId="91" xfId="0" applyFont="1" applyFill="1" applyBorder="1" applyAlignment="1">
      <alignment horizontal="left" vertical="center" wrapText="1"/>
    </xf>
    <xf numFmtId="0" fontId="19" fillId="2" borderId="38" xfId="0" applyFont="1" applyFill="1" applyBorder="1" applyAlignment="1">
      <alignment vertical="center" wrapText="1"/>
    </xf>
    <xf numFmtId="0" fontId="0" fillId="0" borderId="104" xfId="0" applyBorder="1" applyAlignment="1">
      <alignment vertical="center" wrapText="1"/>
    </xf>
    <xf numFmtId="0" fontId="0" fillId="0" borderId="105" xfId="0" applyBorder="1" applyAlignment="1">
      <alignment vertical="center" wrapText="1"/>
    </xf>
    <xf numFmtId="0" fontId="1" fillId="8" borderId="27" xfId="0" applyFont="1" applyFill="1" applyBorder="1" applyAlignment="1">
      <alignment horizontal="left" vertical="center" wrapText="1"/>
    </xf>
    <xf numFmtId="3" fontId="2" fillId="15" borderId="1" xfId="0" applyNumberFormat="1" applyFont="1" applyFill="1" applyBorder="1" applyAlignment="1">
      <alignment horizontal="center" vertical="center" wrapText="1"/>
    </xf>
    <xf numFmtId="0" fontId="1" fillId="8" borderId="117" xfId="0" applyFont="1" applyFill="1" applyBorder="1" applyAlignment="1">
      <alignment horizontal="left" vertical="center" wrapText="1"/>
    </xf>
    <xf numFmtId="0" fontId="8" fillId="6" borderId="26" xfId="0" applyFont="1" applyFill="1" applyBorder="1" applyAlignment="1">
      <alignment horizontal="justify" vertical="center" wrapText="1"/>
    </xf>
    <xf numFmtId="10" fontId="2" fillId="2" borderId="118" xfId="1" applyNumberFormat="1" applyFont="1" applyFill="1" applyBorder="1" applyAlignment="1">
      <alignment horizontal="center" vertical="center" wrapText="1"/>
    </xf>
    <xf numFmtId="0" fontId="3" fillId="8" borderId="60" xfId="0" applyFont="1" applyFill="1" applyBorder="1" applyAlignment="1">
      <alignment horizontal="center" vertical="center" wrapText="1"/>
    </xf>
    <xf numFmtId="10" fontId="2" fillId="2" borderId="82" xfId="1" applyNumberFormat="1" applyFont="1" applyFill="1" applyBorder="1" applyAlignment="1">
      <alignment horizontal="center" vertical="center" wrapText="1"/>
    </xf>
    <xf numFmtId="10" fontId="2" fillId="2" borderId="83" xfId="1" applyNumberFormat="1" applyFont="1" applyFill="1" applyBorder="1" applyAlignment="1">
      <alignment horizontal="center" vertical="center" wrapText="1"/>
    </xf>
    <xf numFmtId="10" fontId="0" fillId="6" borderId="74" xfId="0" applyNumberFormat="1" applyFill="1" applyBorder="1" applyAlignment="1">
      <alignment horizontal="center" vertical="center" wrapText="1"/>
    </xf>
    <xf numFmtId="9" fontId="2" fillId="8" borderId="22" xfId="0" applyNumberFormat="1" applyFont="1" applyFill="1" applyBorder="1" applyAlignment="1">
      <alignment horizontal="center" vertical="center" wrapText="1"/>
    </xf>
    <xf numFmtId="10" fontId="2" fillId="8" borderId="70" xfId="0" applyNumberFormat="1" applyFont="1" applyFill="1" applyBorder="1" applyAlignment="1">
      <alignment horizontal="center" vertical="center" wrapText="1"/>
    </xf>
    <xf numFmtId="10" fontId="2" fillId="8" borderId="2" xfId="0" applyNumberFormat="1" applyFont="1" applyFill="1" applyBorder="1" applyAlignment="1">
      <alignment horizontal="center" vertical="center" wrapText="1"/>
    </xf>
    <xf numFmtId="10" fontId="2" fillId="8" borderId="71" xfId="0" applyNumberFormat="1" applyFont="1" applyFill="1" applyBorder="1" applyAlignment="1">
      <alignment horizontal="center" vertical="center" wrapText="1"/>
    </xf>
    <xf numFmtId="44" fontId="2" fillId="2" borderId="36" xfId="2" applyFont="1" applyFill="1" applyBorder="1" applyAlignment="1">
      <alignment horizontal="center" vertical="center" wrapText="1"/>
    </xf>
    <xf numFmtId="44" fontId="2" fillId="2" borderId="119" xfId="2" applyFont="1" applyFill="1" applyBorder="1" applyAlignment="1">
      <alignment horizontal="center" vertical="center" wrapText="1"/>
    </xf>
    <xf numFmtId="10" fontId="2" fillId="8" borderId="72" xfId="0" applyNumberFormat="1" applyFont="1" applyFill="1" applyBorder="1" applyAlignment="1">
      <alignment horizontal="center" vertical="center" wrapText="1"/>
    </xf>
    <xf numFmtId="10" fontId="0" fillId="16" borderId="74" xfId="0" applyNumberFormat="1" applyFill="1" applyBorder="1" applyAlignment="1">
      <alignment horizontal="center" vertical="center" wrapText="1"/>
    </xf>
    <xf numFmtId="10" fontId="2" fillId="2" borderId="2" xfId="0" applyNumberFormat="1" applyFont="1" applyFill="1" applyBorder="1" applyAlignment="1">
      <alignment horizontal="center" vertical="center" wrapText="1"/>
    </xf>
    <xf numFmtId="10" fontId="2" fillId="2" borderId="73" xfId="0" applyNumberFormat="1" applyFont="1" applyFill="1" applyBorder="1" applyAlignment="1">
      <alignment horizontal="center" vertical="center" wrapText="1"/>
    </xf>
    <xf numFmtId="0" fontId="21" fillId="8" borderId="1" xfId="0" applyFont="1" applyFill="1" applyBorder="1" applyAlignment="1">
      <alignment horizontal="justify" vertical="center" wrapText="1"/>
    </xf>
    <xf numFmtId="0" fontId="21" fillId="8" borderId="80" xfId="0" applyFont="1" applyFill="1" applyBorder="1" applyAlignment="1">
      <alignment horizontal="justify" vertical="center" wrapText="1"/>
    </xf>
    <xf numFmtId="0" fontId="21" fillId="8" borderId="111" xfId="0" applyFont="1" applyFill="1" applyBorder="1" applyAlignment="1">
      <alignment horizontal="justify" vertical="center" wrapText="1"/>
    </xf>
    <xf numFmtId="0" fontId="21" fillId="8" borderId="21" xfId="0" applyFont="1" applyFill="1" applyBorder="1" applyAlignment="1">
      <alignment horizontal="justify" vertical="center" wrapText="1"/>
    </xf>
    <xf numFmtId="0" fontId="21" fillId="8" borderId="114" xfId="0" applyFont="1" applyFill="1" applyBorder="1" applyAlignment="1">
      <alignment horizontal="justify" vertical="center" wrapText="1"/>
    </xf>
    <xf numFmtId="0" fontId="21" fillId="8" borderId="1" xfId="0" applyFont="1" applyFill="1" applyBorder="1" applyAlignment="1">
      <alignment vertical="center" wrapText="1"/>
    </xf>
    <xf numFmtId="0" fontId="21" fillId="8" borderId="80" xfId="0" applyFont="1" applyFill="1" applyBorder="1" applyAlignment="1">
      <alignment vertical="center" wrapText="1"/>
    </xf>
    <xf numFmtId="0" fontId="21" fillId="8" borderId="115" xfId="0" applyFont="1" applyFill="1" applyBorder="1" applyAlignment="1">
      <alignment vertical="center" wrapText="1"/>
    </xf>
    <xf numFmtId="0" fontId="1" fillId="8" borderId="7" xfId="0" applyFont="1" applyFill="1" applyBorder="1" applyAlignment="1">
      <alignment horizontal="left" vertical="center" wrapText="1"/>
    </xf>
    <xf numFmtId="0" fontId="1" fillId="8" borderId="26" xfId="0" applyFont="1" applyFill="1" applyBorder="1" applyAlignment="1">
      <alignment horizontal="justify" vertical="center" wrapText="1"/>
    </xf>
    <xf numFmtId="0" fontId="1" fillId="8" borderId="121" xfId="0" applyFont="1" applyFill="1" applyBorder="1" applyAlignment="1">
      <alignment horizontal="left" vertical="center" wrapText="1"/>
    </xf>
    <xf numFmtId="0" fontId="2" fillId="8" borderId="122" xfId="0" applyFont="1" applyFill="1" applyBorder="1" applyAlignment="1">
      <alignment horizontal="justify" vertical="center" wrapText="1"/>
    </xf>
    <xf numFmtId="0" fontId="2" fillId="8" borderId="123" xfId="0" applyFont="1" applyFill="1" applyBorder="1" applyAlignment="1">
      <alignment horizontal="justify" vertical="center" wrapText="1"/>
    </xf>
    <xf numFmtId="4" fontId="2" fillId="2" borderId="80" xfId="0" applyNumberFormat="1" applyFont="1" applyFill="1" applyBorder="1" applyAlignment="1">
      <alignment horizontal="center" vertical="center" wrapText="1"/>
    </xf>
    <xf numFmtId="9" fontId="2" fillId="2" borderId="1" xfId="1" applyFont="1" applyFill="1" applyBorder="1" applyAlignment="1">
      <alignment horizontal="center" vertical="center" wrapText="1"/>
    </xf>
    <xf numFmtId="9" fontId="2" fillId="2" borderId="80" xfId="1"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12" fillId="7" borderId="63" xfId="0" applyFont="1" applyFill="1" applyBorder="1" applyAlignment="1">
      <alignment horizontal="center" vertical="center" wrapText="1"/>
    </xf>
    <xf numFmtId="0" fontId="12" fillId="7" borderId="64" xfId="0" applyFont="1" applyFill="1" applyBorder="1" applyAlignment="1">
      <alignment horizontal="center" vertical="center" wrapText="1"/>
    </xf>
    <xf numFmtId="0" fontId="12" fillId="7" borderId="65" xfId="0" applyFont="1" applyFill="1" applyBorder="1" applyAlignment="1">
      <alignment horizontal="center" vertical="center" wrapText="1"/>
    </xf>
    <xf numFmtId="0" fontId="12" fillId="7" borderId="69" xfId="0" applyFont="1" applyFill="1" applyBorder="1" applyAlignment="1">
      <alignment horizontal="center" vertical="center" wrapText="1"/>
    </xf>
    <xf numFmtId="0" fontId="12" fillId="7" borderId="66" xfId="0" applyFont="1" applyFill="1" applyBorder="1" applyAlignment="1">
      <alignment horizontal="center" vertical="center" wrapText="1"/>
    </xf>
    <xf numFmtId="0" fontId="12" fillId="7" borderId="67" xfId="0" applyFont="1" applyFill="1" applyBorder="1" applyAlignment="1">
      <alignment horizontal="center" vertical="center" wrapText="1"/>
    </xf>
    <xf numFmtId="0" fontId="12" fillId="7" borderId="68" xfId="0" applyFont="1" applyFill="1" applyBorder="1" applyAlignment="1">
      <alignment horizontal="center" vertical="center" wrapText="1"/>
    </xf>
    <xf numFmtId="0" fontId="9" fillId="7" borderId="13" xfId="0" applyFont="1" applyFill="1" applyBorder="1" applyAlignment="1">
      <alignment horizontal="center" vertical="center"/>
    </xf>
    <xf numFmtId="0" fontId="9" fillId="7" borderId="14" xfId="0" applyFont="1" applyFill="1" applyBorder="1" applyAlignment="1">
      <alignment horizontal="center" vertical="center"/>
    </xf>
    <xf numFmtId="0" fontId="14" fillId="0" borderId="33" xfId="0" applyFont="1" applyBorder="1" applyAlignment="1">
      <alignment horizontal="center" vertical="center" wrapText="1"/>
    </xf>
    <xf numFmtId="0" fontId="14" fillId="0" borderId="33" xfId="0" applyFont="1" applyBorder="1" applyAlignment="1">
      <alignment horizontal="center" vertical="center"/>
    </xf>
    <xf numFmtId="0" fontId="14" fillId="0" borderId="33" xfId="0" applyFont="1" applyBorder="1" applyAlignment="1">
      <alignment horizontal="center" vertical="top" wrapText="1"/>
    </xf>
    <xf numFmtId="0" fontId="14" fillId="0" borderId="33" xfId="0" applyFont="1" applyBorder="1" applyAlignment="1">
      <alignment horizontal="center" vertical="top"/>
    </xf>
    <xf numFmtId="0" fontId="0" fillId="0" borderId="4" xfId="0" applyBorder="1" applyAlignment="1">
      <alignment horizontal="center"/>
    </xf>
    <xf numFmtId="0" fontId="8" fillId="4" borderId="37" xfId="0" applyFont="1" applyFill="1" applyBorder="1" applyAlignment="1">
      <alignment horizontal="center" vertical="center" wrapText="1"/>
    </xf>
    <xf numFmtId="0" fontId="8" fillId="4" borderId="38" xfId="0" applyFont="1" applyFill="1" applyBorder="1" applyAlignment="1">
      <alignment horizontal="center" vertical="center" wrapText="1"/>
    </xf>
    <xf numFmtId="0" fontId="1" fillId="2" borderId="108"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109" xfId="0" applyFont="1" applyFill="1" applyBorder="1" applyAlignment="1">
      <alignment horizontal="center" vertical="center" wrapText="1"/>
    </xf>
    <xf numFmtId="0" fontId="2" fillId="2" borderId="107" xfId="0" applyFont="1" applyFill="1" applyBorder="1" applyAlignment="1">
      <alignment horizontal="justify" vertical="center" wrapText="1"/>
    </xf>
    <xf numFmtId="0" fontId="2" fillId="2" borderId="0" xfId="0" applyFont="1" applyFill="1" applyAlignment="1">
      <alignment horizontal="justify" vertical="center" wrapText="1"/>
    </xf>
    <xf numFmtId="0" fontId="2" fillId="2" borderId="110" xfId="0" applyFont="1" applyFill="1" applyBorder="1" applyAlignment="1">
      <alignment horizontal="justify" vertical="center" wrapText="1"/>
    </xf>
    <xf numFmtId="0" fontId="1" fillId="8" borderId="79" xfId="0" applyFont="1" applyFill="1" applyBorder="1" applyAlignment="1">
      <alignment horizontal="center" vertical="center" wrapText="1"/>
    </xf>
    <xf numFmtId="0" fontId="1" fillId="8" borderId="112" xfId="0" applyFont="1" applyFill="1" applyBorder="1" applyAlignment="1">
      <alignment horizontal="center" vertical="center" wrapText="1"/>
    </xf>
    <xf numFmtId="0" fontId="1" fillId="2" borderId="97" xfId="0" applyFont="1" applyFill="1" applyBorder="1" applyAlignment="1">
      <alignment horizontal="center" vertical="center" wrapText="1"/>
    </xf>
    <xf numFmtId="0" fontId="1" fillId="2" borderId="98" xfId="0" applyFont="1" applyFill="1" applyBorder="1" applyAlignment="1">
      <alignment horizontal="center" vertical="center" wrapText="1"/>
    </xf>
    <xf numFmtId="0" fontId="1" fillId="2" borderId="101" xfId="0" applyFont="1" applyFill="1" applyBorder="1" applyAlignment="1">
      <alignment horizontal="center" vertical="center" wrapText="1"/>
    </xf>
    <xf numFmtId="0" fontId="1" fillId="2" borderId="102" xfId="0" applyFont="1" applyFill="1" applyBorder="1" applyAlignment="1">
      <alignment horizontal="center" vertical="center" wrapText="1"/>
    </xf>
    <xf numFmtId="0" fontId="21" fillId="8" borderId="80" xfId="0" applyFont="1" applyFill="1" applyBorder="1" applyAlignment="1">
      <alignment horizontal="justify" vertical="center" wrapText="1"/>
    </xf>
    <xf numFmtId="0" fontId="21" fillId="8" borderId="120" xfId="0" applyFont="1" applyFill="1" applyBorder="1" applyAlignment="1">
      <alignment horizontal="justify" vertical="center" wrapText="1"/>
    </xf>
    <xf numFmtId="0" fontId="5" fillId="4" borderId="15"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31" xfId="0" applyFont="1" applyFill="1" applyBorder="1" applyAlignment="1">
      <alignment horizontal="center" vertical="center" wrapText="1"/>
    </xf>
    <xf numFmtId="0" fontId="11" fillId="5" borderId="0" xfId="0" applyFont="1" applyFill="1" applyAlignment="1">
      <alignment horizontal="center" vertical="center" wrapText="1"/>
    </xf>
    <xf numFmtId="0" fontId="9" fillId="7" borderId="13" xfId="0" applyFont="1" applyFill="1" applyBorder="1" applyAlignment="1">
      <alignment horizontal="center" vertical="center" wrapText="1"/>
    </xf>
    <xf numFmtId="0" fontId="9" fillId="7" borderId="14" xfId="0" applyFont="1" applyFill="1" applyBorder="1" applyAlignment="1">
      <alignment horizontal="center" vertical="center" wrapText="1"/>
    </xf>
    <xf numFmtId="0" fontId="11" fillId="5" borderId="32" xfId="0" applyFont="1" applyFill="1" applyBorder="1" applyAlignment="1">
      <alignment horizontal="center" vertical="center" wrapText="1"/>
    </xf>
    <xf numFmtId="0" fontId="11" fillId="5" borderId="30"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3" fillId="5" borderId="15" xfId="0" applyFont="1" applyFill="1" applyBorder="1" applyAlignment="1">
      <alignment horizontal="center" vertical="center"/>
    </xf>
    <xf numFmtId="0" fontId="13" fillId="5" borderId="13" xfId="0" applyFont="1" applyFill="1" applyBorder="1" applyAlignment="1">
      <alignment horizontal="center" vertical="center"/>
    </xf>
    <xf numFmtId="0" fontId="13" fillId="5" borderId="14" xfId="0" applyFont="1" applyFill="1" applyBorder="1" applyAlignment="1">
      <alignment horizontal="center" vertical="center"/>
    </xf>
    <xf numFmtId="0" fontId="10" fillId="5" borderId="22" xfId="0" applyFont="1" applyFill="1" applyBorder="1" applyAlignment="1">
      <alignment horizontal="center" vertical="center" wrapText="1"/>
    </xf>
    <xf numFmtId="0" fontId="10" fillId="5" borderId="17" xfId="0" applyFont="1" applyFill="1" applyBorder="1" applyAlignment="1">
      <alignment horizontal="center" vertical="center" wrapText="1"/>
    </xf>
    <xf numFmtId="0" fontId="0" fillId="0" borderId="0" xfId="0" applyAlignment="1">
      <alignment horizontal="justify" vertical="center" wrapText="1"/>
    </xf>
  </cellXfs>
  <cellStyles count="3">
    <cellStyle name="Moneda" xfId="2" builtinId="4"/>
    <cellStyle name="Normal" xfId="0" builtinId="0"/>
    <cellStyle name="Porcentaje" xfId="1" builtinId="5"/>
  </cellStyles>
  <dxfs count="64">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ill>
        <patternFill>
          <bgColor rgb="FF00B050"/>
        </patternFill>
      </fill>
    </dxf>
    <dxf>
      <font>
        <color rgb="FF9C5700"/>
      </font>
      <fill>
        <patternFill>
          <bgColor rgb="FFFFEB9C"/>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ont>
        <color rgb="FF9C5700"/>
      </font>
      <fill>
        <patternFill>
          <bgColor rgb="FFFFEB9C"/>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rgb="FF9C5700"/>
      </font>
      <fill>
        <patternFill>
          <bgColor rgb="FFFFEB9C"/>
        </patternFill>
      </fill>
    </dxf>
    <dxf>
      <fill>
        <patternFill>
          <bgColor rgb="FF00B050"/>
        </patternFill>
      </fill>
    </dxf>
    <dxf>
      <fill>
        <patternFill>
          <bgColor rgb="FF00B05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ont>
        <color rgb="FF9C5700"/>
      </font>
      <fill>
        <patternFill>
          <bgColor rgb="FFFFEB9C"/>
        </patternFill>
      </fill>
    </dxf>
    <dxf>
      <fill>
        <patternFill>
          <bgColor rgb="FFFF0000"/>
        </patternFill>
      </fill>
    </dxf>
    <dxf>
      <fill>
        <patternFill>
          <bgColor rgb="FFFFFF00"/>
        </patternFill>
      </fill>
    </dxf>
    <dxf>
      <fill>
        <patternFill>
          <bgColor rgb="FF00B050"/>
        </patternFill>
      </fill>
    </dxf>
    <dxf>
      <font>
        <color rgb="FF9C5700"/>
      </font>
      <fill>
        <patternFill>
          <bgColor rgb="FFFFEB9C"/>
        </patternFill>
      </fill>
    </dxf>
    <dxf>
      <fill>
        <patternFill>
          <bgColor rgb="FF00B050"/>
        </patternFill>
      </fill>
    </dxf>
    <dxf>
      <font>
        <color rgb="FF9C5700"/>
      </font>
      <fill>
        <patternFill>
          <bgColor rgb="FFFFEB9C"/>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patternType="none">
          <bgColor auto="1"/>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EB9C"/>
      <color rgb="FFC7EFCE"/>
      <color rgb="FF942C2C"/>
      <color rgb="FFC84043"/>
      <color rgb="FFD56D6F"/>
      <color rgb="FF611D1D"/>
      <color rgb="FFD3676A"/>
      <color rgb="FF611C1D"/>
      <color rgb="FF8E000F"/>
      <color rgb="FF285A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115660</xdr:colOff>
      <xdr:row>0</xdr:row>
      <xdr:rowOff>54429</xdr:rowOff>
    </xdr:from>
    <xdr:to>
      <xdr:col>2</xdr:col>
      <xdr:colOff>1632145</xdr:colOff>
      <xdr:row>8</xdr:row>
      <xdr:rowOff>19844</xdr:rowOff>
    </xdr:to>
    <xdr:pic>
      <xdr:nvPicPr>
        <xdr:cNvPr id="3" name="Imagen 2">
          <a:extLst>
            <a:ext uri="{FF2B5EF4-FFF2-40B4-BE49-F238E27FC236}">
              <a16:creationId xmlns:a16="http://schemas.microsoft.com/office/drawing/2014/main" id="{95E8EF9C-D18D-4A41-A459-E543F96DC1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7660" y="54429"/>
          <a:ext cx="2887027" cy="2231571"/>
        </a:xfrm>
        <a:prstGeom prst="rect">
          <a:avLst/>
        </a:prstGeom>
      </xdr:spPr>
    </xdr:pic>
    <xdr:clientData/>
  </xdr:twoCellAnchor>
  <xdr:oneCellAnchor>
    <xdr:from>
      <xdr:col>4</xdr:col>
      <xdr:colOff>1645627</xdr:colOff>
      <xdr:row>63</xdr:row>
      <xdr:rowOff>0</xdr:rowOff>
    </xdr:from>
    <xdr:ext cx="65" cy="172227"/>
    <xdr:sp macro="" textlink="">
      <xdr:nvSpPr>
        <xdr:cNvPr id="9" name="CuadroTexto 8">
          <a:extLst>
            <a:ext uri="{FF2B5EF4-FFF2-40B4-BE49-F238E27FC236}">
              <a16:creationId xmlns:a16="http://schemas.microsoft.com/office/drawing/2014/main" id="{CFBAB9DC-955B-4D40-8CEE-2E373F574989}"/>
            </a:ext>
          </a:extLst>
        </xdr:cNvPr>
        <xdr:cNvSpPr txBox="1"/>
      </xdr:nvSpPr>
      <xdr:spPr>
        <a:xfrm>
          <a:off x="8255977" y="6381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63</xdr:row>
      <xdr:rowOff>0</xdr:rowOff>
    </xdr:from>
    <xdr:ext cx="65" cy="172227"/>
    <xdr:sp macro="" textlink="">
      <xdr:nvSpPr>
        <xdr:cNvPr id="10" name="CuadroTexto 9">
          <a:extLst>
            <a:ext uri="{FF2B5EF4-FFF2-40B4-BE49-F238E27FC236}">
              <a16:creationId xmlns:a16="http://schemas.microsoft.com/office/drawing/2014/main" id="{864B74C3-A198-41A6-81C0-454007E21B32}"/>
            </a:ext>
          </a:extLst>
        </xdr:cNvPr>
        <xdr:cNvSpPr txBox="1"/>
      </xdr:nvSpPr>
      <xdr:spPr>
        <a:xfrm>
          <a:off x="8255977" y="6381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63</xdr:row>
      <xdr:rowOff>0</xdr:rowOff>
    </xdr:from>
    <xdr:ext cx="65" cy="172227"/>
    <xdr:sp macro="" textlink="">
      <xdr:nvSpPr>
        <xdr:cNvPr id="11" name="CuadroTexto 10">
          <a:extLst>
            <a:ext uri="{FF2B5EF4-FFF2-40B4-BE49-F238E27FC236}">
              <a16:creationId xmlns:a16="http://schemas.microsoft.com/office/drawing/2014/main" id="{91DD8397-7FA8-48CB-806A-6F8758E22B30}"/>
            </a:ext>
          </a:extLst>
        </xdr:cNvPr>
        <xdr:cNvSpPr txBox="1"/>
      </xdr:nvSpPr>
      <xdr:spPr>
        <a:xfrm>
          <a:off x="8255977" y="6381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63</xdr:row>
      <xdr:rowOff>0</xdr:rowOff>
    </xdr:from>
    <xdr:ext cx="65" cy="172227"/>
    <xdr:sp macro="" textlink="">
      <xdr:nvSpPr>
        <xdr:cNvPr id="12" name="CuadroTexto 11">
          <a:extLst>
            <a:ext uri="{FF2B5EF4-FFF2-40B4-BE49-F238E27FC236}">
              <a16:creationId xmlns:a16="http://schemas.microsoft.com/office/drawing/2014/main" id="{47F67139-C256-47C9-919D-6C034FCF9461}"/>
            </a:ext>
          </a:extLst>
        </xdr:cNvPr>
        <xdr:cNvSpPr txBox="1"/>
      </xdr:nvSpPr>
      <xdr:spPr>
        <a:xfrm>
          <a:off x="8255977" y="6381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33" name="CuadroTexto 32">
          <a:extLst>
            <a:ext uri="{FF2B5EF4-FFF2-40B4-BE49-F238E27FC236}">
              <a16:creationId xmlns:a16="http://schemas.microsoft.com/office/drawing/2014/main" id="{667D4A05-AB3E-4E07-A2D6-3B2D67F361B4}"/>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34" name="CuadroTexto 33">
          <a:extLst>
            <a:ext uri="{FF2B5EF4-FFF2-40B4-BE49-F238E27FC236}">
              <a16:creationId xmlns:a16="http://schemas.microsoft.com/office/drawing/2014/main" id="{0EEEC88F-7655-45C3-AD7D-6F56E18D2E74}"/>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35" name="CuadroTexto 34">
          <a:extLst>
            <a:ext uri="{FF2B5EF4-FFF2-40B4-BE49-F238E27FC236}">
              <a16:creationId xmlns:a16="http://schemas.microsoft.com/office/drawing/2014/main" id="{1BDB4EA3-4225-47F9-9C60-D38E60642E28}"/>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36" name="CuadroTexto 35">
          <a:extLst>
            <a:ext uri="{FF2B5EF4-FFF2-40B4-BE49-F238E27FC236}">
              <a16:creationId xmlns:a16="http://schemas.microsoft.com/office/drawing/2014/main" id="{74773CF3-E024-4126-9D75-941182E93C49}"/>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37" name="CuadroTexto 36">
          <a:extLst>
            <a:ext uri="{FF2B5EF4-FFF2-40B4-BE49-F238E27FC236}">
              <a16:creationId xmlns:a16="http://schemas.microsoft.com/office/drawing/2014/main" id="{DE1BCFF2-372C-4EFE-88EC-323963D23B98}"/>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38" name="CuadroTexto 37">
          <a:extLst>
            <a:ext uri="{FF2B5EF4-FFF2-40B4-BE49-F238E27FC236}">
              <a16:creationId xmlns:a16="http://schemas.microsoft.com/office/drawing/2014/main" id="{4490C975-F62C-4C47-B46A-8575CEBF1F67}"/>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39" name="CuadroTexto 38">
          <a:extLst>
            <a:ext uri="{FF2B5EF4-FFF2-40B4-BE49-F238E27FC236}">
              <a16:creationId xmlns:a16="http://schemas.microsoft.com/office/drawing/2014/main" id="{29356DC2-9E1C-4C29-A0AC-36453A0A2990}"/>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40" name="CuadroTexto 39">
          <a:extLst>
            <a:ext uri="{FF2B5EF4-FFF2-40B4-BE49-F238E27FC236}">
              <a16:creationId xmlns:a16="http://schemas.microsoft.com/office/drawing/2014/main" id="{FE7E44D5-05FB-4AA1-8069-4807E97AC9FD}"/>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41" name="CuadroTexto 40">
          <a:extLst>
            <a:ext uri="{FF2B5EF4-FFF2-40B4-BE49-F238E27FC236}">
              <a16:creationId xmlns:a16="http://schemas.microsoft.com/office/drawing/2014/main" id="{0B4E8641-D753-4EB0-9472-EF0558E4B861}"/>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42" name="CuadroTexto 41">
          <a:extLst>
            <a:ext uri="{FF2B5EF4-FFF2-40B4-BE49-F238E27FC236}">
              <a16:creationId xmlns:a16="http://schemas.microsoft.com/office/drawing/2014/main" id="{A25381CC-3D2A-4277-A34A-AAFFDA0B1091}"/>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43" name="CuadroTexto 42">
          <a:extLst>
            <a:ext uri="{FF2B5EF4-FFF2-40B4-BE49-F238E27FC236}">
              <a16:creationId xmlns:a16="http://schemas.microsoft.com/office/drawing/2014/main" id="{B66904F3-83F1-48BA-B846-522589BC9084}"/>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44" name="CuadroTexto 43">
          <a:extLst>
            <a:ext uri="{FF2B5EF4-FFF2-40B4-BE49-F238E27FC236}">
              <a16:creationId xmlns:a16="http://schemas.microsoft.com/office/drawing/2014/main" id="{250A9E0B-0770-422C-8B89-7073B3295C48}"/>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45" name="CuadroTexto 44">
          <a:extLst>
            <a:ext uri="{FF2B5EF4-FFF2-40B4-BE49-F238E27FC236}">
              <a16:creationId xmlns:a16="http://schemas.microsoft.com/office/drawing/2014/main" id="{5A59AF51-ECD0-43CF-84A4-19660E1C90A3}"/>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46" name="CuadroTexto 45">
          <a:extLst>
            <a:ext uri="{FF2B5EF4-FFF2-40B4-BE49-F238E27FC236}">
              <a16:creationId xmlns:a16="http://schemas.microsoft.com/office/drawing/2014/main" id="{4BB87BA7-5D62-48C1-A661-F8C212630917}"/>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47" name="CuadroTexto 46">
          <a:extLst>
            <a:ext uri="{FF2B5EF4-FFF2-40B4-BE49-F238E27FC236}">
              <a16:creationId xmlns:a16="http://schemas.microsoft.com/office/drawing/2014/main" id="{91C8FC2E-0CFE-4654-831D-2E4F1ADA4D44}"/>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48" name="CuadroTexto 47">
          <a:extLst>
            <a:ext uri="{FF2B5EF4-FFF2-40B4-BE49-F238E27FC236}">
              <a16:creationId xmlns:a16="http://schemas.microsoft.com/office/drawing/2014/main" id="{FA759004-1C18-4C8A-A349-00AF12091A09}"/>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49" name="CuadroTexto 48">
          <a:extLst>
            <a:ext uri="{FF2B5EF4-FFF2-40B4-BE49-F238E27FC236}">
              <a16:creationId xmlns:a16="http://schemas.microsoft.com/office/drawing/2014/main" id="{DE3D79D3-9DD0-4BE2-A0AA-54B8E795E9E9}"/>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50" name="CuadroTexto 49">
          <a:extLst>
            <a:ext uri="{FF2B5EF4-FFF2-40B4-BE49-F238E27FC236}">
              <a16:creationId xmlns:a16="http://schemas.microsoft.com/office/drawing/2014/main" id="{8DC0E8B6-9C24-4760-8353-35133F1A7BBD}"/>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51" name="CuadroTexto 50">
          <a:extLst>
            <a:ext uri="{FF2B5EF4-FFF2-40B4-BE49-F238E27FC236}">
              <a16:creationId xmlns:a16="http://schemas.microsoft.com/office/drawing/2014/main" id="{7617EA02-6559-4FBD-9ABA-4B62BAA75963}"/>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52" name="CuadroTexto 51">
          <a:extLst>
            <a:ext uri="{FF2B5EF4-FFF2-40B4-BE49-F238E27FC236}">
              <a16:creationId xmlns:a16="http://schemas.microsoft.com/office/drawing/2014/main" id="{8A00DF5D-07B0-432F-8F93-2BFB6D6F3E06}"/>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53" name="CuadroTexto 52">
          <a:extLst>
            <a:ext uri="{FF2B5EF4-FFF2-40B4-BE49-F238E27FC236}">
              <a16:creationId xmlns:a16="http://schemas.microsoft.com/office/drawing/2014/main" id="{B39C5680-B749-4FFB-BB19-C7775AF4CE1B}"/>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54" name="CuadroTexto 53">
          <a:extLst>
            <a:ext uri="{FF2B5EF4-FFF2-40B4-BE49-F238E27FC236}">
              <a16:creationId xmlns:a16="http://schemas.microsoft.com/office/drawing/2014/main" id="{584CE64B-0ED4-43EC-907F-C35662585705}"/>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55" name="CuadroTexto 54">
          <a:extLst>
            <a:ext uri="{FF2B5EF4-FFF2-40B4-BE49-F238E27FC236}">
              <a16:creationId xmlns:a16="http://schemas.microsoft.com/office/drawing/2014/main" id="{5348CBBB-195C-4BA4-91D2-6F2F452E12A6}"/>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56" name="CuadroTexto 55">
          <a:extLst>
            <a:ext uri="{FF2B5EF4-FFF2-40B4-BE49-F238E27FC236}">
              <a16:creationId xmlns:a16="http://schemas.microsoft.com/office/drawing/2014/main" id="{5370434B-7129-4725-ADD5-CE251AA114AD}"/>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twoCellAnchor editAs="oneCell">
    <xdr:from>
      <xdr:col>22</xdr:col>
      <xdr:colOff>40822</xdr:colOff>
      <xdr:row>0</xdr:row>
      <xdr:rowOff>114301</xdr:rowOff>
    </xdr:from>
    <xdr:to>
      <xdr:col>22</xdr:col>
      <xdr:colOff>3924300</xdr:colOff>
      <xdr:row>8</xdr:row>
      <xdr:rowOff>70017</xdr:rowOff>
    </xdr:to>
    <xdr:pic>
      <xdr:nvPicPr>
        <xdr:cNvPr id="57" name="Imagen 56">
          <a:extLst>
            <a:ext uri="{FF2B5EF4-FFF2-40B4-BE49-F238E27FC236}">
              <a16:creationId xmlns:a16="http://schemas.microsoft.com/office/drawing/2014/main" id="{BA20FDF7-54DF-EE64-81BF-2285B7EE3EF0}"/>
            </a:ext>
          </a:extLst>
        </xdr:cNvPr>
        <xdr:cNvPicPr>
          <a:picLocks noChangeAspect="1"/>
        </xdr:cNvPicPr>
      </xdr:nvPicPr>
      <xdr:blipFill rotWithShape="1">
        <a:blip xmlns:r="http://schemas.openxmlformats.org/officeDocument/2006/relationships" r:embed="rId2"/>
        <a:srcRect l="29877"/>
        <a:stretch/>
      </xdr:blipFill>
      <xdr:spPr>
        <a:xfrm>
          <a:off x="31119536" y="114301"/>
          <a:ext cx="3883478" cy="2241716"/>
        </a:xfrm>
        <a:prstGeom prst="rect">
          <a:avLst/>
        </a:prstGeom>
      </xdr:spPr>
    </xdr:pic>
    <xdr:clientData/>
  </xdr:twoCellAnchor>
  <xdr:twoCellAnchor editAs="oneCell">
    <xdr:from>
      <xdr:col>2</xdr:col>
      <xdr:colOff>1945823</xdr:colOff>
      <xdr:row>0</xdr:row>
      <xdr:rowOff>40821</xdr:rowOff>
    </xdr:from>
    <xdr:to>
      <xdr:col>3</xdr:col>
      <xdr:colOff>1768927</xdr:colOff>
      <xdr:row>8</xdr:row>
      <xdr:rowOff>98094</xdr:rowOff>
    </xdr:to>
    <xdr:pic>
      <xdr:nvPicPr>
        <xdr:cNvPr id="2" name="Imagen 1">
          <a:extLst>
            <a:ext uri="{FF2B5EF4-FFF2-40B4-BE49-F238E27FC236}">
              <a16:creationId xmlns:a16="http://schemas.microsoft.com/office/drawing/2014/main" id="{C354BC52-45EF-43A9-87FF-76A72678F303}"/>
            </a:ext>
          </a:extLst>
        </xdr:cNvPr>
        <xdr:cNvPicPr>
          <a:picLocks noChangeAspect="1"/>
        </xdr:cNvPicPr>
      </xdr:nvPicPr>
      <xdr:blipFill rotWithShape="1">
        <a:blip xmlns:r="http://schemas.openxmlformats.org/officeDocument/2006/relationships" r:embed="rId3"/>
        <a:srcRect r="61753"/>
        <a:stretch/>
      </xdr:blipFill>
      <xdr:spPr>
        <a:xfrm>
          <a:off x="4082144" y="40821"/>
          <a:ext cx="2217962" cy="2343273"/>
        </a:xfrm>
        <a:prstGeom prst="rect">
          <a:avLst/>
        </a:prstGeom>
      </xdr:spPr>
    </xdr:pic>
    <xdr:clientData/>
  </xdr:twoCellAnchor>
  <xdr:twoCellAnchor editAs="oneCell">
    <xdr:from>
      <xdr:col>20</xdr:col>
      <xdr:colOff>798018</xdr:colOff>
      <xdr:row>1</xdr:row>
      <xdr:rowOff>122464</xdr:rowOff>
    </xdr:from>
    <xdr:to>
      <xdr:col>22</xdr:col>
      <xdr:colOff>54426</xdr:colOff>
      <xdr:row>7</xdr:row>
      <xdr:rowOff>176893</xdr:rowOff>
    </xdr:to>
    <xdr:pic>
      <xdr:nvPicPr>
        <xdr:cNvPr id="5" name="Imagen 4">
          <a:extLst>
            <a:ext uri="{FF2B5EF4-FFF2-40B4-BE49-F238E27FC236}">
              <a16:creationId xmlns:a16="http://schemas.microsoft.com/office/drawing/2014/main" id="{3D076EE1-5794-4F23-BBCF-92371578979C}"/>
            </a:ext>
          </a:extLst>
        </xdr:cNvPr>
        <xdr:cNvPicPr>
          <a:picLocks noChangeAspect="1"/>
        </xdr:cNvPicPr>
      </xdr:nvPicPr>
      <xdr:blipFill rotWithShape="1">
        <a:blip xmlns:r="http://schemas.openxmlformats.org/officeDocument/2006/relationships" r:embed="rId3"/>
        <a:srcRect r="61753"/>
        <a:stretch/>
      </xdr:blipFill>
      <xdr:spPr>
        <a:xfrm>
          <a:off x="29291375" y="326571"/>
          <a:ext cx="1841765" cy="194582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13"/>
  <sheetViews>
    <sheetView tabSelected="1" topLeftCell="D7" zoomScale="70" zoomScaleNormal="70" workbookViewId="0">
      <selection activeCell="T34" sqref="T34"/>
    </sheetView>
  </sheetViews>
  <sheetFormatPr baseColWidth="10" defaultColWidth="11.42578125" defaultRowHeight="15" x14ac:dyDescent="0.25"/>
  <cols>
    <col min="2" max="2" width="20.5703125" customWidth="1"/>
    <col min="3" max="3" width="35.85546875" customWidth="1"/>
    <col min="4" max="4" width="31.42578125" customWidth="1"/>
    <col min="5" max="5" width="29.85546875" customWidth="1"/>
    <col min="6" max="6" width="33.28515625" customWidth="1"/>
    <col min="7" max="7" width="23.140625" customWidth="1"/>
    <col min="8" max="8" width="28.7109375" customWidth="1"/>
    <col min="9" max="9" width="18.85546875" customWidth="1"/>
    <col min="10" max="10" width="20.140625" customWidth="1"/>
    <col min="11" max="11" width="19.140625" bestFit="1" customWidth="1"/>
    <col min="12" max="19" width="16.85546875" customWidth="1"/>
    <col min="20" max="22" width="19.28515625" customWidth="1"/>
    <col min="23" max="23" width="67.28515625" customWidth="1"/>
  </cols>
  <sheetData>
    <row r="1" spans="1:23" ht="15.75" thickBot="1" x14ac:dyDescent="0.3"/>
    <row r="2" spans="1:23" ht="30" customHeight="1" x14ac:dyDescent="0.25">
      <c r="E2" s="255" t="s">
        <v>197</v>
      </c>
      <c r="F2" s="256"/>
      <c r="G2" s="256"/>
      <c r="H2" s="256"/>
      <c r="I2" s="256"/>
      <c r="J2" s="256"/>
      <c r="K2" s="256"/>
      <c r="L2" s="256"/>
      <c r="M2" s="256"/>
      <c r="N2" s="256"/>
      <c r="O2" s="256"/>
      <c r="P2" s="256"/>
      <c r="Q2" s="256"/>
      <c r="R2" s="256"/>
      <c r="S2" s="256"/>
    </row>
    <row r="3" spans="1:23" ht="30" customHeight="1" x14ac:dyDescent="0.25">
      <c r="E3" s="257" t="s">
        <v>0</v>
      </c>
      <c r="F3" s="258"/>
      <c r="G3" s="258"/>
      <c r="H3" s="258"/>
      <c r="I3" s="258"/>
      <c r="J3" s="258"/>
      <c r="K3" s="258"/>
      <c r="L3" s="258"/>
      <c r="M3" s="258"/>
      <c r="N3" s="258"/>
      <c r="O3" s="258"/>
      <c r="P3" s="258"/>
      <c r="Q3" s="258"/>
      <c r="R3" s="258"/>
      <c r="S3" s="258"/>
    </row>
    <row r="4" spans="1:23" ht="30" customHeight="1" x14ac:dyDescent="0.25">
      <c r="E4" s="257" t="s">
        <v>221</v>
      </c>
      <c r="F4" s="258"/>
      <c r="G4" s="258"/>
      <c r="H4" s="258"/>
      <c r="I4" s="258"/>
      <c r="J4" s="258"/>
      <c r="K4" s="258"/>
      <c r="L4" s="258"/>
      <c r="M4" s="258"/>
      <c r="N4" s="258"/>
      <c r="O4" s="258"/>
      <c r="P4" s="258"/>
      <c r="Q4" s="258"/>
      <c r="R4" s="258"/>
      <c r="S4" s="258"/>
    </row>
    <row r="5" spans="1:23" ht="28.5" thickBot="1" x14ac:dyDescent="0.3">
      <c r="E5" s="261" t="s">
        <v>135</v>
      </c>
      <c r="F5" s="262"/>
      <c r="G5" s="262"/>
      <c r="H5" s="262"/>
      <c r="I5" s="262"/>
      <c r="J5" s="262"/>
      <c r="K5" s="262"/>
      <c r="L5" s="262"/>
      <c r="M5" s="262"/>
      <c r="N5" s="262"/>
      <c r="O5" s="262"/>
      <c r="P5" s="262"/>
      <c r="Q5" s="262"/>
      <c r="R5" s="262"/>
      <c r="S5" s="262"/>
    </row>
    <row r="9" spans="1:23" ht="15.75" thickBot="1" x14ac:dyDescent="0.3"/>
    <row r="10" spans="1:23" ht="33.6" customHeight="1" thickBot="1" x14ac:dyDescent="0.3">
      <c r="G10" s="276" t="s">
        <v>196</v>
      </c>
      <c r="H10" s="277"/>
      <c r="I10" s="277"/>
      <c r="J10" s="277"/>
      <c r="K10" s="277"/>
      <c r="L10" s="277"/>
      <c r="M10" s="277"/>
      <c r="N10" s="277"/>
      <c r="O10" s="277"/>
      <c r="P10" s="277"/>
      <c r="Q10" s="277"/>
      <c r="R10" s="277"/>
      <c r="S10" s="277"/>
      <c r="T10" s="277"/>
      <c r="U10" s="277"/>
      <c r="V10" s="278"/>
    </row>
    <row r="11" spans="1:23" ht="43.15" customHeight="1" thickBot="1" x14ac:dyDescent="0.3">
      <c r="A11" t="s">
        <v>195</v>
      </c>
      <c r="B11" s="223" t="s">
        <v>1</v>
      </c>
      <c r="C11" s="225" t="s">
        <v>2</v>
      </c>
      <c r="D11" s="227" t="s">
        <v>3</v>
      </c>
      <c r="E11" s="228"/>
      <c r="F11" s="229"/>
      <c r="G11" s="230" t="s">
        <v>190</v>
      </c>
      <c r="H11" s="230"/>
      <c r="I11" s="230"/>
      <c r="J11" s="230"/>
      <c r="K11" s="231"/>
      <c r="L11" s="259" t="s">
        <v>191</v>
      </c>
      <c r="M11" s="259"/>
      <c r="N11" s="259"/>
      <c r="O11" s="260"/>
      <c r="P11" s="220" t="s">
        <v>192</v>
      </c>
      <c r="Q11" s="221"/>
      <c r="R11" s="221"/>
      <c r="S11" s="222"/>
      <c r="T11" s="221" t="s">
        <v>193</v>
      </c>
      <c r="U11" s="221"/>
      <c r="V11" s="221"/>
      <c r="W11" s="279" t="s">
        <v>194</v>
      </c>
    </row>
    <row r="12" spans="1:23" ht="122.45" customHeight="1" thickBot="1" x14ac:dyDescent="0.3">
      <c r="B12" s="224"/>
      <c r="C12" s="226"/>
      <c r="D12" s="84" t="s">
        <v>5</v>
      </c>
      <c r="E12" s="84" t="s">
        <v>6</v>
      </c>
      <c r="F12" s="84" t="s">
        <v>7</v>
      </c>
      <c r="G12" s="86" t="s">
        <v>31</v>
      </c>
      <c r="H12" s="87" t="s">
        <v>8</v>
      </c>
      <c r="I12" s="88" t="s">
        <v>9</v>
      </c>
      <c r="J12" s="89" t="s">
        <v>10</v>
      </c>
      <c r="K12" s="90" t="s">
        <v>11</v>
      </c>
      <c r="L12" s="91" t="s">
        <v>8</v>
      </c>
      <c r="M12" s="88" t="s">
        <v>9</v>
      </c>
      <c r="N12" s="89" t="s">
        <v>10</v>
      </c>
      <c r="O12" s="90" t="s">
        <v>11</v>
      </c>
      <c r="P12" s="92" t="s">
        <v>8</v>
      </c>
      <c r="Q12" s="93" t="s">
        <v>9</v>
      </c>
      <c r="R12" s="94" t="s">
        <v>10</v>
      </c>
      <c r="S12" s="95" t="s">
        <v>11</v>
      </c>
      <c r="T12" s="93" t="s">
        <v>9</v>
      </c>
      <c r="U12" s="94" t="s">
        <v>10</v>
      </c>
      <c r="V12" s="95" t="s">
        <v>11</v>
      </c>
      <c r="W12" s="280"/>
    </row>
    <row r="13" spans="1:23" ht="196.5" customHeight="1" x14ac:dyDescent="0.25">
      <c r="B13" s="190" t="s">
        <v>12</v>
      </c>
      <c r="C13" s="81" t="s">
        <v>222</v>
      </c>
      <c r="D13" s="100" t="s">
        <v>210</v>
      </c>
      <c r="E13" s="82" t="s">
        <v>43</v>
      </c>
      <c r="F13" s="83" t="s">
        <v>211</v>
      </c>
      <c r="G13" s="194">
        <v>0.9</v>
      </c>
      <c r="H13" s="195">
        <v>0.9</v>
      </c>
      <c r="I13" s="196">
        <v>0.9</v>
      </c>
      <c r="J13" s="196">
        <v>0.9</v>
      </c>
      <c r="K13" s="197">
        <v>0.9</v>
      </c>
      <c r="L13" s="200">
        <v>0.88700000000000001</v>
      </c>
      <c r="M13" s="202">
        <v>0.90800000000000003</v>
      </c>
      <c r="N13" s="202" t="s">
        <v>212</v>
      </c>
      <c r="O13" s="203" t="s">
        <v>212</v>
      </c>
      <c r="P13" s="193">
        <f>IFERROR(L13/H13,"NO DISPONIBLE")</f>
        <v>0.98555555555555552</v>
      </c>
      <c r="Q13" s="201">
        <f>IFERROR(M13/I13,"NO DISPONIBLE")</f>
        <v>1.0088888888888889</v>
      </c>
      <c r="R13" s="201" t="str">
        <f t="shared" ref="R13:S13" si="0">IFERROR(N13/J13,"NO DISPONIBLE")</f>
        <v>NO DISPONIBLE</v>
      </c>
      <c r="S13" s="201" t="str">
        <f t="shared" si="0"/>
        <v>NO DISPONIBLE</v>
      </c>
      <c r="T13" s="193">
        <f>IFERROR((L13+M13)/(H13+I13),"NO DISPONIBLE")</f>
        <v>0.99722222222222212</v>
      </c>
      <c r="U13" s="193" t="str">
        <f>IFERROR((L13+M13+N13)/(H13+I13+J13),"NO DISPONIBLE")</f>
        <v>NO DISPONIBLE</v>
      </c>
      <c r="V13" s="193" t="str">
        <f>IFERROR((L13+M13+N13+O13)/(H13+I13+J13+K13),"NO DISPONIBLE")</f>
        <v>NO DISPONIBLE</v>
      </c>
      <c r="W13" s="215" t="s">
        <v>370</v>
      </c>
    </row>
    <row r="14" spans="1:23" ht="6.75" customHeight="1" x14ac:dyDescent="0.25">
      <c r="B14" s="237" t="s">
        <v>30</v>
      </c>
      <c r="C14" s="238"/>
      <c r="D14" s="238"/>
      <c r="E14" s="238"/>
      <c r="F14" s="238"/>
      <c r="G14" s="96"/>
      <c r="H14" s="78"/>
      <c r="I14" s="66"/>
      <c r="J14" s="66"/>
      <c r="K14" s="67"/>
      <c r="L14" s="65"/>
      <c r="M14" s="66"/>
      <c r="N14" s="66"/>
      <c r="O14" s="68"/>
      <c r="P14" s="85" t="str">
        <f>IFERROR((L14/H14),"100%")</f>
        <v>100%</v>
      </c>
      <c r="Q14" s="34" t="str">
        <f>IFERROR((M14/I14),"100%")</f>
        <v>100%</v>
      </c>
      <c r="R14" s="34" t="str">
        <f>IFERROR((N14/J14),"100%")</f>
        <v>100%</v>
      </c>
      <c r="S14" s="37" t="str">
        <f>IFERROR((O14/K14),"100%")</f>
        <v>100%</v>
      </c>
      <c r="T14" s="64" t="str">
        <f t="shared" ref="T14:T19" si="1">IFERROR(((L14+M14)/(H14+I14)),"100%")</f>
        <v>100%</v>
      </c>
      <c r="U14" s="34" t="str">
        <f>IFERROR(((L14+M14+N14)/(H14+I14+J14)),"100%")</f>
        <v>100%</v>
      </c>
      <c r="V14" s="37" t="str">
        <f>IFERROR(((L14+M14+N14+O14)/(H14+I14+J14+K14)),"100%")</f>
        <v>100%</v>
      </c>
      <c r="W14" s="74"/>
    </row>
    <row r="15" spans="1:23" ht="156.75" customHeight="1" x14ac:dyDescent="0.25">
      <c r="B15" s="70" t="s">
        <v>134</v>
      </c>
      <c r="C15" s="171" t="s">
        <v>223</v>
      </c>
      <c r="D15" s="172" t="s">
        <v>371</v>
      </c>
      <c r="E15" s="173" t="s">
        <v>43</v>
      </c>
      <c r="F15" s="174" t="s">
        <v>369</v>
      </c>
      <c r="G15" s="175">
        <v>1</v>
      </c>
      <c r="H15" s="160">
        <v>1</v>
      </c>
      <c r="I15" s="161">
        <v>1</v>
      </c>
      <c r="J15" s="162">
        <v>1</v>
      </c>
      <c r="K15" s="189">
        <v>1</v>
      </c>
      <c r="L15" s="163">
        <v>1</v>
      </c>
      <c r="M15" s="218">
        <v>1</v>
      </c>
      <c r="N15" s="1"/>
      <c r="O15" s="2"/>
      <c r="P15" s="85">
        <f>IFERROR((L15/H15),"100%")</f>
        <v>1</v>
      </c>
      <c r="Q15" s="34">
        <f>IFERROR((M15/I15),"100%")</f>
        <v>1</v>
      </c>
      <c r="R15" s="72"/>
      <c r="S15" s="73"/>
      <c r="T15" s="71">
        <f t="shared" si="1"/>
        <v>1</v>
      </c>
      <c r="U15" s="72"/>
      <c r="V15" s="73"/>
      <c r="W15" s="216" t="s">
        <v>372</v>
      </c>
    </row>
    <row r="16" spans="1:23" ht="115.5" customHeight="1" x14ac:dyDescent="0.25">
      <c r="B16" s="41" t="s">
        <v>32</v>
      </c>
      <c r="C16" s="48" t="s">
        <v>224</v>
      </c>
      <c r="D16" s="47" t="s">
        <v>33</v>
      </c>
      <c r="E16" s="108" t="s">
        <v>34</v>
      </c>
      <c r="F16" s="47" t="s">
        <v>137</v>
      </c>
      <c r="G16" s="150">
        <f>SUM(H16:K16)</f>
        <v>420</v>
      </c>
      <c r="H16" s="79">
        <v>100</v>
      </c>
      <c r="I16" s="1">
        <v>70</v>
      </c>
      <c r="J16" s="1">
        <v>125</v>
      </c>
      <c r="K16" s="35">
        <v>125</v>
      </c>
      <c r="L16" s="42">
        <v>181</v>
      </c>
      <c r="M16" s="1">
        <v>170</v>
      </c>
      <c r="N16" s="1"/>
      <c r="O16" s="2"/>
      <c r="P16" s="64">
        <f>IFERROR((L16/H16),"100%")</f>
        <v>1.81</v>
      </c>
      <c r="Q16" s="34">
        <f>IFERROR((M16/I16),"100%")</f>
        <v>2.4285714285714284</v>
      </c>
      <c r="R16" s="72"/>
      <c r="S16" s="73"/>
      <c r="T16" s="71">
        <f t="shared" si="1"/>
        <v>2.0647058823529414</v>
      </c>
      <c r="U16" s="72"/>
      <c r="V16" s="73"/>
      <c r="W16" s="137" t="s">
        <v>368</v>
      </c>
    </row>
    <row r="17" spans="2:23" ht="115.5" customHeight="1" x14ac:dyDescent="0.25">
      <c r="B17" s="3" t="s">
        <v>13</v>
      </c>
      <c r="C17" s="4" t="s">
        <v>225</v>
      </c>
      <c r="D17" s="5" t="s">
        <v>35</v>
      </c>
      <c r="E17" s="6" t="s">
        <v>34</v>
      </c>
      <c r="F17" s="7" t="s">
        <v>138</v>
      </c>
      <c r="G17" s="139">
        <f>SUM(H17:K17)</f>
        <v>2290</v>
      </c>
      <c r="H17" s="79">
        <v>572</v>
      </c>
      <c r="I17" s="1">
        <v>572</v>
      </c>
      <c r="J17" s="1">
        <v>572</v>
      </c>
      <c r="K17" s="35">
        <v>574</v>
      </c>
      <c r="L17" s="42">
        <v>821</v>
      </c>
      <c r="M17" s="1">
        <v>802</v>
      </c>
      <c r="N17" s="1"/>
      <c r="O17" s="2"/>
      <c r="P17" s="64">
        <f t="shared" ref="P17:Q32" si="2">IFERROR((L17/H17),"100%")</f>
        <v>1.4353146853146854</v>
      </c>
      <c r="Q17" s="34" t="str">
        <f>IFERROR((T16M17/I17),"100%")</f>
        <v>100%</v>
      </c>
      <c r="R17" s="72"/>
      <c r="S17" s="73"/>
      <c r="T17" s="71">
        <f t="shared" si="1"/>
        <v>1.4187062937062938</v>
      </c>
      <c r="U17" s="72"/>
      <c r="V17" s="73"/>
      <c r="W17" s="25" t="s">
        <v>366</v>
      </c>
    </row>
    <row r="18" spans="2:23" ht="126" customHeight="1" x14ac:dyDescent="0.25">
      <c r="B18" s="3" t="s">
        <v>13</v>
      </c>
      <c r="C18" s="99" t="s">
        <v>226</v>
      </c>
      <c r="D18" s="100" t="s">
        <v>36</v>
      </c>
      <c r="E18" s="101" t="s">
        <v>34</v>
      </c>
      <c r="F18" s="102" t="s">
        <v>139</v>
      </c>
      <c r="G18" s="139">
        <f>SUM(H18:K18)</f>
        <v>520</v>
      </c>
      <c r="H18" s="103">
        <v>100</v>
      </c>
      <c r="I18" s="104">
        <v>70</v>
      </c>
      <c r="J18" s="104">
        <v>100</v>
      </c>
      <c r="K18" s="105">
        <v>250</v>
      </c>
      <c r="L18" s="106">
        <v>98</v>
      </c>
      <c r="M18" s="104">
        <v>47</v>
      </c>
      <c r="N18" s="104"/>
      <c r="O18" s="107"/>
      <c r="P18" s="64">
        <f t="shared" si="2"/>
        <v>0.98</v>
      </c>
      <c r="Q18" s="34">
        <f>IFERROR((M18/I18),"100%")</f>
        <v>0.67142857142857137</v>
      </c>
      <c r="R18" s="72"/>
      <c r="S18" s="73"/>
      <c r="T18" s="71">
        <f t="shared" si="1"/>
        <v>0.8529411764705882</v>
      </c>
      <c r="U18" s="72"/>
      <c r="V18" s="73"/>
      <c r="W18" s="25" t="s">
        <v>367</v>
      </c>
    </row>
    <row r="19" spans="2:23" ht="161.25" customHeight="1" x14ac:dyDescent="0.25">
      <c r="B19" s="41" t="s">
        <v>37</v>
      </c>
      <c r="C19" s="48" t="s">
        <v>227</v>
      </c>
      <c r="D19" s="47" t="s">
        <v>38</v>
      </c>
      <c r="E19" s="108" t="s">
        <v>34</v>
      </c>
      <c r="F19" s="47" t="s">
        <v>140</v>
      </c>
      <c r="G19" s="109">
        <f>SUM(H19:K19)</f>
        <v>7</v>
      </c>
      <c r="H19" s="79">
        <v>1</v>
      </c>
      <c r="I19" s="1">
        <v>1</v>
      </c>
      <c r="J19" s="1">
        <v>3</v>
      </c>
      <c r="K19" s="35">
        <v>2</v>
      </c>
      <c r="L19" s="42">
        <v>1</v>
      </c>
      <c r="M19" s="1">
        <v>1</v>
      </c>
      <c r="N19" s="1"/>
      <c r="O19" s="2"/>
      <c r="P19" s="64">
        <f t="shared" si="2"/>
        <v>1</v>
      </c>
      <c r="Q19" s="34">
        <f t="shared" si="2"/>
        <v>1</v>
      </c>
      <c r="R19" s="72"/>
      <c r="S19" s="73"/>
      <c r="T19" s="71">
        <f t="shared" si="1"/>
        <v>1</v>
      </c>
      <c r="U19" s="72"/>
      <c r="V19" s="73"/>
      <c r="W19" s="24" t="s">
        <v>321</v>
      </c>
    </row>
    <row r="20" spans="2:23" ht="143.25" customHeight="1" x14ac:dyDescent="0.25">
      <c r="B20" s="3" t="s">
        <v>13</v>
      </c>
      <c r="C20" s="4" t="s">
        <v>228</v>
      </c>
      <c r="D20" s="5" t="s">
        <v>39</v>
      </c>
      <c r="E20" s="6" t="s">
        <v>34</v>
      </c>
      <c r="F20" s="7" t="s">
        <v>136</v>
      </c>
      <c r="G20" s="134">
        <f>SUM(H20:K20)</f>
        <v>3</v>
      </c>
      <c r="H20" s="79">
        <v>1</v>
      </c>
      <c r="I20" s="1">
        <v>1</v>
      </c>
      <c r="J20" s="1">
        <v>1</v>
      </c>
      <c r="K20" s="35"/>
      <c r="L20" s="42">
        <v>1</v>
      </c>
      <c r="M20" s="1">
        <v>1</v>
      </c>
      <c r="N20" s="1"/>
      <c r="O20" s="2"/>
      <c r="P20" s="64">
        <f t="shared" si="2"/>
        <v>1</v>
      </c>
      <c r="Q20" s="34">
        <f t="shared" si="2"/>
        <v>1</v>
      </c>
      <c r="R20" s="72"/>
      <c r="S20" s="73"/>
      <c r="T20" s="71">
        <f t="shared" ref="T20:T23" si="3">IFERROR(((L20+M20)/(H20+I20)),"100%")</f>
        <v>1</v>
      </c>
      <c r="U20" s="72"/>
      <c r="V20" s="73"/>
      <c r="W20" s="25" t="s">
        <v>322</v>
      </c>
    </row>
    <row r="21" spans="2:23" ht="135" customHeight="1" x14ac:dyDescent="0.25">
      <c r="B21" s="3" t="s">
        <v>13</v>
      </c>
      <c r="C21" s="4" t="s">
        <v>229</v>
      </c>
      <c r="D21" s="5" t="s">
        <v>40</v>
      </c>
      <c r="E21" s="6" t="s">
        <v>34</v>
      </c>
      <c r="F21" s="7" t="s">
        <v>141</v>
      </c>
      <c r="G21" s="134">
        <f t="shared" ref="G21:G22" si="4">SUM(H21:K21)</f>
        <v>4</v>
      </c>
      <c r="H21" s="103"/>
      <c r="I21" s="1">
        <v>1</v>
      </c>
      <c r="J21" s="1">
        <v>1</v>
      </c>
      <c r="K21" s="35">
        <v>2</v>
      </c>
      <c r="L21" s="42"/>
      <c r="M21" s="104">
        <v>1</v>
      </c>
      <c r="N21" s="104"/>
      <c r="O21" s="107"/>
      <c r="P21" s="64" t="str">
        <f t="shared" si="2"/>
        <v>100%</v>
      </c>
      <c r="Q21" s="34">
        <f t="shared" si="2"/>
        <v>1</v>
      </c>
      <c r="R21" s="72"/>
      <c r="S21" s="73"/>
      <c r="T21" s="71">
        <f t="shared" si="3"/>
        <v>1</v>
      </c>
      <c r="U21" s="72"/>
      <c r="V21" s="73"/>
      <c r="W21" s="25" t="s">
        <v>323</v>
      </c>
    </row>
    <row r="22" spans="2:23" ht="118.5" customHeight="1" x14ac:dyDescent="0.25">
      <c r="B22" s="3" t="s">
        <v>13</v>
      </c>
      <c r="C22" s="4" t="s">
        <v>230</v>
      </c>
      <c r="D22" s="5" t="s">
        <v>41</v>
      </c>
      <c r="E22" s="6" t="s">
        <v>34</v>
      </c>
      <c r="F22" s="7" t="s">
        <v>142</v>
      </c>
      <c r="G22" s="134">
        <f t="shared" si="4"/>
        <v>45</v>
      </c>
      <c r="H22" s="103">
        <v>11</v>
      </c>
      <c r="I22" s="1">
        <v>11</v>
      </c>
      <c r="J22" s="1">
        <v>12</v>
      </c>
      <c r="K22" s="35">
        <v>11</v>
      </c>
      <c r="L22" s="42">
        <v>11</v>
      </c>
      <c r="M22" s="104">
        <v>11</v>
      </c>
      <c r="N22" s="104"/>
      <c r="O22" s="107"/>
      <c r="P22" s="64">
        <f t="shared" si="2"/>
        <v>1</v>
      </c>
      <c r="Q22" s="34">
        <f t="shared" si="2"/>
        <v>1</v>
      </c>
      <c r="R22" s="72"/>
      <c r="S22" s="73"/>
      <c r="T22" s="71">
        <f t="shared" si="3"/>
        <v>1</v>
      </c>
      <c r="U22" s="72"/>
      <c r="V22" s="73"/>
      <c r="W22" s="25" t="s">
        <v>198</v>
      </c>
    </row>
    <row r="23" spans="2:23" ht="120" customHeight="1" x14ac:dyDescent="0.25">
      <c r="B23" s="3" t="s">
        <v>13</v>
      </c>
      <c r="C23" s="4" t="s">
        <v>231</v>
      </c>
      <c r="D23" s="5" t="s">
        <v>42</v>
      </c>
      <c r="E23" s="6" t="s">
        <v>43</v>
      </c>
      <c r="F23" s="7" t="s">
        <v>143</v>
      </c>
      <c r="G23" s="134">
        <f t="shared" ref="G23:G28" si="5">SUM(H23:K23)</f>
        <v>1</v>
      </c>
      <c r="H23" s="103"/>
      <c r="I23" s="1"/>
      <c r="J23" s="1">
        <v>1</v>
      </c>
      <c r="K23" s="35"/>
      <c r="L23" s="42"/>
      <c r="M23" s="104"/>
      <c r="N23" s="104"/>
      <c r="O23" s="107"/>
      <c r="P23" s="64" t="str">
        <f t="shared" si="2"/>
        <v>100%</v>
      </c>
      <c r="Q23" s="34" t="str">
        <f t="shared" si="2"/>
        <v>100%</v>
      </c>
      <c r="R23" s="72"/>
      <c r="S23" s="73"/>
      <c r="T23" s="71" t="str">
        <f t="shared" si="3"/>
        <v>100%</v>
      </c>
      <c r="U23" s="72"/>
      <c r="V23" s="73"/>
      <c r="W23" s="25" t="s">
        <v>199</v>
      </c>
    </row>
    <row r="24" spans="2:23" ht="115.5" customHeight="1" x14ac:dyDescent="0.25">
      <c r="B24" s="41" t="s">
        <v>47</v>
      </c>
      <c r="C24" s="48" t="s">
        <v>232</v>
      </c>
      <c r="D24" s="48" t="s">
        <v>48</v>
      </c>
      <c r="E24" s="117" t="s">
        <v>34</v>
      </c>
      <c r="F24" s="118" t="s">
        <v>144</v>
      </c>
      <c r="G24" s="109">
        <f t="shared" si="5"/>
        <v>2</v>
      </c>
      <c r="H24" s="186"/>
      <c r="I24" s="186"/>
      <c r="J24" s="1">
        <v>1</v>
      </c>
      <c r="K24" s="35">
        <v>1</v>
      </c>
      <c r="L24" s="42"/>
      <c r="M24" s="1"/>
      <c r="N24" s="1"/>
      <c r="O24" s="2"/>
      <c r="P24" s="64" t="str">
        <f t="shared" ref="P24:P27" si="6">IFERROR((L24/H24),"100%")</f>
        <v>100%</v>
      </c>
      <c r="Q24" s="34" t="str">
        <f t="shared" si="2"/>
        <v>100%</v>
      </c>
      <c r="R24" s="72"/>
      <c r="S24" s="73"/>
      <c r="T24" s="71" t="str">
        <f>IFERROR(((L24+M24)/(H24+I24)),"100%")</f>
        <v>100%</v>
      </c>
      <c r="U24" s="72"/>
      <c r="V24" s="73"/>
      <c r="W24" s="24" t="s">
        <v>200</v>
      </c>
    </row>
    <row r="25" spans="2:23" ht="111.75" customHeight="1" x14ac:dyDescent="0.25">
      <c r="B25" s="3" t="s">
        <v>13</v>
      </c>
      <c r="C25" s="5" t="s">
        <v>233</v>
      </c>
      <c r="D25" s="5" t="s">
        <v>49</v>
      </c>
      <c r="E25" s="119" t="s">
        <v>34</v>
      </c>
      <c r="F25" s="120" t="s">
        <v>145</v>
      </c>
      <c r="G25" s="134">
        <f t="shared" si="5"/>
        <v>7</v>
      </c>
      <c r="H25" s="1">
        <v>2</v>
      </c>
      <c r="I25" s="1">
        <v>2</v>
      </c>
      <c r="J25" s="1">
        <v>2</v>
      </c>
      <c r="K25" s="35">
        <v>1</v>
      </c>
      <c r="L25" s="42">
        <v>2</v>
      </c>
      <c r="M25" s="1">
        <v>2</v>
      </c>
      <c r="N25" s="1"/>
      <c r="O25" s="2"/>
      <c r="P25" s="64">
        <f t="shared" si="6"/>
        <v>1</v>
      </c>
      <c r="Q25" s="34">
        <f t="shared" si="2"/>
        <v>1</v>
      </c>
      <c r="R25" s="72"/>
      <c r="S25" s="73"/>
      <c r="T25" s="71">
        <f t="shared" ref="T25:T48" si="7">IFERROR(((L25+M25)/(H25+I25)),"100%")</f>
        <v>1</v>
      </c>
      <c r="U25" s="72"/>
      <c r="V25" s="73"/>
      <c r="W25" s="25" t="s">
        <v>201</v>
      </c>
    </row>
    <row r="26" spans="2:23" ht="114" customHeight="1" x14ac:dyDescent="0.25">
      <c r="B26" s="3" t="s">
        <v>13</v>
      </c>
      <c r="C26" s="100" t="s">
        <v>234</v>
      </c>
      <c r="D26" s="5" t="s">
        <v>50</v>
      </c>
      <c r="E26" s="119" t="s">
        <v>34</v>
      </c>
      <c r="F26" s="121" t="s">
        <v>146</v>
      </c>
      <c r="G26" s="134">
        <f t="shared" si="5"/>
        <v>2</v>
      </c>
      <c r="H26" s="79">
        <v>1</v>
      </c>
      <c r="I26" s="104"/>
      <c r="J26" s="104"/>
      <c r="K26" s="1">
        <v>1</v>
      </c>
      <c r="L26" s="106">
        <v>1</v>
      </c>
      <c r="M26" s="104"/>
      <c r="N26" s="104"/>
      <c r="O26" s="107"/>
      <c r="P26" s="64">
        <f t="shared" si="6"/>
        <v>1</v>
      </c>
      <c r="Q26" s="34" t="str">
        <f t="shared" si="2"/>
        <v>100%</v>
      </c>
      <c r="R26" s="72"/>
      <c r="S26" s="73"/>
      <c r="T26" s="71">
        <f t="shared" si="7"/>
        <v>1</v>
      </c>
      <c r="U26" s="72"/>
      <c r="V26" s="73"/>
      <c r="W26" s="187" t="s">
        <v>202</v>
      </c>
    </row>
    <row r="27" spans="2:23" ht="132.75" customHeight="1" x14ac:dyDescent="0.25">
      <c r="B27" s="3" t="s">
        <v>13</v>
      </c>
      <c r="C27" s="100" t="s">
        <v>235</v>
      </c>
      <c r="D27" s="100" t="s">
        <v>51</v>
      </c>
      <c r="E27" s="119" t="s">
        <v>34</v>
      </c>
      <c r="F27" s="121" t="s">
        <v>52</v>
      </c>
      <c r="G27" s="134">
        <f t="shared" si="5"/>
        <v>10</v>
      </c>
      <c r="H27" s="104">
        <v>1</v>
      </c>
      <c r="I27" s="104">
        <v>3</v>
      </c>
      <c r="J27" s="1">
        <v>3</v>
      </c>
      <c r="K27" s="35">
        <v>3</v>
      </c>
      <c r="L27" s="106">
        <v>1</v>
      </c>
      <c r="M27" s="104">
        <v>3</v>
      </c>
      <c r="N27" s="104"/>
      <c r="O27" s="107"/>
      <c r="P27" s="64">
        <f t="shared" si="6"/>
        <v>1</v>
      </c>
      <c r="Q27" s="34">
        <f t="shared" si="2"/>
        <v>1</v>
      </c>
      <c r="R27" s="72"/>
      <c r="S27" s="73"/>
      <c r="T27" s="71">
        <f t="shared" si="7"/>
        <v>1</v>
      </c>
      <c r="U27" s="72"/>
      <c r="V27" s="73"/>
      <c r="W27" s="187" t="s">
        <v>325</v>
      </c>
    </row>
    <row r="28" spans="2:23" ht="121.5" customHeight="1" x14ac:dyDescent="0.25">
      <c r="B28" s="3" t="s">
        <v>13</v>
      </c>
      <c r="C28" s="100" t="s">
        <v>324</v>
      </c>
      <c r="D28" s="100" t="s">
        <v>53</v>
      </c>
      <c r="E28" s="119" t="s">
        <v>34</v>
      </c>
      <c r="F28" s="121" t="s">
        <v>54</v>
      </c>
      <c r="G28" s="134">
        <f t="shared" si="5"/>
        <v>7</v>
      </c>
      <c r="H28" s="1">
        <v>2</v>
      </c>
      <c r="I28" s="1">
        <v>2</v>
      </c>
      <c r="J28" s="1">
        <v>2</v>
      </c>
      <c r="K28" s="35">
        <v>1</v>
      </c>
      <c r="L28" s="106">
        <v>2</v>
      </c>
      <c r="M28" s="104">
        <v>2</v>
      </c>
      <c r="N28" s="104"/>
      <c r="O28" s="107"/>
      <c r="P28" s="64">
        <f>IFERROR((L28/H28),"100%")</f>
        <v>1</v>
      </c>
      <c r="Q28" s="34">
        <f t="shared" si="2"/>
        <v>1</v>
      </c>
      <c r="R28" s="72"/>
      <c r="S28" s="73"/>
      <c r="T28" s="71">
        <f t="shared" si="7"/>
        <v>1</v>
      </c>
      <c r="U28" s="72"/>
      <c r="V28" s="73"/>
      <c r="W28" s="187" t="s">
        <v>203</v>
      </c>
    </row>
    <row r="29" spans="2:23" ht="131.25" customHeight="1" x14ac:dyDescent="0.25">
      <c r="B29" s="122" t="s">
        <v>60</v>
      </c>
      <c r="C29" s="123" t="s">
        <v>236</v>
      </c>
      <c r="D29" s="130" t="s">
        <v>59</v>
      </c>
      <c r="E29" s="131" t="s">
        <v>34</v>
      </c>
      <c r="F29" s="129" t="s">
        <v>147</v>
      </c>
      <c r="G29" s="109">
        <f t="shared" ref="G29:G32" si="8">SUM(H29:K29)</f>
        <v>4440</v>
      </c>
      <c r="H29" s="1">
        <v>1110</v>
      </c>
      <c r="I29" s="1">
        <v>1110</v>
      </c>
      <c r="J29" s="1">
        <v>1110</v>
      </c>
      <c r="K29" s="1">
        <v>1110</v>
      </c>
      <c r="L29" s="106">
        <v>1110</v>
      </c>
      <c r="M29" s="1">
        <v>1110</v>
      </c>
      <c r="N29" s="1"/>
      <c r="O29" s="2"/>
      <c r="P29" s="64">
        <f t="shared" ref="P29:Q48" si="9">IFERROR((L29/H29),"100%")</f>
        <v>1</v>
      </c>
      <c r="Q29" s="34">
        <f t="shared" si="2"/>
        <v>1</v>
      </c>
      <c r="R29" s="72"/>
      <c r="S29" s="73"/>
      <c r="T29" s="71">
        <f t="shared" si="7"/>
        <v>1</v>
      </c>
      <c r="U29" s="72"/>
      <c r="V29" s="73"/>
      <c r="W29" s="24" t="s">
        <v>326</v>
      </c>
    </row>
    <row r="30" spans="2:23" ht="118.5" customHeight="1" x14ac:dyDescent="0.25">
      <c r="B30" s="124" t="s">
        <v>13</v>
      </c>
      <c r="C30" s="125" t="s">
        <v>237</v>
      </c>
      <c r="D30" s="126" t="s">
        <v>55</v>
      </c>
      <c r="E30" s="127" t="s">
        <v>34</v>
      </c>
      <c r="F30" s="181" t="s">
        <v>148</v>
      </c>
      <c r="G30" s="134">
        <f t="shared" si="8"/>
        <v>1480</v>
      </c>
      <c r="H30" s="1">
        <v>370</v>
      </c>
      <c r="I30" s="1">
        <v>370</v>
      </c>
      <c r="J30" s="1">
        <v>370</v>
      </c>
      <c r="K30" s="1">
        <v>370</v>
      </c>
      <c r="L30" s="106">
        <v>424</v>
      </c>
      <c r="M30" s="104">
        <v>262</v>
      </c>
      <c r="N30" s="104"/>
      <c r="O30" s="107"/>
      <c r="P30" s="64">
        <f>IFERROR((L30/H30),"100%")</f>
        <v>1.145945945945946</v>
      </c>
      <c r="Q30" s="34">
        <f t="shared" si="2"/>
        <v>0.70810810810810809</v>
      </c>
      <c r="R30" s="72"/>
      <c r="S30" s="73"/>
      <c r="T30" s="71">
        <f t="shared" si="7"/>
        <v>0.927027027027027</v>
      </c>
      <c r="U30" s="72"/>
      <c r="V30" s="73"/>
      <c r="W30" s="25" t="s">
        <v>327</v>
      </c>
    </row>
    <row r="31" spans="2:23" ht="114" customHeight="1" x14ac:dyDescent="0.25">
      <c r="B31" s="124" t="s">
        <v>13</v>
      </c>
      <c r="C31" s="126" t="s">
        <v>238</v>
      </c>
      <c r="D31" s="126" t="s">
        <v>56</v>
      </c>
      <c r="E31" s="127" t="s">
        <v>34</v>
      </c>
      <c r="F31" s="126" t="s">
        <v>149</v>
      </c>
      <c r="G31" s="134">
        <f t="shared" si="8"/>
        <v>276</v>
      </c>
      <c r="H31" s="1">
        <v>69</v>
      </c>
      <c r="I31" s="1">
        <v>69</v>
      </c>
      <c r="J31" s="1">
        <v>69</v>
      </c>
      <c r="K31" s="1">
        <v>69</v>
      </c>
      <c r="L31" s="106">
        <v>68</v>
      </c>
      <c r="M31" s="104">
        <v>49</v>
      </c>
      <c r="N31" s="104"/>
      <c r="O31" s="107"/>
      <c r="P31" s="64">
        <f t="shared" si="9"/>
        <v>0.98550724637681164</v>
      </c>
      <c r="Q31" s="34">
        <f t="shared" si="2"/>
        <v>0.71014492753623193</v>
      </c>
      <c r="R31" s="72"/>
      <c r="S31" s="73"/>
      <c r="T31" s="71">
        <f t="shared" si="7"/>
        <v>0.84782608695652173</v>
      </c>
      <c r="U31" s="72"/>
      <c r="V31" s="73"/>
      <c r="W31" s="25" t="s">
        <v>328</v>
      </c>
    </row>
    <row r="32" spans="2:23" ht="120.75" customHeight="1" x14ac:dyDescent="0.25">
      <c r="B32" s="124" t="s">
        <v>13</v>
      </c>
      <c r="C32" s="125" t="s">
        <v>239</v>
      </c>
      <c r="D32" s="126" t="s">
        <v>57</v>
      </c>
      <c r="E32" s="127" t="s">
        <v>34</v>
      </c>
      <c r="F32" s="128" t="s">
        <v>150</v>
      </c>
      <c r="G32" s="134">
        <f t="shared" si="8"/>
        <v>33200</v>
      </c>
      <c r="H32" s="1">
        <v>8300</v>
      </c>
      <c r="I32" s="1">
        <v>8300</v>
      </c>
      <c r="J32" s="1">
        <v>8300</v>
      </c>
      <c r="K32" s="1">
        <v>8300</v>
      </c>
      <c r="L32" s="106">
        <v>9103</v>
      </c>
      <c r="M32" s="104">
        <v>7938</v>
      </c>
      <c r="N32" s="104"/>
      <c r="O32" s="107"/>
      <c r="P32" s="64">
        <f t="shared" si="9"/>
        <v>1.0967469879518073</v>
      </c>
      <c r="Q32" s="34">
        <f t="shared" si="2"/>
        <v>0.95638554216867466</v>
      </c>
      <c r="R32" s="72"/>
      <c r="S32" s="73"/>
      <c r="T32" s="71">
        <f t="shared" si="7"/>
        <v>1.026566265060241</v>
      </c>
      <c r="U32" s="72"/>
      <c r="V32" s="73"/>
      <c r="W32" s="25" t="s">
        <v>329</v>
      </c>
    </row>
    <row r="33" spans="2:23" ht="111.75" customHeight="1" x14ac:dyDescent="0.25">
      <c r="B33" s="124" t="s">
        <v>13</v>
      </c>
      <c r="C33" s="126" t="s">
        <v>240</v>
      </c>
      <c r="D33" s="126" t="s">
        <v>58</v>
      </c>
      <c r="E33" s="127" t="s">
        <v>34</v>
      </c>
      <c r="F33" s="126" t="s">
        <v>151</v>
      </c>
      <c r="G33" s="134">
        <f>SUM(H33:K33)</f>
        <v>1440</v>
      </c>
      <c r="H33" s="1">
        <v>360</v>
      </c>
      <c r="I33" s="1">
        <v>360</v>
      </c>
      <c r="J33" s="1">
        <v>360</v>
      </c>
      <c r="K33" s="1">
        <v>360</v>
      </c>
      <c r="L33" s="106">
        <v>360</v>
      </c>
      <c r="M33" s="1">
        <v>574</v>
      </c>
      <c r="N33" s="1"/>
      <c r="O33" s="2"/>
      <c r="P33" s="64">
        <f t="shared" si="9"/>
        <v>1</v>
      </c>
      <c r="Q33" s="34">
        <f t="shared" si="9"/>
        <v>1.5944444444444446</v>
      </c>
      <c r="R33" s="72"/>
      <c r="S33" s="73"/>
      <c r="T33" s="71">
        <f t="shared" si="7"/>
        <v>1.2972222222222223</v>
      </c>
      <c r="U33" s="72"/>
      <c r="V33" s="73"/>
      <c r="W33" s="25" t="s">
        <v>330</v>
      </c>
    </row>
    <row r="34" spans="2:23" ht="123.75" customHeight="1" x14ac:dyDescent="0.25">
      <c r="B34" s="239" t="s">
        <v>130</v>
      </c>
      <c r="C34" s="242" t="s">
        <v>241</v>
      </c>
      <c r="D34" s="132" t="s">
        <v>131</v>
      </c>
      <c r="E34" s="108" t="s">
        <v>34</v>
      </c>
      <c r="F34" s="151" t="s">
        <v>152</v>
      </c>
      <c r="G34" s="176">
        <v>279493481.00000006</v>
      </c>
      <c r="H34" s="198">
        <f>(27949348.1)*3</f>
        <v>83848044.300000012</v>
      </c>
      <c r="I34" s="198">
        <f t="shared" ref="I34:J34" si="10">(27949348.1)*3</f>
        <v>83848044.300000012</v>
      </c>
      <c r="J34" s="198">
        <f t="shared" si="10"/>
        <v>83848044.300000012</v>
      </c>
      <c r="K34" s="199">
        <f>(27949348.1)*1</f>
        <v>27949348.100000001</v>
      </c>
      <c r="L34" s="159">
        <v>0</v>
      </c>
      <c r="M34" s="158">
        <v>17952088.760000002</v>
      </c>
      <c r="N34" s="158"/>
      <c r="O34" s="164"/>
      <c r="P34" s="64">
        <f t="shared" si="9"/>
        <v>0</v>
      </c>
      <c r="Q34" s="34">
        <f t="shared" si="9"/>
        <v>0.21410265331614894</v>
      </c>
      <c r="R34" s="72"/>
      <c r="S34" s="73"/>
      <c r="T34" s="71">
        <f t="shared" si="7"/>
        <v>0.10705132665807447</v>
      </c>
      <c r="U34" s="72"/>
      <c r="V34" s="73"/>
      <c r="W34" s="24" t="s">
        <v>215</v>
      </c>
    </row>
    <row r="35" spans="2:23" ht="123.75" customHeight="1" x14ac:dyDescent="0.25">
      <c r="B35" s="240"/>
      <c r="C35" s="243"/>
      <c r="D35" s="132" t="s">
        <v>132</v>
      </c>
      <c r="E35" s="108" t="s">
        <v>34</v>
      </c>
      <c r="F35" s="151" t="s">
        <v>152</v>
      </c>
      <c r="G35" s="177">
        <v>818421240</v>
      </c>
      <c r="H35" s="198">
        <f>(68201770)*3</f>
        <v>204605310</v>
      </c>
      <c r="I35" s="198">
        <f t="shared" ref="I35:K35" si="11">(68201770)*3</f>
        <v>204605310</v>
      </c>
      <c r="J35" s="198">
        <f t="shared" si="11"/>
        <v>204605310</v>
      </c>
      <c r="K35" s="199">
        <f t="shared" si="11"/>
        <v>204605310</v>
      </c>
      <c r="L35" s="159">
        <v>138853137.24000001</v>
      </c>
      <c r="M35" s="165">
        <v>26808886.809999999</v>
      </c>
      <c r="N35" s="165"/>
      <c r="O35" s="166"/>
      <c r="P35" s="64">
        <f>IFERROR((L35/H35),"100%")</f>
        <v>0.67863897197975953</v>
      </c>
      <c r="Q35" s="34">
        <f t="shared" si="9"/>
        <v>0.13102732675901715</v>
      </c>
      <c r="R35" s="72"/>
      <c r="S35" s="73"/>
      <c r="T35" s="71">
        <f t="shared" si="7"/>
        <v>0.40483314936938836</v>
      </c>
      <c r="U35" s="72"/>
      <c r="V35" s="73"/>
      <c r="W35" s="24" t="s">
        <v>216</v>
      </c>
    </row>
    <row r="36" spans="2:23" ht="123.75" customHeight="1" x14ac:dyDescent="0.25">
      <c r="B36" s="241"/>
      <c r="C36" s="244"/>
      <c r="D36" s="132" t="s">
        <v>133</v>
      </c>
      <c r="E36" s="108" t="s">
        <v>43</v>
      </c>
      <c r="F36" s="151" t="s">
        <v>153</v>
      </c>
      <c r="G36" s="178">
        <v>0.9</v>
      </c>
      <c r="H36" s="191">
        <v>0.9</v>
      </c>
      <c r="I36" s="104">
        <v>90</v>
      </c>
      <c r="J36" s="104">
        <v>90</v>
      </c>
      <c r="K36" s="105">
        <v>90</v>
      </c>
      <c r="L36" s="192">
        <v>0.88700000000000001</v>
      </c>
      <c r="M36" s="217">
        <v>90.8</v>
      </c>
      <c r="N36" s="104"/>
      <c r="O36" s="107"/>
      <c r="P36" s="64">
        <f t="shared" si="9"/>
        <v>0.98555555555555552</v>
      </c>
      <c r="Q36" s="34">
        <f t="shared" si="9"/>
        <v>1.0088888888888889</v>
      </c>
      <c r="R36" s="72"/>
      <c r="S36" s="73"/>
      <c r="T36" s="71">
        <f t="shared" si="7"/>
        <v>1.0086578657865786</v>
      </c>
      <c r="U36" s="72"/>
      <c r="V36" s="73"/>
      <c r="W36" s="24" t="s">
        <v>213</v>
      </c>
    </row>
    <row r="37" spans="2:23" ht="130.5" customHeight="1" x14ac:dyDescent="0.25">
      <c r="B37" s="3" t="s">
        <v>13</v>
      </c>
      <c r="C37" s="204" t="s">
        <v>282</v>
      </c>
      <c r="D37" s="204" t="s">
        <v>293</v>
      </c>
      <c r="E37" s="6" t="s">
        <v>34</v>
      </c>
      <c r="F37" s="209" t="s">
        <v>305</v>
      </c>
      <c r="G37" s="179">
        <v>0.9</v>
      </c>
      <c r="H37" s="167">
        <v>0.9</v>
      </c>
      <c r="I37" s="168">
        <v>0.9</v>
      </c>
      <c r="J37" s="168">
        <v>0.9</v>
      </c>
      <c r="K37" s="169">
        <v>0.9</v>
      </c>
      <c r="L37" s="170">
        <v>0.88700000000000001</v>
      </c>
      <c r="M37" s="219">
        <v>1</v>
      </c>
      <c r="N37" s="104"/>
      <c r="O37" s="107"/>
      <c r="P37" s="64">
        <f t="shared" si="9"/>
        <v>0.98555555555555552</v>
      </c>
      <c r="Q37" s="34">
        <f t="shared" si="9"/>
        <v>1.1111111111111112</v>
      </c>
      <c r="R37" s="72"/>
      <c r="S37" s="73"/>
      <c r="T37" s="71">
        <f t="shared" si="7"/>
        <v>1.0483333333333333</v>
      </c>
      <c r="U37" s="72"/>
      <c r="V37" s="73"/>
      <c r="W37" s="188" t="s">
        <v>214</v>
      </c>
    </row>
    <row r="38" spans="2:23" ht="135" customHeight="1" x14ac:dyDescent="0.25">
      <c r="B38" s="3" t="s">
        <v>13</v>
      </c>
      <c r="C38" s="204" t="s">
        <v>283</v>
      </c>
      <c r="D38" s="204" t="s">
        <v>294</v>
      </c>
      <c r="E38" s="6" t="s">
        <v>34</v>
      </c>
      <c r="F38" s="209" t="s">
        <v>306</v>
      </c>
      <c r="G38" s="28">
        <v>6</v>
      </c>
      <c r="H38" s="103">
        <v>2</v>
      </c>
      <c r="I38" s="104">
        <v>2</v>
      </c>
      <c r="J38" s="104">
        <v>1</v>
      </c>
      <c r="K38" s="105">
        <v>1</v>
      </c>
      <c r="L38" s="106">
        <v>2</v>
      </c>
      <c r="M38" s="104">
        <v>2</v>
      </c>
      <c r="N38" s="104"/>
      <c r="O38" s="107"/>
      <c r="P38" s="64">
        <f t="shared" si="9"/>
        <v>1</v>
      </c>
      <c r="Q38" s="34">
        <f t="shared" si="9"/>
        <v>1</v>
      </c>
      <c r="R38" s="72"/>
      <c r="S38" s="73"/>
      <c r="T38" s="71">
        <f t="shared" si="7"/>
        <v>1</v>
      </c>
      <c r="U38" s="72"/>
      <c r="V38" s="73"/>
      <c r="W38" s="188" t="s">
        <v>217</v>
      </c>
    </row>
    <row r="39" spans="2:23" ht="125.25" customHeight="1" x14ac:dyDescent="0.25">
      <c r="B39" s="245" t="s">
        <v>13</v>
      </c>
      <c r="C39" s="205" t="s">
        <v>284</v>
      </c>
      <c r="D39" s="205" t="s">
        <v>295</v>
      </c>
      <c r="E39" s="6" t="s">
        <v>34</v>
      </c>
      <c r="F39" s="209" t="s">
        <v>307</v>
      </c>
      <c r="G39" s="28">
        <v>6</v>
      </c>
      <c r="H39" s="103">
        <v>2</v>
      </c>
      <c r="I39" s="104">
        <v>2</v>
      </c>
      <c r="J39" s="104">
        <v>1</v>
      </c>
      <c r="K39" s="105">
        <v>1</v>
      </c>
      <c r="L39" s="106">
        <v>2</v>
      </c>
      <c r="M39" s="104">
        <v>2</v>
      </c>
      <c r="N39" s="104"/>
      <c r="O39" s="107"/>
      <c r="P39" s="64">
        <f t="shared" si="9"/>
        <v>1</v>
      </c>
      <c r="Q39" s="34">
        <f t="shared" si="9"/>
        <v>1</v>
      </c>
      <c r="R39" s="72"/>
      <c r="S39" s="73"/>
      <c r="T39" s="71">
        <f t="shared" si="7"/>
        <v>1</v>
      </c>
      <c r="U39" s="72"/>
      <c r="V39" s="73"/>
      <c r="W39" s="188" t="s">
        <v>219</v>
      </c>
    </row>
    <row r="40" spans="2:23" ht="120.75" customHeight="1" x14ac:dyDescent="0.25">
      <c r="B40" s="246"/>
      <c r="C40" s="251" t="s">
        <v>285</v>
      </c>
      <c r="D40" s="206" t="s">
        <v>296</v>
      </c>
      <c r="E40" s="101" t="s">
        <v>34</v>
      </c>
      <c r="F40" s="209" t="s">
        <v>308</v>
      </c>
      <c r="G40" s="28">
        <v>40</v>
      </c>
      <c r="H40" s="103">
        <v>10</v>
      </c>
      <c r="I40" s="104">
        <v>10</v>
      </c>
      <c r="J40" s="104">
        <v>10</v>
      </c>
      <c r="K40" s="105">
        <v>10</v>
      </c>
      <c r="L40" s="106">
        <v>10</v>
      </c>
      <c r="M40" s="104">
        <v>10</v>
      </c>
      <c r="N40" s="104"/>
      <c r="O40" s="107"/>
      <c r="P40" s="64">
        <f t="shared" si="9"/>
        <v>1</v>
      </c>
      <c r="Q40" s="34">
        <f t="shared" si="9"/>
        <v>1</v>
      </c>
      <c r="R40" s="72"/>
      <c r="S40" s="73"/>
      <c r="T40" s="71">
        <f t="shared" si="7"/>
        <v>1</v>
      </c>
      <c r="U40" s="72"/>
      <c r="V40" s="73"/>
      <c r="W40" s="188" t="s">
        <v>220</v>
      </c>
    </row>
    <row r="41" spans="2:23" ht="127.5" customHeight="1" x14ac:dyDescent="0.25">
      <c r="B41" s="3" t="s">
        <v>13</v>
      </c>
      <c r="C41" s="252"/>
      <c r="D41" s="207" t="s">
        <v>297</v>
      </c>
      <c r="E41" s="101" t="s">
        <v>34</v>
      </c>
      <c r="F41" s="210" t="s">
        <v>309</v>
      </c>
      <c r="G41" s="28">
        <v>12</v>
      </c>
      <c r="H41" s="103">
        <v>4</v>
      </c>
      <c r="I41" s="104">
        <v>4</v>
      </c>
      <c r="J41" s="104">
        <v>4</v>
      </c>
      <c r="K41" s="105">
        <v>4</v>
      </c>
      <c r="L41" s="106">
        <v>4</v>
      </c>
      <c r="M41" s="104">
        <v>4</v>
      </c>
      <c r="N41" s="104"/>
      <c r="O41" s="107"/>
      <c r="P41" s="64">
        <f t="shared" si="9"/>
        <v>1</v>
      </c>
      <c r="Q41" s="34">
        <f t="shared" si="9"/>
        <v>1</v>
      </c>
      <c r="R41" s="72"/>
      <c r="S41" s="73"/>
      <c r="T41" s="71">
        <f t="shared" si="7"/>
        <v>1</v>
      </c>
      <c r="U41" s="72"/>
      <c r="V41" s="73"/>
      <c r="W41" s="188" t="s">
        <v>220</v>
      </c>
    </row>
    <row r="42" spans="2:23" ht="133.5" customHeight="1" x14ac:dyDescent="0.25">
      <c r="B42" s="156" t="s">
        <v>13</v>
      </c>
      <c r="C42" s="207" t="s">
        <v>286</v>
      </c>
      <c r="D42" s="207" t="s">
        <v>298</v>
      </c>
      <c r="E42" s="157" t="s">
        <v>34</v>
      </c>
      <c r="F42" s="210" t="s">
        <v>310</v>
      </c>
      <c r="G42" s="28">
        <v>48</v>
      </c>
      <c r="H42" s="103">
        <v>14</v>
      </c>
      <c r="I42" s="104">
        <v>14</v>
      </c>
      <c r="J42" s="104">
        <v>10</v>
      </c>
      <c r="K42" s="105">
        <v>10</v>
      </c>
      <c r="L42" s="106">
        <v>10</v>
      </c>
      <c r="M42" s="104">
        <v>14</v>
      </c>
      <c r="N42" s="104"/>
      <c r="O42" s="107"/>
      <c r="P42" s="64">
        <f t="shared" si="9"/>
        <v>0.7142857142857143</v>
      </c>
      <c r="Q42" s="34">
        <f t="shared" si="9"/>
        <v>1</v>
      </c>
      <c r="R42" s="72"/>
      <c r="S42" s="73"/>
      <c r="T42" s="71">
        <f t="shared" si="7"/>
        <v>0.8571428571428571</v>
      </c>
      <c r="U42" s="72"/>
      <c r="V42" s="73"/>
      <c r="W42" s="188" t="s">
        <v>318</v>
      </c>
    </row>
    <row r="43" spans="2:23" ht="133.5" customHeight="1" x14ac:dyDescent="0.25">
      <c r="B43" s="156" t="s">
        <v>13</v>
      </c>
      <c r="C43" s="208" t="s">
        <v>287</v>
      </c>
      <c r="D43" s="208" t="s">
        <v>299</v>
      </c>
      <c r="E43" s="157" t="s">
        <v>34</v>
      </c>
      <c r="F43" s="211" t="s">
        <v>311</v>
      </c>
      <c r="G43" s="110" t="s">
        <v>319</v>
      </c>
      <c r="H43" s="103">
        <v>5</v>
      </c>
      <c r="I43" s="104">
        <v>5</v>
      </c>
      <c r="J43" s="104">
        <v>5</v>
      </c>
      <c r="K43" s="105">
        <v>5</v>
      </c>
      <c r="L43" s="106">
        <v>5</v>
      </c>
      <c r="M43" s="104">
        <v>5</v>
      </c>
      <c r="N43" s="104"/>
      <c r="O43" s="107"/>
      <c r="P43" s="64">
        <f t="shared" si="9"/>
        <v>1</v>
      </c>
      <c r="Q43" s="34">
        <f t="shared" si="9"/>
        <v>1</v>
      </c>
      <c r="R43" s="72"/>
      <c r="S43" s="73"/>
      <c r="T43" s="71">
        <f t="shared" si="7"/>
        <v>1</v>
      </c>
      <c r="U43" s="72"/>
      <c r="V43" s="73"/>
      <c r="W43" s="188" t="s">
        <v>218</v>
      </c>
    </row>
    <row r="44" spans="2:23" ht="133.5" customHeight="1" x14ac:dyDescent="0.25">
      <c r="B44" s="156" t="s">
        <v>13</v>
      </c>
      <c r="C44" s="208" t="s">
        <v>288</v>
      </c>
      <c r="D44" s="208" t="s">
        <v>300</v>
      </c>
      <c r="E44" s="157" t="s">
        <v>34</v>
      </c>
      <c r="F44" s="211" t="s">
        <v>312</v>
      </c>
      <c r="G44" s="110">
        <v>32</v>
      </c>
      <c r="H44" s="103">
        <v>8</v>
      </c>
      <c r="I44" s="104">
        <v>8</v>
      </c>
      <c r="J44" s="104">
        <v>8</v>
      </c>
      <c r="K44" s="105">
        <v>8</v>
      </c>
      <c r="L44" s="106">
        <v>8</v>
      </c>
      <c r="M44" s="104">
        <v>8</v>
      </c>
      <c r="N44" s="104"/>
      <c r="O44" s="107"/>
      <c r="P44" s="64">
        <f t="shared" si="9"/>
        <v>1</v>
      </c>
      <c r="Q44" s="34">
        <f t="shared" si="9"/>
        <v>1</v>
      </c>
      <c r="R44" s="72"/>
      <c r="S44" s="73"/>
      <c r="T44" s="71">
        <f t="shared" si="7"/>
        <v>1</v>
      </c>
      <c r="U44" s="72"/>
      <c r="V44" s="73"/>
      <c r="W44" s="188" t="s">
        <v>218</v>
      </c>
    </row>
    <row r="45" spans="2:23" ht="133.5" customHeight="1" x14ac:dyDescent="0.25">
      <c r="B45" s="156" t="s">
        <v>13</v>
      </c>
      <c r="C45" s="208" t="s">
        <v>289</v>
      </c>
      <c r="D45" s="208" t="s">
        <v>301</v>
      </c>
      <c r="E45" s="157" t="s">
        <v>34</v>
      </c>
      <c r="F45" s="211" t="s">
        <v>313</v>
      </c>
      <c r="G45" s="110">
        <v>4000</v>
      </c>
      <c r="H45" s="103"/>
      <c r="I45" s="104"/>
      <c r="J45" s="104">
        <v>2000</v>
      </c>
      <c r="K45" s="105">
        <v>2000</v>
      </c>
      <c r="L45" s="106"/>
      <c r="M45" s="104"/>
      <c r="N45" s="104"/>
      <c r="O45" s="107"/>
      <c r="P45" s="64" t="str">
        <f t="shared" si="9"/>
        <v>100%</v>
      </c>
      <c r="Q45" s="34" t="str">
        <f t="shared" si="9"/>
        <v>100%</v>
      </c>
      <c r="R45" s="72"/>
      <c r="S45" s="73"/>
      <c r="T45" s="71" t="str">
        <f t="shared" si="7"/>
        <v>100%</v>
      </c>
      <c r="U45" s="72"/>
      <c r="V45" s="73"/>
      <c r="W45" s="188" t="s">
        <v>316</v>
      </c>
    </row>
    <row r="46" spans="2:23" ht="133.5" customHeight="1" x14ac:dyDescent="0.25">
      <c r="B46" s="156" t="s">
        <v>13</v>
      </c>
      <c r="C46" s="208" t="s">
        <v>290</v>
      </c>
      <c r="D46" s="208" t="s">
        <v>302</v>
      </c>
      <c r="E46" s="157" t="s">
        <v>34</v>
      </c>
      <c r="F46" s="211" t="s">
        <v>314</v>
      </c>
      <c r="G46" s="110">
        <v>4</v>
      </c>
      <c r="H46" s="103">
        <v>1</v>
      </c>
      <c r="I46" s="104">
        <v>1</v>
      </c>
      <c r="J46" s="104">
        <v>1</v>
      </c>
      <c r="K46" s="105">
        <v>1</v>
      </c>
      <c r="L46" s="106">
        <v>1</v>
      </c>
      <c r="M46" s="104">
        <v>1</v>
      </c>
      <c r="N46" s="104"/>
      <c r="O46" s="107"/>
      <c r="P46" s="64">
        <f t="shared" si="9"/>
        <v>1</v>
      </c>
      <c r="Q46" s="34">
        <f t="shared" si="9"/>
        <v>1</v>
      </c>
      <c r="R46" s="72"/>
      <c r="S46" s="73"/>
      <c r="T46" s="71">
        <f t="shared" si="7"/>
        <v>1</v>
      </c>
      <c r="U46" s="72"/>
      <c r="V46" s="73"/>
      <c r="W46" s="188" t="s">
        <v>218</v>
      </c>
    </row>
    <row r="47" spans="2:23" ht="133.5" customHeight="1" x14ac:dyDescent="0.25">
      <c r="B47" s="156" t="s">
        <v>13</v>
      </c>
      <c r="C47" s="208" t="s">
        <v>291</v>
      </c>
      <c r="D47" s="208" t="s">
        <v>303</v>
      </c>
      <c r="E47" s="157" t="s">
        <v>34</v>
      </c>
      <c r="F47" s="211" t="s">
        <v>315</v>
      </c>
      <c r="G47" s="110">
        <v>2</v>
      </c>
      <c r="H47" s="103"/>
      <c r="I47" s="104"/>
      <c r="J47" s="104">
        <v>1</v>
      </c>
      <c r="K47" s="105">
        <v>1</v>
      </c>
      <c r="L47" s="106"/>
      <c r="M47" s="104"/>
      <c r="N47" s="104"/>
      <c r="O47" s="107"/>
      <c r="P47" s="64" t="str">
        <f t="shared" si="9"/>
        <v>100%</v>
      </c>
      <c r="Q47" s="34" t="str">
        <f t="shared" si="9"/>
        <v>100%</v>
      </c>
      <c r="R47" s="72"/>
      <c r="S47" s="73"/>
      <c r="T47" s="71" t="str">
        <f t="shared" si="7"/>
        <v>100%</v>
      </c>
      <c r="U47" s="72"/>
      <c r="V47" s="73"/>
      <c r="W47" s="188" t="s">
        <v>316</v>
      </c>
    </row>
    <row r="48" spans="2:23" ht="133.5" customHeight="1" x14ac:dyDescent="0.25">
      <c r="B48" s="156" t="s">
        <v>13</v>
      </c>
      <c r="C48" s="208" t="s">
        <v>292</v>
      </c>
      <c r="D48" s="208" t="s">
        <v>304</v>
      </c>
      <c r="E48" s="157" t="s">
        <v>34</v>
      </c>
      <c r="F48" s="212" t="s">
        <v>313</v>
      </c>
      <c r="G48" s="110">
        <v>4</v>
      </c>
      <c r="H48" s="103">
        <v>1</v>
      </c>
      <c r="I48" s="104">
        <v>1</v>
      </c>
      <c r="J48" s="104">
        <v>1</v>
      </c>
      <c r="K48" s="105">
        <v>1</v>
      </c>
      <c r="L48" s="106">
        <v>1</v>
      </c>
      <c r="M48" s="104">
        <v>1</v>
      </c>
      <c r="N48" s="104"/>
      <c r="O48" s="107"/>
      <c r="P48" s="64">
        <f t="shared" si="9"/>
        <v>1</v>
      </c>
      <c r="Q48" s="34">
        <f t="shared" si="9"/>
        <v>1</v>
      </c>
      <c r="R48" s="72"/>
      <c r="S48" s="73"/>
      <c r="T48" s="71">
        <f t="shared" si="7"/>
        <v>1</v>
      </c>
      <c r="U48" s="72"/>
      <c r="V48" s="73"/>
      <c r="W48" s="188" t="s">
        <v>317</v>
      </c>
    </row>
    <row r="49" spans="2:23" ht="147" customHeight="1" x14ac:dyDescent="0.25">
      <c r="B49" s="152" t="s">
        <v>73</v>
      </c>
      <c r="C49" s="153" t="s">
        <v>242</v>
      </c>
      <c r="D49" s="47" t="s">
        <v>65</v>
      </c>
      <c r="E49" s="154" t="s">
        <v>34</v>
      </c>
      <c r="F49" s="155" t="s">
        <v>66</v>
      </c>
      <c r="G49" s="180">
        <f>SUM(H49:K49)</f>
        <v>58</v>
      </c>
      <c r="H49" s="79">
        <v>14</v>
      </c>
      <c r="I49" s="1">
        <v>14</v>
      </c>
      <c r="J49" s="1">
        <v>15</v>
      </c>
      <c r="K49" s="35">
        <v>15</v>
      </c>
      <c r="L49" s="42">
        <v>14</v>
      </c>
      <c r="M49" s="1">
        <v>14</v>
      </c>
      <c r="N49" s="1"/>
      <c r="O49" s="2"/>
      <c r="P49" s="64">
        <f t="shared" ref="P49:P51" si="12">IFERROR((L49/H49),"100%")</f>
        <v>1</v>
      </c>
      <c r="Q49" s="34">
        <f t="shared" ref="Q49:Q54" si="13">IFERROR((M49/I49),"100%")</f>
        <v>1</v>
      </c>
      <c r="R49" s="72"/>
      <c r="S49" s="73"/>
      <c r="T49" s="71">
        <f>IFERROR(((L49+M49)/(H49+I49)),"100%")</f>
        <v>1</v>
      </c>
      <c r="U49" s="72"/>
      <c r="V49" s="73"/>
      <c r="W49" s="133" t="s">
        <v>331</v>
      </c>
    </row>
    <row r="50" spans="2:23" ht="122.25" customHeight="1" x14ac:dyDescent="0.25">
      <c r="B50" s="3" t="s">
        <v>13</v>
      </c>
      <c r="C50" s="5" t="s">
        <v>243</v>
      </c>
      <c r="D50" s="5" t="s">
        <v>67</v>
      </c>
      <c r="E50" s="6" t="s">
        <v>34</v>
      </c>
      <c r="F50" s="7" t="s">
        <v>68</v>
      </c>
      <c r="G50" s="134">
        <f t="shared" ref="G50:G54" si="14">SUM(H50:K50)</f>
        <v>78</v>
      </c>
      <c r="H50" s="79">
        <v>17</v>
      </c>
      <c r="I50" s="1">
        <v>17</v>
      </c>
      <c r="J50" s="1">
        <v>20</v>
      </c>
      <c r="K50" s="35">
        <v>24</v>
      </c>
      <c r="L50" s="42">
        <v>24</v>
      </c>
      <c r="M50" s="1">
        <v>13</v>
      </c>
      <c r="N50" s="1"/>
      <c r="O50" s="2"/>
      <c r="P50" s="64">
        <f t="shared" si="12"/>
        <v>1.411764705882353</v>
      </c>
      <c r="Q50" s="34">
        <f t="shared" si="13"/>
        <v>0.76470588235294112</v>
      </c>
      <c r="R50" s="72"/>
      <c r="S50" s="73"/>
      <c r="T50" s="71">
        <f t="shared" ref="T50:T51" si="15">IFERROR(((L50+M50)/(H50+I50)),"100%")</f>
        <v>1.088235294117647</v>
      </c>
      <c r="U50" s="72"/>
      <c r="V50" s="73"/>
      <c r="W50" s="213" t="s">
        <v>332</v>
      </c>
    </row>
    <row r="51" spans="2:23" ht="130.5" customHeight="1" x14ac:dyDescent="0.25">
      <c r="B51" s="3" t="s">
        <v>13</v>
      </c>
      <c r="C51" s="99" t="s">
        <v>244</v>
      </c>
      <c r="D51" s="100" t="s">
        <v>69</v>
      </c>
      <c r="E51" s="101" t="s">
        <v>34</v>
      </c>
      <c r="F51" s="102" t="s">
        <v>70</v>
      </c>
      <c r="G51" s="134">
        <f t="shared" si="14"/>
        <v>44</v>
      </c>
      <c r="H51" s="79">
        <v>11</v>
      </c>
      <c r="I51" s="1">
        <v>11</v>
      </c>
      <c r="J51" s="1">
        <v>11</v>
      </c>
      <c r="K51" s="35">
        <v>11</v>
      </c>
      <c r="L51" s="42">
        <v>11</v>
      </c>
      <c r="M51" s="1">
        <v>11</v>
      </c>
      <c r="N51" s="1"/>
      <c r="O51" s="2"/>
      <c r="P51" s="64">
        <f t="shared" si="12"/>
        <v>1</v>
      </c>
      <c r="Q51" s="34">
        <f t="shared" si="13"/>
        <v>1</v>
      </c>
      <c r="R51" s="72"/>
      <c r="S51" s="73"/>
      <c r="T51" s="71">
        <f t="shared" si="15"/>
        <v>1</v>
      </c>
      <c r="U51" s="72"/>
      <c r="V51" s="73"/>
      <c r="W51" s="213" t="s">
        <v>333</v>
      </c>
    </row>
    <row r="52" spans="2:23" ht="178.5" customHeight="1" x14ac:dyDescent="0.25">
      <c r="B52" s="41" t="s">
        <v>77</v>
      </c>
      <c r="C52" s="48" t="s">
        <v>245</v>
      </c>
      <c r="D52" s="47" t="s">
        <v>74</v>
      </c>
      <c r="E52" s="108" t="s">
        <v>34</v>
      </c>
      <c r="F52" s="47" t="s">
        <v>154</v>
      </c>
      <c r="G52" s="109">
        <f>SUM(H52:K52)</f>
        <v>25</v>
      </c>
      <c r="H52" s="79">
        <v>6</v>
      </c>
      <c r="I52" s="1">
        <v>6</v>
      </c>
      <c r="J52" s="1">
        <v>7</v>
      </c>
      <c r="K52" s="35">
        <v>6</v>
      </c>
      <c r="L52" s="42">
        <v>7</v>
      </c>
      <c r="M52" s="1"/>
      <c r="N52" s="1"/>
      <c r="O52" s="2"/>
      <c r="P52" s="64">
        <f>IFERROR((L52/H52),"100%")</f>
        <v>1.1666666666666667</v>
      </c>
      <c r="Q52" s="34">
        <f t="shared" si="13"/>
        <v>0</v>
      </c>
      <c r="R52" s="72"/>
      <c r="S52" s="73"/>
      <c r="T52" s="71">
        <f t="shared" ref="T52:T59" si="16">IFERROR(((L52+M52)/(H52+I52)),"100%")</f>
        <v>0.58333333333333337</v>
      </c>
      <c r="U52" s="72"/>
      <c r="V52" s="73"/>
      <c r="W52" s="24" t="s">
        <v>334</v>
      </c>
    </row>
    <row r="53" spans="2:23" ht="180.75" customHeight="1" x14ac:dyDescent="0.25">
      <c r="B53" s="3" t="s">
        <v>13</v>
      </c>
      <c r="C53" s="4" t="s">
        <v>246</v>
      </c>
      <c r="D53" s="5" t="s">
        <v>75</v>
      </c>
      <c r="E53" s="6" t="s">
        <v>34</v>
      </c>
      <c r="F53" s="7" t="s">
        <v>155</v>
      </c>
      <c r="G53" s="134">
        <f t="shared" si="14"/>
        <v>13</v>
      </c>
      <c r="H53" s="79">
        <v>2</v>
      </c>
      <c r="I53" s="1">
        <v>3</v>
      </c>
      <c r="J53" s="1">
        <v>3</v>
      </c>
      <c r="K53" s="35">
        <v>5</v>
      </c>
      <c r="L53" s="42">
        <v>2</v>
      </c>
      <c r="M53" s="1">
        <v>1</v>
      </c>
      <c r="N53" s="1"/>
      <c r="O53" s="2"/>
      <c r="P53" s="64">
        <f>IFERROR((L53/H53),"100%")</f>
        <v>1</v>
      </c>
      <c r="Q53" s="34">
        <f t="shared" si="13"/>
        <v>0.33333333333333331</v>
      </c>
      <c r="R53" s="72"/>
      <c r="S53" s="73"/>
      <c r="T53" s="71">
        <f t="shared" si="16"/>
        <v>0.6</v>
      </c>
      <c r="U53" s="72"/>
      <c r="V53" s="73"/>
      <c r="W53" s="25" t="s">
        <v>335</v>
      </c>
    </row>
    <row r="54" spans="2:23" ht="174" customHeight="1" x14ac:dyDescent="0.25">
      <c r="B54" s="3" t="s">
        <v>13</v>
      </c>
      <c r="C54" s="99" t="s">
        <v>247</v>
      </c>
      <c r="D54" s="99" t="s">
        <v>76</v>
      </c>
      <c r="E54" s="101" t="s">
        <v>34</v>
      </c>
      <c r="F54" s="99" t="s">
        <v>156</v>
      </c>
      <c r="G54" s="134">
        <f t="shared" si="14"/>
        <v>3000</v>
      </c>
      <c r="H54" s="79">
        <v>500</v>
      </c>
      <c r="I54" s="1">
        <v>1000</v>
      </c>
      <c r="J54" s="1">
        <v>1000</v>
      </c>
      <c r="K54" s="35">
        <v>500</v>
      </c>
      <c r="L54" s="42">
        <v>4742</v>
      </c>
      <c r="M54" s="1">
        <v>2098</v>
      </c>
      <c r="N54" s="1"/>
      <c r="O54" s="2"/>
      <c r="P54" s="64">
        <f>IFERROR((L54/H54),"100%")</f>
        <v>9.484</v>
      </c>
      <c r="Q54" s="34">
        <f t="shared" si="13"/>
        <v>2.0979999999999999</v>
      </c>
      <c r="R54" s="72"/>
      <c r="S54" s="73"/>
      <c r="T54" s="71">
        <f t="shared" si="16"/>
        <v>4.5599999999999996</v>
      </c>
      <c r="U54" s="72"/>
      <c r="V54" s="73"/>
      <c r="W54" s="25" t="s">
        <v>336</v>
      </c>
    </row>
    <row r="55" spans="2:23" ht="126.75" customHeight="1" x14ac:dyDescent="0.25">
      <c r="B55" s="41" t="s">
        <v>85</v>
      </c>
      <c r="C55" s="48" t="s">
        <v>248</v>
      </c>
      <c r="D55" s="47" t="s">
        <v>79</v>
      </c>
      <c r="E55" s="108" t="s">
        <v>34</v>
      </c>
      <c r="F55" s="47" t="s">
        <v>84</v>
      </c>
      <c r="G55" s="109">
        <f t="shared" ref="G55:G73" si="17">SUM(H55:K55)</f>
        <v>780</v>
      </c>
      <c r="H55" s="79">
        <v>200</v>
      </c>
      <c r="I55" s="1">
        <v>180</v>
      </c>
      <c r="J55" s="1">
        <v>150</v>
      </c>
      <c r="K55" s="35">
        <v>250</v>
      </c>
      <c r="L55" s="42">
        <v>214</v>
      </c>
      <c r="M55" s="1">
        <v>224</v>
      </c>
      <c r="N55" s="1"/>
      <c r="O55" s="2"/>
      <c r="P55" s="64">
        <f t="shared" ref="P55:P62" si="18">IFERROR((L55/H55),"100%")</f>
        <v>1.07</v>
      </c>
      <c r="Q55" s="34">
        <f t="shared" ref="Q55:Q89" si="19">IFERROR((M55/I55),"100%")</f>
        <v>1.2444444444444445</v>
      </c>
      <c r="R55" s="72"/>
      <c r="S55" s="73"/>
      <c r="T55" s="71">
        <f t="shared" si="16"/>
        <v>1.1526315789473685</v>
      </c>
      <c r="U55" s="72"/>
      <c r="V55" s="73"/>
      <c r="W55" s="137" t="s">
        <v>337</v>
      </c>
    </row>
    <row r="56" spans="2:23" ht="120.75" customHeight="1" x14ac:dyDescent="0.25">
      <c r="B56" s="3" t="s">
        <v>13</v>
      </c>
      <c r="C56" s="4" t="s">
        <v>249</v>
      </c>
      <c r="D56" s="5" t="s">
        <v>81</v>
      </c>
      <c r="E56" s="6" t="s">
        <v>34</v>
      </c>
      <c r="F56" s="7" t="s">
        <v>83</v>
      </c>
      <c r="G56" s="139">
        <f>SUM(H56:K56)</f>
        <v>2000</v>
      </c>
      <c r="H56" s="79">
        <v>330</v>
      </c>
      <c r="I56" s="1">
        <v>420</v>
      </c>
      <c r="J56" s="1">
        <v>550</v>
      </c>
      <c r="K56" s="35">
        <v>700</v>
      </c>
      <c r="L56" s="42">
        <v>189</v>
      </c>
      <c r="M56" s="1">
        <v>283</v>
      </c>
      <c r="N56" s="1"/>
      <c r="O56" s="2"/>
      <c r="P56" s="64">
        <f t="shared" si="18"/>
        <v>0.57272727272727275</v>
      </c>
      <c r="Q56" s="34">
        <f t="shared" si="19"/>
        <v>0.67380952380952386</v>
      </c>
      <c r="R56" s="72"/>
      <c r="S56" s="73"/>
      <c r="T56" s="71">
        <f t="shared" si="16"/>
        <v>0.6293333333333333</v>
      </c>
      <c r="U56" s="72"/>
      <c r="V56" s="73"/>
      <c r="W56" s="138" t="s">
        <v>338</v>
      </c>
    </row>
    <row r="57" spans="2:23" ht="150" customHeight="1" x14ac:dyDescent="0.25">
      <c r="B57" s="3" t="s">
        <v>13</v>
      </c>
      <c r="C57" s="99" t="s">
        <v>250</v>
      </c>
      <c r="D57" s="100" t="s">
        <v>82</v>
      </c>
      <c r="E57" s="101" t="s">
        <v>34</v>
      </c>
      <c r="F57" s="102" t="s">
        <v>80</v>
      </c>
      <c r="G57" s="134">
        <f t="shared" si="17"/>
        <v>36</v>
      </c>
      <c r="H57" s="103">
        <v>12</v>
      </c>
      <c r="I57" s="104">
        <v>3</v>
      </c>
      <c r="J57" s="104">
        <v>12</v>
      </c>
      <c r="K57" s="105">
        <v>9</v>
      </c>
      <c r="L57" s="106">
        <v>15</v>
      </c>
      <c r="M57" s="104">
        <v>3</v>
      </c>
      <c r="N57" s="104"/>
      <c r="O57" s="107"/>
      <c r="P57" s="64">
        <f t="shared" si="18"/>
        <v>1.25</v>
      </c>
      <c r="Q57" s="34">
        <f t="shared" si="19"/>
        <v>1</v>
      </c>
      <c r="R57" s="72"/>
      <c r="S57" s="73"/>
      <c r="T57" s="71">
        <f t="shared" si="16"/>
        <v>1.2</v>
      </c>
      <c r="U57" s="72"/>
      <c r="V57" s="73"/>
      <c r="W57" s="138" t="s">
        <v>339</v>
      </c>
    </row>
    <row r="58" spans="2:23" ht="123" customHeight="1" x14ac:dyDescent="0.25">
      <c r="B58" s="41" t="s">
        <v>94</v>
      </c>
      <c r="C58" s="48" t="s">
        <v>251</v>
      </c>
      <c r="D58" s="47" t="s">
        <v>93</v>
      </c>
      <c r="E58" s="108" t="s">
        <v>87</v>
      </c>
      <c r="F58" s="47" t="s">
        <v>157</v>
      </c>
      <c r="G58" s="109">
        <f t="shared" si="17"/>
        <v>20</v>
      </c>
      <c r="H58" s="79">
        <v>5</v>
      </c>
      <c r="I58" s="1">
        <v>5</v>
      </c>
      <c r="J58" s="1">
        <v>5</v>
      </c>
      <c r="K58" s="35">
        <v>5</v>
      </c>
      <c r="L58" s="42">
        <v>5</v>
      </c>
      <c r="M58" s="1">
        <v>5</v>
      </c>
      <c r="N58" s="1"/>
      <c r="O58" s="2"/>
      <c r="P58" s="64">
        <f t="shared" si="18"/>
        <v>1</v>
      </c>
      <c r="Q58" s="34">
        <f t="shared" si="19"/>
        <v>1</v>
      </c>
      <c r="R58" s="72"/>
      <c r="S58" s="73"/>
      <c r="T58" s="71">
        <f t="shared" si="16"/>
        <v>1</v>
      </c>
      <c r="U58" s="72"/>
      <c r="V58" s="73"/>
      <c r="W58" s="137" t="s">
        <v>341</v>
      </c>
    </row>
    <row r="59" spans="2:23" ht="165" customHeight="1" x14ac:dyDescent="0.25">
      <c r="B59" s="3" t="s">
        <v>13</v>
      </c>
      <c r="C59" s="4" t="s">
        <v>252</v>
      </c>
      <c r="D59" s="5" t="s">
        <v>88</v>
      </c>
      <c r="E59" s="6" t="s">
        <v>87</v>
      </c>
      <c r="F59" s="144" t="s">
        <v>158</v>
      </c>
      <c r="G59" s="139">
        <f>SUM(H59:K59)</f>
        <v>45</v>
      </c>
      <c r="H59" s="79">
        <v>15</v>
      </c>
      <c r="I59" s="1">
        <v>0</v>
      </c>
      <c r="J59" s="1">
        <v>15</v>
      </c>
      <c r="K59" s="35">
        <v>15</v>
      </c>
      <c r="L59" s="42">
        <v>15</v>
      </c>
      <c r="M59" s="1">
        <v>13</v>
      </c>
      <c r="N59" s="1"/>
      <c r="O59" s="2"/>
      <c r="P59" s="64">
        <f t="shared" si="18"/>
        <v>1</v>
      </c>
      <c r="Q59" s="34" t="str">
        <f t="shared" si="19"/>
        <v>100%</v>
      </c>
      <c r="R59" s="72"/>
      <c r="S59" s="73"/>
      <c r="T59" s="71">
        <f t="shared" si="16"/>
        <v>1.8666666666666667</v>
      </c>
      <c r="U59" s="72"/>
      <c r="V59" s="73"/>
      <c r="W59" s="25" t="s">
        <v>342</v>
      </c>
    </row>
    <row r="60" spans="2:23" ht="131.25" customHeight="1" x14ac:dyDescent="0.25">
      <c r="B60" s="3" t="s">
        <v>13</v>
      </c>
      <c r="C60" s="99" t="s">
        <v>253</v>
      </c>
      <c r="D60" s="100" t="s">
        <v>89</v>
      </c>
      <c r="E60" s="101" t="s">
        <v>87</v>
      </c>
      <c r="F60" s="144" t="s">
        <v>159</v>
      </c>
      <c r="G60" s="139">
        <f t="shared" si="17"/>
        <v>9</v>
      </c>
      <c r="H60" s="103">
        <v>3</v>
      </c>
      <c r="I60" s="104">
        <v>0</v>
      </c>
      <c r="J60" s="104">
        <v>3</v>
      </c>
      <c r="K60" s="105">
        <v>3</v>
      </c>
      <c r="L60" s="106">
        <v>3</v>
      </c>
      <c r="M60" s="104"/>
      <c r="N60" s="104"/>
      <c r="O60" s="107"/>
      <c r="P60" s="64">
        <f t="shared" si="18"/>
        <v>1</v>
      </c>
      <c r="Q60" s="34" t="str">
        <f t="shared" si="19"/>
        <v>100%</v>
      </c>
      <c r="R60" s="72"/>
      <c r="S60" s="73"/>
      <c r="T60" s="71">
        <f t="shared" ref="T60:T89" si="20">IFERROR(((L60+M60)/(H60+I60)),"100%")</f>
        <v>1</v>
      </c>
      <c r="U60" s="72"/>
      <c r="V60" s="73"/>
      <c r="W60" s="25" t="s">
        <v>340</v>
      </c>
    </row>
    <row r="61" spans="2:23" ht="134.25" customHeight="1" x14ac:dyDescent="0.25">
      <c r="B61" s="3" t="s">
        <v>13</v>
      </c>
      <c r="C61" s="99" t="s">
        <v>254</v>
      </c>
      <c r="D61" s="100" t="s">
        <v>90</v>
      </c>
      <c r="E61" s="101" t="s">
        <v>87</v>
      </c>
      <c r="F61" s="144" t="s">
        <v>160</v>
      </c>
      <c r="G61" s="139">
        <f t="shared" si="17"/>
        <v>5</v>
      </c>
      <c r="H61" s="103">
        <v>3</v>
      </c>
      <c r="I61" s="104">
        <v>0</v>
      </c>
      <c r="J61" s="104">
        <v>1</v>
      </c>
      <c r="K61" s="105">
        <v>1</v>
      </c>
      <c r="L61" s="106">
        <v>3</v>
      </c>
      <c r="M61" s="104">
        <v>1</v>
      </c>
      <c r="N61" s="104"/>
      <c r="O61" s="107"/>
      <c r="P61" s="64">
        <f t="shared" si="18"/>
        <v>1</v>
      </c>
      <c r="Q61" s="34" t="str">
        <f t="shared" si="19"/>
        <v>100%</v>
      </c>
      <c r="R61" s="72"/>
      <c r="S61" s="73"/>
      <c r="T61" s="71">
        <f t="shared" si="20"/>
        <v>1.3333333333333333</v>
      </c>
      <c r="U61" s="72"/>
      <c r="V61" s="73"/>
      <c r="W61" s="25" t="s">
        <v>204</v>
      </c>
    </row>
    <row r="62" spans="2:23" ht="132" customHeight="1" x14ac:dyDescent="0.25">
      <c r="B62" s="3" t="s">
        <v>13</v>
      </c>
      <c r="C62" s="99" t="s">
        <v>255</v>
      </c>
      <c r="D62" s="100" t="s">
        <v>91</v>
      </c>
      <c r="E62" s="101" t="s">
        <v>87</v>
      </c>
      <c r="F62" s="144" t="s">
        <v>161</v>
      </c>
      <c r="G62" s="139">
        <f t="shared" si="17"/>
        <v>24</v>
      </c>
      <c r="H62" s="103">
        <v>8</v>
      </c>
      <c r="I62" s="104">
        <v>0</v>
      </c>
      <c r="J62" s="104">
        <v>8</v>
      </c>
      <c r="K62" s="105">
        <v>8</v>
      </c>
      <c r="L62" s="106">
        <v>8</v>
      </c>
      <c r="M62" s="104">
        <v>3</v>
      </c>
      <c r="N62" s="104"/>
      <c r="O62" s="107"/>
      <c r="P62" s="64">
        <f t="shared" si="18"/>
        <v>1</v>
      </c>
      <c r="Q62" s="34" t="str">
        <f t="shared" si="19"/>
        <v>100%</v>
      </c>
      <c r="R62" s="72"/>
      <c r="S62" s="73"/>
      <c r="T62" s="71">
        <f t="shared" si="20"/>
        <v>1.375</v>
      </c>
      <c r="U62" s="72"/>
      <c r="V62" s="73"/>
      <c r="W62" s="25" t="s">
        <v>205</v>
      </c>
    </row>
    <row r="63" spans="2:23" ht="132.75" customHeight="1" x14ac:dyDescent="0.25">
      <c r="B63" s="3" t="s">
        <v>13</v>
      </c>
      <c r="C63" s="99" t="s">
        <v>256</v>
      </c>
      <c r="D63" s="100" t="s">
        <v>92</v>
      </c>
      <c r="E63" s="101" t="s">
        <v>87</v>
      </c>
      <c r="F63" s="144" t="s">
        <v>162</v>
      </c>
      <c r="G63" s="139">
        <f t="shared" si="17"/>
        <v>4</v>
      </c>
      <c r="H63" s="103">
        <v>1</v>
      </c>
      <c r="I63" s="104">
        <v>1</v>
      </c>
      <c r="J63" s="104">
        <v>1</v>
      </c>
      <c r="K63" s="105">
        <v>1</v>
      </c>
      <c r="L63" s="106">
        <v>1</v>
      </c>
      <c r="M63" s="104">
        <v>1</v>
      </c>
      <c r="N63" s="104"/>
      <c r="O63" s="107"/>
      <c r="P63" s="64">
        <f>IFERROR((L63/H63),"100%")</f>
        <v>1</v>
      </c>
      <c r="Q63" s="34">
        <f t="shared" si="19"/>
        <v>1</v>
      </c>
      <c r="R63" s="72"/>
      <c r="S63" s="73"/>
      <c r="T63" s="71">
        <f t="shared" si="20"/>
        <v>1</v>
      </c>
      <c r="U63" s="72"/>
      <c r="V63" s="73"/>
      <c r="W63" s="25" t="s">
        <v>343</v>
      </c>
    </row>
    <row r="64" spans="2:23" ht="129" customHeight="1" x14ac:dyDescent="0.25">
      <c r="B64" s="249" t="s">
        <v>107</v>
      </c>
      <c r="C64" s="247" t="s">
        <v>257</v>
      </c>
      <c r="D64" s="47" t="s">
        <v>97</v>
      </c>
      <c r="E64" s="117" t="s">
        <v>34</v>
      </c>
      <c r="F64" s="182" t="s">
        <v>163</v>
      </c>
      <c r="G64" s="180">
        <f t="shared" si="17"/>
        <v>491</v>
      </c>
      <c r="H64" s="79">
        <v>123</v>
      </c>
      <c r="I64" s="1">
        <v>122</v>
      </c>
      <c r="J64" s="1">
        <v>123</v>
      </c>
      <c r="K64" s="35">
        <v>123</v>
      </c>
      <c r="L64" s="42">
        <v>158</v>
      </c>
      <c r="M64" s="1">
        <v>141</v>
      </c>
      <c r="N64" s="1"/>
      <c r="O64" s="2"/>
      <c r="P64" s="64">
        <f t="shared" ref="P64:P71" si="21">IFERROR((L64/H64),"100%")</f>
        <v>1.2845528455284554</v>
      </c>
      <c r="Q64" s="34">
        <f t="shared" si="19"/>
        <v>1.1557377049180328</v>
      </c>
      <c r="R64" s="72"/>
      <c r="S64" s="73"/>
      <c r="T64" s="71">
        <f t="shared" si="20"/>
        <v>1.2204081632653061</v>
      </c>
      <c r="U64" s="72"/>
      <c r="V64" s="73"/>
      <c r="W64" s="24" t="s">
        <v>346</v>
      </c>
    </row>
    <row r="65" spans="2:23" ht="122.25" customHeight="1" x14ac:dyDescent="0.25">
      <c r="B65" s="250"/>
      <c r="C65" s="248"/>
      <c r="D65" s="47" t="s">
        <v>98</v>
      </c>
      <c r="E65" s="117" t="s">
        <v>34</v>
      </c>
      <c r="F65" s="182" t="s">
        <v>164</v>
      </c>
      <c r="G65" s="180">
        <f t="shared" si="17"/>
        <v>176</v>
      </c>
      <c r="H65" s="79">
        <v>44</v>
      </c>
      <c r="I65" s="1">
        <v>44</v>
      </c>
      <c r="J65" s="1">
        <v>44</v>
      </c>
      <c r="K65" s="35">
        <v>44</v>
      </c>
      <c r="L65" s="42">
        <v>43</v>
      </c>
      <c r="M65" s="1">
        <v>40</v>
      </c>
      <c r="N65" s="1"/>
      <c r="O65" s="2"/>
      <c r="P65" s="64">
        <f t="shared" si="21"/>
        <v>0.97727272727272729</v>
      </c>
      <c r="Q65" s="34">
        <f t="shared" si="19"/>
        <v>0.90909090909090906</v>
      </c>
      <c r="R65" s="72"/>
      <c r="S65" s="73"/>
      <c r="T65" s="71">
        <f t="shared" si="20"/>
        <v>0.94318181818181823</v>
      </c>
      <c r="U65" s="72"/>
      <c r="V65" s="73"/>
      <c r="W65" s="24" t="s">
        <v>347</v>
      </c>
    </row>
    <row r="66" spans="2:23" ht="120.75" customHeight="1" x14ac:dyDescent="0.25">
      <c r="B66" s="3" t="s">
        <v>13</v>
      </c>
      <c r="C66" s="140" t="s">
        <v>258</v>
      </c>
      <c r="D66" s="5" t="s">
        <v>99</v>
      </c>
      <c r="E66" s="6" t="s">
        <v>34</v>
      </c>
      <c r="F66" s="140" t="s">
        <v>165</v>
      </c>
      <c r="G66" s="139">
        <f t="shared" si="17"/>
        <v>176</v>
      </c>
      <c r="H66" s="79">
        <v>44</v>
      </c>
      <c r="I66" s="1">
        <v>44</v>
      </c>
      <c r="J66" s="1">
        <v>44</v>
      </c>
      <c r="K66" s="35">
        <v>44</v>
      </c>
      <c r="L66" s="42">
        <v>49</v>
      </c>
      <c r="M66" s="1">
        <v>49</v>
      </c>
      <c r="N66" s="1"/>
      <c r="O66" s="2"/>
      <c r="P66" s="64">
        <f t="shared" si="21"/>
        <v>1.1136363636363635</v>
      </c>
      <c r="Q66" s="34">
        <f t="shared" si="19"/>
        <v>1.1136363636363635</v>
      </c>
      <c r="R66" s="72"/>
      <c r="S66" s="73"/>
      <c r="T66" s="71">
        <f t="shared" si="20"/>
        <v>1.1136363636363635</v>
      </c>
      <c r="U66" s="72"/>
      <c r="V66" s="73"/>
      <c r="W66" s="25" t="s">
        <v>206</v>
      </c>
    </row>
    <row r="67" spans="2:23" ht="132" customHeight="1" x14ac:dyDescent="0.25">
      <c r="B67" s="3" t="s">
        <v>13</v>
      </c>
      <c r="C67" s="142" t="s">
        <v>259</v>
      </c>
      <c r="D67" s="141" t="s">
        <v>100</v>
      </c>
      <c r="E67" s="6" t="s">
        <v>34</v>
      </c>
      <c r="F67" s="140" t="s">
        <v>166</v>
      </c>
      <c r="G67" s="139">
        <f>SUM(H67:K67)</f>
        <v>16</v>
      </c>
      <c r="H67" s="103">
        <v>4</v>
      </c>
      <c r="I67" s="104">
        <v>4</v>
      </c>
      <c r="J67" s="104">
        <v>4</v>
      </c>
      <c r="K67" s="105">
        <v>4</v>
      </c>
      <c r="L67" s="106">
        <v>5</v>
      </c>
      <c r="M67" s="104">
        <v>2</v>
      </c>
      <c r="N67" s="104"/>
      <c r="O67" s="107"/>
      <c r="P67" s="64">
        <f t="shared" si="21"/>
        <v>1.25</v>
      </c>
      <c r="Q67" s="34">
        <f t="shared" si="19"/>
        <v>0.5</v>
      </c>
      <c r="R67" s="72"/>
      <c r="S67" s="73"/>
      <c r="T67" s="71">
        <f t="shared" si="20"/>
        <v>0.875</v>
      </c>
      <c r="U67" s="72"/>
      <c r="V67" s="73"/>
      <c r="W67" s="25" t="s">
        <v>348</v>
      </c>
    </row>
    <row r="68" spans="2:23" ht="129.75" customHeight="1" x14ac:dyDescent="0.25">
      <c r="B68" s="3" t="s">
        <v>13</v>
      </c>
      <c r="C68" s="143" t="s">
        <v>260</v>
      </c>
      <c r="D68" s="141" t="s">
        <v>101</v>
      </c>
      <c r="E68" s="6" t="s">
        <v>34</v>
      </c>
      <c r="F68" s="140" t="s">
        <v>167</v>
      </c>
      <c r="G68" s="139">
        <f t="shared" si="17"/>
        <v>20</v>
      </c>
      <c r="H68" s="103">
        <v>6</v>
      </c>
      <c r="I68" s="104">
        <v>4</v>
      </c>
      <c r="J68" s="104">
        <v>3</v>
      </c>
      <c r="K68" s="105">
        <v>7</v>
      </c>
      <c r="L68" s="106">
        <v>4</v>
      </c>
      <c r="M68" s="104">
        <v>4</v>
      </c>
      <c r="N68" s="104"/>
      <c r="O68" s="107"/>
      <c r="P68" s="64">
        <f t="shared" si="21"/>
        <v>0.66666666666666663</v>
      </c>
      <c r="Q68" s="34">
        <f t="shared" si="19"/>
        <v>1</v>
      </c>
      <c r="R68" s="72"/>
      <c r="S68" s="73"/>
      <c r="T68" s="71">
        <f t="shared" si="20"/>
        <v>0.8</v>
      </c>
      <c r="U68" s="72"/>
      <c r="V68" s="73"/>
      <c r="W68" s="25" t="s">
        <v>349</v>
      </c>
    </row>
    <row r="69" spans="2:23" ht="121.5" customHeight="1" x14ac:dyDescent="0.25">
      <c r="B69" s="3" t="s">
        <v>13</v>
      </c>
      <c r="C69" s="5" t="s">
        <v>261</v>
      </c>
      <c r="D69" s="5" t="s">
        <v>102</v>
      </c>
      <c r="E69" s="6" t="s">
        <v>34</v>
      </c>
      <c r="F69" s="140" t="s">
        <v>168</v>
      </c>
      <c r="G69" s="139">
        <f t="shared" si="17"/>
        <v>11</v>
      </c>
      <c r="H69" s="103">
        <v>2</v>
      </c>
      <c r="I69" s="104">
        <v>3</v>
      </c>
      <c r="J69" s="104">
        <v>3</v>
      </c>
      <c r="K69" s="105">
        <v>3</v>
      </c>
      <c r="L69" s="106">
        <v>4</v>
      </c>
      <c r="M69" s="104">
        <v>49</v>
      </c>
      <c r="N69" s="104"/>
      <c r="O69" s="107"/>
      <c r="P69" s="64">
        <f t="shared" si="21"/>
        <v>2</v>
      </c>
      <c r="Q69" s="34">
        <f t="shared" si="19"/>
        <v>16.333333333333332</v>
      </c>
      <c r="R69" s="72"/>
      <c r="S69" s="73"/>
      <c r="T69" s="71">
        <f t="shared" si="20"/>
        <v>10.6</v>
      </c>
      <c r="U69" s="72"/>
      <c r="V69" s="73"/>
      <c r="W69" s="25" t="s">
        <v>350</v>
      </c>
    </row>
    <row r="70" spans="2:23" ht="126" customHeight="1" x14ac:dyDescent="0.25">
      <c r="B70" s="3" t="s">
        <v>13</v>
      </c>
      <c r="C70" s="5" t="s">
        <v>262</v>
      </c>
      <c r="D70" s="5" t="s">
        <v>103</v>
      </c>
      <c r="E70" s="6" t="s">
        <v>34</v>
      </c>
      <c r="F70" s="140" t="s">
        <v>169</v>
      </c>
      <c r="G70" s="139">
        <f t="shared" si="17"/>
        <v>12</v>
      </c>
      <c r="H70" s="103">
        <v>3</v>
      </c>
      <c r="I70" s="104">
        <v>3</v>
      </c>
      <c r="J70" s="104">
        <v>3</v>
      </c>
      <c r="K70" s="105">
        <v>3</v>
      </c>
      <c r="L70" s="106">
        <v>2</v>
      </c>
      <c r="M70" s="104">
        <v>1</v>
      </c>
      <c r="N70" s="104"/>
      <c r="O70" s="107"/>
      <c r="P70" s="64">
        <f t="shared" si="21"/>
        <v>0.66666666666666663</v>
      </c>
      <c r="Q70" s="34">
        <f t="shared" si="19"/>
        <v>0.33333333333333331</v>
      </c>
      <c r="R70" s="72"/>
      <c r="S70" s="73"/>
      <c r="T70" s="71">
        <f t="shared" si="20"/>
        <v>0.5</v>
      </c>
      <c r="U70" s="72"/>
      <c r="V70" s="73"/>
      <c r="W70" s="25" t="s">
        <v>351</v>
      </c>
    </row>
    <row r="71" spans="2:23" ht="123" customHeight="1" x14ac:dyDescent="0.25">
      <c r="B71" s="3" t="s">
        <v>13</v>
      </c>
      <c r="C71" s="5" t="s">
        <v>263</v>
      </c>
      <c r="D71" s="5" t="s">
        <v>104</v>
      </c>
      <c r="E71" s="6" t="s">
        <v>34</v>
      </c>
      <c r="F71" s="140" t="s">
        <v>169</v>
      </c>
      <c r="G71" s="139">
        <f t="shared" si="17"/>
        <v>1</v>
      </c>
      <c r="H71" s="103"/>
      <c r="I71" s="104">
        <v>1</v>
      </c>
      <c r="J71" s="104"/>
      <c r="K71" s="105"/>
      <c r="L71" s="106"/>
      <c r="M71" s="104"/>
      <c r="N71" s="104"/>
      <c r="O71" s="107"/>
      <c r="P71" s="64" t="str">
        <f t="shared" si="21"/>
        <v>100%</v>
      </c>
      <c r="Q71" s="34">
        <f t="shared" si="19"/>
        <v>0</v>
      </c>
      <c r="R71" s="72"/>
      <c r="S71" s="73"/>
      <c r="T71" s="71">
        <f t="shared" si="20"/>
        <v>0</v>
      </c>
      <c r="U71" s="72"/>
      <c r="V71" s="73"/>
      <c r="W71" s="25" t="s">
        <v>207</v>
      </c>
    </row>
    <row r="72" spans="2:23" ht="128.25" customHeight="1" x14ac:dyDescent="0.25">
      <c r="B72" s="3" t="s">
        <v>13</v>
      </c>
      <c r="C72" s="5" t="s">
        <v>264</v>
      </c>
      <c r="D72" s="5" t="s">
        <v>105</v>
      </c>
      <c r="E72" s="6" t="s">
        <v>34</v>
      </c>
      <c r="F72" s="140" t="s">
        <v>170</v>
      </c>
      <c r="G72" s="139">
        <f t="shared" si="17"/>
        <v>150</v>
      </c>
      <c r="H72" s="103">
        <v>40</v>
      </c>
      <c r="I72" s="104">
        <v>40</v>
      </c>
      <c r="J72" s="104">
        <v>30</v>
      </c>
      <c r="K72" s="105">
        <v>40</v>
      </c>
      <c r="L72" s="106">
        <v>4</v>
      </c>
      <c r="M72" s="104">
        <v>42</v>
      </c>
      <c r="N72" s="104"/>
      <c r="O72" s="107"/>
      <c r="P72" s="64">
        <f>IFERROR((L72/H72),"100%")</f>
        <v>0.1</v>
      </c>
      <c r="Q72" s="34">
        <f t="shared" si="19"/>
        <v>1.05</v>
      </c>
      <c r="R72" s="72"/>
      <c r="S72" s="73"/>
      <c r="T72" s="71">
        <f t="shared" si="20"/>
        <v>0.57499999999999996</v>
      </c>
      <c r="U72" s="72"/>
      <c r="V72" s="73"/>
      <c r="W72" s="25" t="s">
        <v>344</v>
      </c>
    </row>
    <row r="73" spans="2:23" ht="143.25" customHeight="1" x14ac:dyDescent="0.25">
      <c r="B73" s="3" t="s">
        <v>13</v>
      </c>
      <c r="C73" s="5" t="s">
        <v>265</v>
      </c>
      <c r="D73" s="5" t="s">
        <v>106</v>
      </c>
      <c r="E73" s="6" t="s">
        <v>34</v>
      </c>
      <c r="F73" s="140" t="s">
        <v>171</v>
      </c>
      <c r="G73" s="139">
        <f t="shared" si="17"/>
        <v>5</v>
      </c>
      <c r="H73" s="103">
        <v>1</v>
      </c>
      <c r="I73" s="104">
        <v>2</v>
      </c>
      <c r="J73" s="104">
        <v>1</v>
      </c>
      <c r="K73" s="105">
        <v>1</v>
      </c>
      <c r="L73" s="106">
        <v>1</v>
      </c>
      <c r="M73" s="104">
        <v>6</v>
      </c>
      <c r="N73" s="104"/>
      <c r="O73" s="107"/>
      <c r="P73" s="64">
        <f>IFERROR((L73/H73),"100%")</f>
        <v>1</v>
      </c>
      <c r="Q73" s="34">
        <f t="shared" si="19"/>
        <v>3</v>
      </c>
      <c r="R73" s="72"/>
      <c r="S73" s="73"/>
      <c r="T73" s="71">
        <f t="shared" si="20"/>
        <v>2.3333333333333335</v>
      </c>
      <c r="U73" s="72"/>
      <c r="V73" s="73"/>
      <c r="W73" s="25" t="s">
        <v>345</v>
      </c>
    </row>
    <row r="74" spans="2:23" ht="130.5" customHeight="1" x14ac:dyDescent="0.25">
      <c r="B74" s="41" t="s">
        <v>108</v>
      </c>
      <c r="C74" s="48" t="s">
        <v>266</v>
      </c>
      <c r="D74" s="47" t="s">
        <v>109</v>
      </c>
      <c r="E74" s="108" t="s">
        <v>34</v>
      </c>
      <c r="F74" s="47" t="s">
        <v>172</v>
      </c>
      <c r="G74" s="97">
        <v>4670</v>
      </c>
      <c r="H74" s="79">
        <v>1168</v>
      </c>
      <c r="I74" s="1">
        <v>1167</v>
      </c>
      <c r="J74" s="1">
        <v>1168</v>
      </c>
      <c r="K74" s="35">
        <v>1167</v>
      </c>
      <c r="L74" s="42">
        <v>1951</v>
      </c>
      <c r="M74" s="1">
        <v>1671</v>
      </c>
      <c r="N74" s="1"/>
      <c r="O74" s="2"/>
      <c r="P74" s="64">
        <f t="shared" ref="P74:P87" si="22">IFERROR((L74/H74),"100%")</f>
        <v>1.6703767123287672</v>
      </c>
      <c r="Q74" s="34">
        <f t="shared" si="19"/>
        <v>1.4318766066838047</v>
      </c>
      <c r="R74" s="72"/>
      <c r="S74" s="73"/>
      <c r="T74" s="71">
        <f t="shared" si="20"/>
        <v>1.5511777301927194</v>
      </c>
      <c r="U74" s="72"/>
      <c r="V74" s="73"/>
      <c r="W74" s="24" t="s">
        <v>352</v>
      </c>
    </row>
    <row r="75" spans="2:23" ht="123" customHeight="1" x14ac:dyDescent="0.25">
      <c r="B75" s="3" t="s">
        <v>13</v>
      </c>
      <c r="C75" s="4" t="s">
        <v>267</v>
      </c>
      <c r="D75" s="5" t="s">
        <v>110</v>
      </c>
      <c r="E75" s="6" t="s">
        <v>34</v>
      </c>
      <c r="F75" s="7" t="s">
        <v>173</v>
      </c>
      <c r="G75" s="135">
        <v>27</v>
      </c>
      <c r="H75" s="79">
        <v>9</v>
      </c>
      <c r="I75" s="1">
        <v>6</v>
      </c>
      <c r="J75" s="1">
        <v>6</v>
      </c>
      <c r="K75" s="35">
        <v>6</v>
      </c>
      <c r="L75" s="42">
        <v>29</v>
      </c>
      <c r="M75" s="1">
        <v>52</v>
      </c>
      <c r="N75" s="1"/>
      <c r="O75" s="2"/>
      <c r="P75" s="64">
        <f t="shared" si="22"/>
        <v>3.2222222222222223</v>
      </c>
      <c r="Q75" s="34">
        <f t="shared" si="19"/>
        <v>8.6666666666666661</v>
      </c>
      <c r="R75" s="72"/>
      <c r="S75" s="73"/>
      <c r="T75" s="71">
        <f t="shared" si="20"/>
        <v>5.4</v>
      </c>
      <c r="U75" s="72"/>
      <c r="V75" s="73"/>
      <c r="W75" s="25" t="s">
        <v>353</v>
      </c>
    </row>
    <row r="76" spans="2:23" ht="128.25" customHeight="1" x14ac:dyDescent="0.25">
      <c r="B76" s="3" t="s">
        <v>13</v>
      </c>
      <c r="C76" s="99" t="s">
        <v>268</v>
      </c>
      <c r="D76" s="100" t="s">
        <v>111</v>
      </c>
      <c r="E76" s="6" t="s">
        <v>34</v>
      </c>
      <c r="F76" s="7" t="s">
        <v>173</v>
      </c>
      <c r="G76" s="135">
        <v>210</v>
      </c>
      <c r="H76" s="103">
        <v>53</v>
      </c>
      <c r="I76" s="104">
        <v>52</v>
      </c>
      <c r="J76" s="104">
        <v>53</v>
      </c>
      <c r="K76" s="105">
        <v>52</v>
      </c>
      <c r="L76" s="106">
        <v>55</v>
      </c>
      <c r="M76" s="104">
        <v>50</v>
      </c>
      <c r="N76" s="104"/>
      <c r="O76" s="107"/>
      <c r="P76" s="64">
        <f t="shared" si="22"/>
        <v>1.0377358490566038</v>
      </c>
      <c r="Q76" s="34">
        <f t="shared" si="19"/>
        <v>0.96153846153846156</v>
      </c>
      <c r="R76" s="72"/>
      <c r="S76" s="73"/>
      <c r="T76" s="71">
        <f t="shared" si="20"/>
        <v>1</v>
      </c>
      <c r="U76" s="72"/>
      <c r="V76" s="73"/>
      <c r="W76" s="25" t="s">
        <v>354</v>
      </c>
    </row>
    <row r="77" spans="2:23" ht="152.25" customHeight="1" x14ac:dyDescent="0.25">
      <c r="B77" s="3" t="s">
        <v>13</v>
      </c>
      <c r="C77" s="99" t="s">
        <v>269</v>
      </c>
      <c r="D77" s="100" t="s">
        <v>112</v>
      </c>
      <c r="E77" s="6" t="s">
        <v>34</v>
      </c>
      <c r="F77" s="7" t="s">
        <v>173</v>
      </c>
      <c r="G77" s="135">
        <v>48</v>
      </c>
      <c r="H77" s="103">
        <v>12</v>
      </c>
      <c r="I77" s="104">
        <v>12</v>
      </c>
      <c r="J77" s="104">
        <v>12</v>
      </c>
      <c r="K77" s="105">
        <v>12</v>
      </c>
      <c r="L77" s="106">
        <v>45</v>
      </c>
      <c r="M77" s="104">
        <v>45</v>
      </c>
      <c r="N77" s="104"/>
      <c r="O77" s="107"/>
      <c r="P77" s="64">
        <f t="shared" si="22"/>
        <v>3.75</v>
      </c>
      <c r="Q77" s="34">
        <f t="shared" si="19"/>
        <v>3.75</v>
      </c>
      <c r="R77" s="72"/>
      <c r="S77" s="73"/>
      <c r="T77" s="71">
        <f t="shared" si="20"/>
        <v>3.75</v>
      </c>
      <c r="U77" s="72"/>
      <c r="V77" s="73"/>
      <c r="W77" s="25" t="s">
        <v>208</v>
      </c>
    </row>
    <row r="78" spans="2:23" ht="124.5" customHeight="1" x14ac:dyDescent="0.25">
      <c r="B78" s="3" t="s">
        <v>13</v>
      </c>
      <c r="C78" s="99" t="s">
        <v>270</v>
      </c>
      <c r="D78" s="100" t="s">
        <v>113</v>
      </c>
      <c r="E78" s="6" t="s">
        <v>34</v>
      </c>
      <c r="F78" s="102" t="s">
        <v>174</v>
      </c>
      <c r="G78" s="135">
        <v>180</v>
      </c>
      <c r="H78" s="103">
        <v>45</v>
      </c>
      <c r="I78" s="104">
        <v>45</v>
      </c>
      <c r="J78" s="104">
        <v>45</v>
      </c>
      <c r="K78" s="105">
        <v>45</v>
      </c>
      <c r="L78" s="106">
        <v>45</v>
      </c>
      <c r="M78" s="104">
        <v>45</v>
      </c>
      <c r="N78" s="104"/>
      <c r="O78" s="107"/>
      <c r="P78" s="64">
        <f t="shared" si="22"/>
        <v>1</v>
      </c>
      <c r="Q78" s="34">
        <f t="shared" si="19"/>
        <v>1</v>
      </c>
      <c r="R78" s="72"/>
      <c r="S78" s="73"/>
      <c r="T78" s="71">
        <f t="shared" si="20"/>
        <v>1</v>
      </c>
      <c r="U78" s="72"/>
      <c r="V78" s="73"/>
      <c r="W78" s="25" t="s">
        <v>209</v>
      </c>
    </row>
    <row r="79" spans="2:23" ht="126.75" customHeight="1" x14ac:dyDescent="0.25">
      <c r="B79" s="3" t="s">
        <v>13</v>
      </c>
      <c r="C79" s="99" t="s">
        <v>271</v>
      </c>
      <c r="D79" s="100" t="s">
        <v>114</v>
      </c>
      <c r="E79" s="6" t="s">
        <v>34</v>
      </c>
      <c r="F79" s="102" t="s">
        <v>175</v>
      </c>
      <c r="G79" s="135">
        <v>16</v>
      </c>
      <c r="H79" s="103">
        <v>3</v>
      </c>
      <c r="I79" s="104">
        <v>5</v>
      </c>
      <c r="J79" s="104">
        <v>3</v>
      </c>
      <c r="K79" s="105">
        <v>5</v>
      </c>
      <c r="L79" s="106">
        <v>3</v>
      </c>
      <c r="M79" s="104">
        <v>5</v>
      </c>
      <c r="N79" s="104"/>
      <c r="O79" s="107"/>
      <c r="P79" s="64">
        <f t="shared" si="22"/>
        <v>1</v>
      </c>
      <c r="Q79" s="34">
        <f t="shared" si="19"/>
        <v>1</v>
      </c>
      <c r="R79" s="72"/>
      <c r="S79" s="73"/>
      <c r="T79" s="71">
        <f t="shared" si="20"/>
        <v>1</v>
      </c>
      <c r="U79" s="72"/>
      <c r="V79" s="73"/>
      <c r="W79" s="25" t="s">
        <v>355</v>
      </c>
    </row>
    <row r="80" spans="2:23" ht="119.25" customHeight="1" x14ac:dyDescent="0.25">
      <c r="B80" s="3" t="s">
        <v>13</v>
      </c>
      <c r="C80" s="99" t="s">
        <v>272</v>
      </c>
      <c r="D80" s="100" t="s">
        <v>115</v>
      </c>
      <c r="E80" s="6" t="s">
        <v>34</v>
      </c>
      <c r="F80" s="102" t="s">
        <v>176</v>
      </c>
      <c r="G80" s="135">
        <v>2161</v>
      </c>
      <c r="H80" s="103">
        <v>540</v>
      </c>
      <c r="I80" s="104">
        <v>540</v>
      </c>
      <c r="J80" s="104">
        <v>540</v>
      </c>
      <c r="K80" s="105">
        <v>541</v>
      </c>
      <c r="L80" s="106">
        <v>804</v>
      </c>
      <c r="M80" s="104">
        <v>673</v>
      </c>
      <c r="N80" s="104"/>
      <c r="O80" s="107"/>
      <c r="P80" s="64">
        <f t="shared" si="22"/>
        <v>1.4888888888888889</v>
      </c>
      <c r="Q80" s="34">
        <f t="shared" si="19"/>
        <v>1.2462962962962962</v>
      </c>
      <c r="R80" s="72"/>
      <c r="S80" s="73"/>
      <c r="T80" s="71">
        <f t="shared" si="20"/>
        <v>1.3675925925925927</v>
      </c>
      <c r="U80" s="72"/>
      <c r="V80" s="73"/>
      <c r="W80" s="25" t="s">
        <v>356</v>
      </c>
    </row>
    <row r="81" spans="2:23" ht="149.25" customHeight="1" x14ac:dyDescent="0.25">
      <c r="B81" s="3" t="s">
        <v>13</v>
      </c>
      <c r="C81" s="99" t="s">
        <v>273</v>
      </c>
      <c r="D81" s="100" t="s">
        <v>116</v>
      </c>
      <c r="E81" s="6" t="s">
        <v>34</v>
      </c>
      <c r="F81" s="102" t="s">
        <v>177</v>
      </c>
      <c r="G81" s="135">
        <v>430</v>
      </c>
      <c r="H81" s="103">
        <v>107</v>
      </c>
      <c r="I81" s="104">
        <v>109</v>
      </c>
      <c r="J81" s="104">
        <v>107</v>
      </c>
      <c r="K81" s="105">
        <v>107</v>
      </c>
      <c r="L81" s="106">
        <v>179</v>
      </c>
      <c r="M81" s="104">
        <v>216</v>
      </c>
      <c r="N81" s="104"/>
      <c r="O81" s="107"/>
      <c r="P81" s="64">
        <f t="shared" si="22"/>
        <v>1.6728971962616823</v>
      </c>
      <c r="Q81" s="34">
        <f t="shared" si="19"/>
        <v>1.9816513761467891</v>
      </c>
      <c r="R81" s="72"/>
      <c r="S81" s="73"/>
      <c r="T81" s="71">
        <f t="shared" si="20"/>
        <v>1.8287037037037037</v>
      </c>
      <c r="U81" s="72"/>
      <c r="V81" s="73"/>
      <c r="W81" s="25" t="s">
        <v>357</v>
      </c>
    </row>
    <row r="82" spans="2:23" ht="154.5" customHeight="1" x14ac:dyDescent="0.25">
      <c r="B82" s="3" t="s">
        <v>13</v>
      </c>
      <c r="C82" s="99" t="s">
        <v>274</v>
      </c>
      <c r="D82" s="100" t="s">
        <v>117</v>
      </c>
      <c r="E82" s="6" t="s">
        <v>34</v>
      </c>
      <c r="F82" s="102" t="s">
        <v>178</v>
      </c>
      <c r="G82" s="135">
        <v>1000</v>
      </c>
      <c r="H82" s="103">
        <v>250</v>
      </c>
      <c r="I82" s="104">
        <v>250</v>
      </c>
      <c r="J82" s="104">
        <v>250</v>
      </c>
      <c r="K82" s="105">
        <v>250</v>
      </c>
      <c r="L82" s="106">
        <v>578</v>
      </c>
      <c r="M82" s="104">
        <v>448</v>
      </c>
      <c r="N82" s="104"/>
      <c r="O82" s="107"/>
      <c r="P82" s="64">
        <f t="shared" si="22"/>
        <v>2.3119999999999998</v>
      </c>
      <c r="Q82" s="34">
        <f t="shared" si="19"/>
        <v>1.792</v>
      </c>
      <c r="R82" s="72"/>
      <c r="S82" s="73"/>
      <c r="T82" s="71">
        <f t="shared" si="20"/>
        <v>2.052</v>
      </c>
      <c r="U82" s="72"/>
      <c r="V82" s="73"/>
      <c r="W82" s="25" t="s">
        <v>358</v>
      </c>
    </row>
    <row r="83" spans="2:23" ht="138" customHeight="1" x14ac:dyDescent="0.25">
      <c r="B83" s="3" t="s">
        <v>13</v>
      </c>
      <c r="C83" s="99" t="s">
        <v>275</v>
      </c>
      <c r="D83" s="100" t="s">
        <v>118</v>
      </c>
      <c r="E83" s="6" t="s">
        <v>34</v>
      </c>
      <c r="F83" s="102" t="s">
        <v>179</v>
      </c>
      <c r="G83" s="135">
        <v>1056</v>
      </c>
      <c r="H83" s="103">
        <v>264</v>
      </c>
      <c r="I83" s="104">
        <v>264</v>
      </c>
      <c r="J83" s="104">
        <v>264</v>
      </c>
      <c r="K83" s="105">
        <v>264</v>
      </c>
      <c r="L83" s="106">
        <v>340</v>
      </c>
      <c r="M83" s="104">
        <v>280</v>
      </c>
      <c r="N83" s="104"/>
      <c r="O83" s="107"/>
      <c r="P83" s="64">
        <f t="shared" si="22"/>
        <v>1.2878787878787878</v>
      </c>
      <c r="Q83" s="34">
        <f t="shared" si="19"/>
        <v>1.0606060606060606</v>
      </c>
      <c r="R83" s="72"/>
      <c r="S83" s="73"/>
      <c r="T83" s="71">
        <f t="shared" si="20"/>
        <v>1.1742424242424243</v>
      </c>
      <c r="U83" s="72"/>
      <c r="V83" s="73"/>
      <c r="W83" s="25" t="s">
        <v>359</v>
      </c>
    </row>
    <row r="84" spans="2:23" ht="137.25" customHeight="1" x14ac:dyDescent="0.25">
      <c r="B84" s="3" t="s">
        <v>13</v>
      </c>
      <c r="C84" s="99" t="s">
        <v>276</v>
      </c>
      <c r="D84" s="100" t="s">
        <v>119</v>
      </c>
      <c r="E84" s="6" t="s">
        <v>34</v>
      </c>
      <c r="F84" s="102" t="s">
        <v>155</v>
      </c>
      <c r="G84" s="135">
        <v>6</v>
      </c>
      <c r="H84" s="103">
        <v>1</v>
      </c>
      <c r="I84" s="104">
        <v>1</v>
      </c>
      <c r="J84" s="104">
        <v>2</v>
      </c>
      <c r="K84" s="105">
        <v>2</v>
      </c>
      <c r="L84" s="106">
        <v>5</v>
      </c>
      <c r="M84" s="104">
        <v>9</v>
      </c>
      <c r="N84" s="104"/>
      <c r="O84" s="107"/>
      <c r="P84" s="64">
        <f t="shared" si="22"/>
        <v>5</v>
      </c>
      <c r="Q84" s="34">
        <f t="shared" si="19"/>
        <v>9</v>
      </c>
      <c r="R84" s="72"/>
      <c r="S84" s="73"/>
      <c r="T84" s="71">
        <f t="shared" si="20"/>
        <v>7</v>
      </c>
      <c r="U84" s="72"/>
      <c r="V84" s="73"/>
      <c r="W84" s="214" t="s">
        <v>360</v>
      </c>
    </row>
    <row r="85" spans="2:23" ht="236.25" customHeight="1" x14ac:dyDescent="0.25">
      <c r="B85" s="41" t="s">
        <v>124</v>
      </c>
      <c r="C85" s="48" t="s">
        <v>277</v>
      </c>
      <c r="D85" s="47" t="s">
        <v>125</v>
      </c>
      <c r="E85" s="108" t="s">
        <v>34</v>
      </c>
      <c r="F85" s="47" t="s">
        <v>180</v>
      </c>
      <c r="G85" s="97">
        <v>700</v>
      </c>
      <c r="H85" s="79">
        <v>100</v>
      </c>
      <c r="I85" s="1">
        <v>250</v>
      </c>
      <c r="J85" s="1">
        <v>250</v>
      </c>
      <c r="K85" s="35">
        <v>100</v>
      </c>
      <c r="L85" s="42">
        <v>349</v>
      </c>
      <c r="M85" s="104">
        <v>250</v>
      </c>
      <c r="N85" s="104"/>
      <c r="O85" s="107"/>
      <c r="P85" s="64">
        <f t="shared" si="22"/>
        <v>3.49</v>
      </c>
      <c r="Q85" s="34">
        <f t="shared" si="19"/>
        <v>1</v>
      </c>
      <c r="R85" s="72"/>
      <c r="S85" s="73"/>
      <c r="T85" s="71">
        <f t="shared" si="20"/>
        <v>1.7114285714285715</v>
      </c>
      <c r="U85" s="72"/>
      <c r="V85" s="73"/>
      <c r="W85" s="24" t="s">
        <v>361</v>
      </c>
    </row>
    <row r="86" spans="2:23" ht="176.25" customHeight="1" x14ac:dyDescent="0.25">
      <c r="B86" s="3" t="s">
        <v>13</v>
      </c>
      <c r="C86" s="4" t="s">
        <v>278</v>
      </c>
      <c r="D86" s="5" t="s">
        <v>126</v>
      </c>
      <c r="E86" s="6" t="s">
        <v>34</v>
      </c>
      <c r="F86" s="7" t="s">
        <v>181</v>
      </c>
      <c r="G86" s="135">
        <v>5</v>
      </c>
      <c r="H86" s="79"/>
      <c r="I86" s="1">
        <v>2</v>
      </c>
      <c r="J86" s="1">
        <v>2</v>
      </c>
      <c r="K86" s="35">
        <v>1</v>
      </c>
      <c r="L86" s="42">
        <v>6</v>
      </c>
      <c r="M86" s="104">
        <v>2</v>
      </c>
      <c r="N86" s="104"/>
      <c r="O86" s="107"/>
      <c r="P86" s="64" t="str">
        <f t="shared" si="22"/>
        <v>100%</v>
      </c>
      <c r="Q86" s="34">
        <f t="shared" si="19"/>
        <v>1</v>
      </c>
      <c r="R86" s="72"/>
      <c r="S86" s="73"/>
      <c r="T86" s="71">
        <f t="shared" si="20"/>
        <v>4</v>
      </c>
      <c r="U86" s="72"/>
      <c r="V86" s="73"/>
      <c r="W86" s="25" t="s">
        <v>362</v>
      </c>
    </row>
    <row r="87" spans="2:23" ht="194.25" customHeight="1" x14ac:dyDescent="0.25">
      <c r="B87" s="98" t="s">
        <v>13</v>
      </c>
      <c r="C87" s="99" t="s">
        <v>279</v>
      </c>
      <c r="D87" s="100" t="s">
        <v>127</v>
      </c>
      <c r="E87" s="101" t="s">
        <v>34</v>
      </c>
      <c r="F87" s="102" t="s">
        <v>182</v>
      </c>
      <c r="G87" s="135">
        <v>2</v>
      </c>
      <c r="H87" s="103"/>
      <c r="I87" s="104">
        <v>1</v>
      </c>
      <c r="J87" s="104">
        <v>1</v>
      </c>
      <c r="K87" s="105"/>
      <c r="L87" s="106">
        <v>1</v>
      </c>
      <c r="M87" s="104"/>
      <c r="N87" s="104"/>
      <c r="O87" s="107"/>
      <c r="P87" s="64" t="str">
        <f t="shared" si="22"/>
        <v>100%</v>
      </c>
      <c r="Q87" s="34">
        <f t="shared" si="19"/>
        <v>0</v>
      </c>
      <c r="R87" s="72"/>
      <c r="S87" s="73"/>
      <c r="T87" s="71">
        <f t="shared" si="20"/>
        <v>1</v>
      </c>
      <c r="U87" s="72"/>
      <c r="V87" s="73"/>
      <c r="W87" s="187" t="s">
        <v>363</v>
      </c>
    </row>
    <row r="88" spans="2:23" ht="180.75" customHeight="1" x14ac:dyDescent="0.25">
      <c r="B88" s="98" t="s">
        <v>13</v>
      </c>
      <c r="C88" s="99" t="s">
        <v>280</v>
      </c>
      <c r="D88" s="100" t="s">
        <v>128</v>
      </c>
      <c r="E88" s="101" t="s">
        <v>34</v>
      </c>
      <c r="F88" s="102" t="s">
        <v>183</v>
      </c>
      <c r="G88" s="147">
        <v>15</v>
      </c>
      <c r="H88" s="103">
        <v>2</v>
      </c>
      <c r="I88" s="104">
        <v>5</v>
      </c>
      <c r="J88" s="104">
        <v>5</v>
      </c>
      <c r="K88" s="105">
        <v>3</v>
      </c>
      <c r="L88" s="106">
        <v>5</v>
      </c>
      <c r="M88" s="104">
        <v>5</v>
      </c>
      <c r="N88" s="104"/>
      <c r="O88" s="107"/>
      <c r="P88" s="64">
        <f>IFERROR((L88/H88),"100%")</f>
        <v>2.5</v>
      </c>
      <c r="Q88" s="34">
        <f t="shared" si="19"/>
        <v>1</v>
      </c>
      <c r="R88" s="72"/>
      <c r="S88" s="73"/>
      <c r="T88" s="71">
        <f t="shared" si="20"/>
        <v>1.4285714285714286</v>
      </c>
      <c r="U88" s="72"/>
      <c r="V88" s="73"/>
      <c r="W88" s="187" t="s">
        <v>364</v>
      </c>
    </row>
    <row r="89" spans="2:23" ht="257.25" customHeight="1" thickBot="1" x14ac:dyDescent="0.3">
      <c r="B89" s="8" t="s">
        <v>13</v>
      </c>
      <c r="C89" s="9" t="s">
        <v>281</v>
      </c>
      <c r="D89" s="10" t="s">
        <v>129</v>
      </c>
      <c r="E89" s="11" t="s">
        <v>34</v>
      </c>
      <c r="F89" s="12" t="s">
        <v>184</v>
      </c>
      <c r="G89" s="136">
        <v>8</v>
      </c>
      <c r="H89" s="80"/>
      <c r="I89" s="38">
        <v>2</v>
      </c>
      <c r="J89" s="38">
        <v>3</v>
      </c>
      <c r="K89" s="46">
        <v>3</v>
      </c>
      <c r="L89" s="45">
        <v>2</v>
      </c>
      <c r="M89" s="38">
        <v>5</v>
      </c>
      <c r="N89" s="38"/>
      <c r="O89" s="39"/>
      <c r="P89" s="64" t="str">
        <f>IFERROR((L89/H89),"100%")</f>
        <v>100%</v>
      </c>
      <c r="Q89" s="34">
        <f t="shared" si="19"/>
        <v>2.5</v>
      </c>
      <c r="R89" s="72"/>
      <c r="S89" s="73"/>
      <c r="T89" s="71">
        <f t="shared" si="20"/>
        <v>3.5</v>
      </c>
      <c r="U89" s="72"/>
      <c r="V89" s="73"/>
      <c r="W89" s="185" t="s">
        <v>365</v>
      </c>
    </row>
    <row r="90" spans="2:23" ht="32.25" customHeight="1" x14ac:dyDescent="0.25">
      <c r="C90" s="236"/>
      <c r="D90" s="236"/>
      <c r="E90" s="236"/>
      <c r="F90" s="236"/>
      <c r="G90" s="76"/>
      <c r="P90" s="69">
        <f t="shared" ref="P90:V90" si="23">AVERAGE(P17:P89)</f>
        <v>1.3820860036664055</v>
      </c>
      <c r="Q90" s="69">
        <f t="shared" si="23"/>
        <v>1.5397730455547856</v>
      </c>
      <c r="R90" s="69" t="e">
        <f t="shared" si="23"/>
        <v>#DIV/0!</v>
      </c>
      <c r="S90" s="69" t="e">
        <f t="shared" si="23"/>
        <v>#DIV/0!</v>
      </c>
      <c r="T90" s="69">
        <f t="shared" si="23"/>
        <v>1.5059292358349725</v>
      </c>
      <c r="U90" s="69" t="e">
        <f t="shared" si="23"/>
        <v>#DIV/0!</v>
      </c>
      <c r="V90" s="69" t="e">
        <f t="shared" si="23"/>
        <v>#DIV/0!</v>
      </c>
    </row>
    <row r="91" spans="2:23" ht="69" customHeight="1" x14ac:dyDescent="0.25"/>
    <row r="92" spans="2:23" x14ac:dyDescent="0.25">
      <c r="F92" s="36"/>
      <c r="G92" s="36"/>
    </row>
    <row r="93" spans="2:23" ht="47.25" customHeight="1" x14ac:dyDescent="0.25">
      <c r="C93" s="232" t="s">
        <v>185</v>
      </c>
      <c r="D93" s="233"/>
      <c r="E93" s="233"/>
      <c r="F93" s="26"/>
      <c r="G93" s="77"/>
      <c r="L93" s="234" t="s">
        <v>14</v>
      </c>
      <c r="M93" s="235"/>
      <c r="N93" s="235"/>
      <c r="O93" s="235"/>
      <c r="P93" s="235"/>
      <c r="Q93" s="235"/>
      <c r="U93" s="232" t="s">
        <v>320</v>
      </c>
      <c r="V93" s="233"/>
      <c r="W93" s="233"/>
    </row>
    <row r="95" spans="2:23" ht="15.75" hidden="1" thickBot="1" x14ac:dyDescent="0.3"/>
    <row r="96" spans="2:23" ht="15.75" hidden="1" thickBot="1" x14ac:dyDescent="0.3">
      <c r="E96" s="269" t="s">
        <v>15</v>
      </c>
      <c r="F96" s="270"/>
      <c r="G96" s="270"/>
      <c r="H96" s="270"/>
      <c r="I96" s="270"/>
      <c r="J96" s="270"/>
      <c r="K96" s="270"/>
      <c r="L96" s="270"/>
      <c r="M96" s="270"/>
      <c r="N96" s="270"/>
      <c r="O96" s="270"/>
      <c r="P96" s="270"/>
      <c r="Q96" s="270"/>
      <c r="R96" s="270"/>
      <c r="S96" s="270"/>
      <c r="T96" s="270"/>
      <c r="U96" s="270"/>
      <c r="V96" s="270"/>
      <c r="W96" s="271"/>
    </row>
    <row r="97" spans="5:23" ht="15.75" hidden="1" thickBot="1" x14ac:dyDescent="0.3">
      <c r="E97" s="272" t="s">
        <v>16</v>
      </c>
      <c r="F97" s="272" t="s">
        <v>17</v>
      </c>
      <c r="G97" s="263" t="s">
        <v>18</v>
      </c>
      <c r="H97" s="264"/>
      <c r="I97" s="264"/>
      <c r="J97" s="265"/>
      <c r="K97" s="263" t="s">
        <v>19</v>
      </c>
      <c r="L97" s="264"/>
      <c r="M97" s="264"/>
      <c r="N97" s="265"/>
      <c r="O97" s="266" t="s">
        <v>20</v>
      </c>
      <c r="P97" s="267"/>
      <c r="Q97" s="267"/>
      <c r="R97" s="268"/>
      <c r="S97" s="266" t="s">
        <v>21</v>
      </c>
      <c r="T97" s="267"/>
      <c r="U97" s="267"/>
      <c r="V97" s="268"/>
      <c r="W97" s="274" t="s">
        <v>4</v>
      </c>
    </row>
    <row r="98" spans="5:23" ht="29.25" hidden="1" thickBot="1" x14ac:dyDescent="0.3">
      <c r="E98" s="273"/>
      <c r="F98" s="273"/>
      <c r="G98" s="13" t="s">
        <v>22</v>
      </c>
      <c r="H98" s="14" t="s">
        <v>23</v>
      </c>
      <c r="I98" s="15" t="s">
        <v>24</v>
      </c>
      <c r="J98" s="16" t="s">
        <v>25</v>
      </c>
      <c r="K98" s="13" t="s">
        <v>22</v>
      </c>
      <c r="L98" s="14" t="s">
        <v>23</v>
      </c>
      <c r="M98" s="15" t="s">
        <v>24</v>
      </c>
      <c r="N98" s="16" t="s">
        <v>25</v>
      </c>
      <c r="O98" s="13" t="s">
        <v>8</v>
      </c>
      <c r="P98" s="17" t="s">
        <v>9</v>
      </c>
      <c r="Q98" s="18" t="s">
        <v>10</v>
      </c>
      <c r="R98" s="19" t="s">
        <v>11</v>
      </c>
      <c r="S98" s="20" t="s">
        <v>8</v>
      </c>
      <c r="T98" s="21" t="s">
        <v>9</v>
      </c>
      <c r="U98" s="18" t="s">
        <v>10</v>
      </c>
      <c r="V98" s="21" t="s">
        <v>11</v>
      </c>
      <c r="W98" s="275"/>
    </row>
    <row r="99" spans="5:23" ht="15.75" hidden="1" thickBot="1" x14ac:dyDescent="0.3">
      <c r="E99" s="253"/>
      <c r="F99" s="254"/>
      <c r="G99" s="65"/>
      <c r="H99" s="66"/>
      <c r="I99" s="66"/>
      <c r="J99" s="67"/>
      <c r="K99" s="65"/>
      <c r="L99" s="66"/>
      <c r="M99" s="66"/>
      <c r="N99" s="68"/>
      <c r="O99" s="64" t="str">
        <f>IFERROR((K99/G99),"100%")</f>
        <v>100%</v>
      </c>
      <c r="P99" s="34" t="str">
        <f>IFERROR((L99/H99),"100%")</f>
        <v>100%</v>
      </c>
      <c r="Q99" s="34" t="str">
        <f>IFERROR((M99/I99),"100%")</f>
        <v>100%</v>
      </c>
      <c r="R99" s="37" t="str">
        <f>IFERROR((N99/J99),"100%")</f>
        <v>100%</v>
      </c>
      <c r="S99" s="64" t="str">
        <f>IFERROR(((K99)/(G99)),"100%")</f>
        <v>100%</v>
      </c>
      <c r="T99" s="64" t="str">
        <f>IFERROR(((L99+M99)/(H99+I99)),"100%")</f>
        <v>100%</v>
      </c>
      <c r="U99" s="34" t="str">
        <f>IFERROR(((L99+M99+N99)/(H99+I99+J99)),"100%")</f>
        <v>100%</v>
      </c>
      <c r="V99" s="37" t="str">
        <f>IFERROR(((L99+M99+N99+O99)/(H99+I99+J99+K99)),"100%")</f>
        <v>100%</v>
      </c>
      <c r="W99" s="75"/>
    </row>
    <row r="100" spans="5:23" ht="62.25" hidden="1" customHeight="1" x14ac:dyDescent="0.25">
      <c r="E100" s="27" t="s">
        <v>122</v>
      </c>
      <c r="F100" s="22">
        <v>6500000</v>
      </c>
      <c r="G100" s="49">
        <v>1500800</v>
      </c>
      <c r="H100" s="50">
        <v>1683700</v>
      </c>
      <c r="I100" s="50">
        <v>1736200</v>
      </c>
      <c r="J100" s="51">
        <v>1579300</v>
      </c>
      <c r="K100" s="49"/>
      <c r="L100" s="52"/>
      <c r="M100" s="52"/>
      <c r="N100" s="53"/>
      <c r="O100" s="57"/>
      <c r="P100" s="57"/>
      <c r="Q100" s="57"/>
      <c r="R100" s="57"/>
      <c r="S100" s="57"/>
      <c r="T100" s="57"/>
      <c r="U100" s="57"/>
      <c r="V100" s="57"/>
      <c r="W100" s="31" t="s">
        <v>188</v>
      </c>
    </row>
    <row r="101" spans="5:23" ht="75" hidden="1" x14ac:dyDescent="0.25">
      <c r="E101" s="28" t="s">
        <v>123</v>
      </c>
      <c r="F101" s="23">
        <v>5700000</v>
      </c>
      <c r="G101" s="54">
        <v>899000</v>
      </c>
      <c r="H101" s="55"/>
      <c r="I101" s="55">
        <v>1677000</v>
      </c>
      <c r="J101" s="56">
        <v>1739000</v>
      </c>
      <c r="K101" s="54">
        <v>1385000</v>
      </c>
      <c r="L101" s="57"/>
      <c r="M101" s="57"/>
      <c r="N101" s="58"/>
      <c r="O101" s="64">
        <f>IFERROR(K101/G101,"100"%)</f>
        <v>1.5406006674082313</v>
      </c>
      <c r="P101" s="57"/>
      <c r="Q101" s="57"/>
      <c r="R101" s="57"/>
      <c r="S101" s="40">
        <f t="shared" ref="S101:S107" si="24">IFERROR(K101/F101,"100%")</f>
        <v>0.24298245614035088</v>
      </c>
      <c r="T101" s="57"/>
      <c r="U101" s="57"/>
      <c r="V101" s="57"/>
      <c r="W101" s="145" t="s">
        <v>44</v>
      </c>
    </row>
    <row r="102" spans="5:23" ht="75" hidden="1" x14ac:dyDescent="0.25">
      <c r="E102" s="28" t="s">
        <v>45</v>
      </c>
      <c r="F102" s="23">
        <v>150000</v>
      </c>
      <c r="G102" s="54">
        <v>100000</v>
      </c>
      <c r="H102" s="55">
        <v>50000</v>
      </c>
      <c r="I102" s="55"/>
      <c r="J102" s="56"/>
      <c r="K102" s="57"/>
      <c r="L102" s="57"/>
      <c r="M102" s="57"/>
      <c r="N102" s="57"/>
      <c r="O102" s="57"/>
      <c r="P102" s="115"/>
      <c r="Q102" s="115"/>
      <c r="R102" s="115"/>
      <c r="S102" s="57"/>
      <c r="T102" s="57"/>
      <c r="U102" s="57"/>
      <c r="V102" s="57"/>
      <c r="W102" s="146" t="s">
        <v>46</v>
      </c>
    </row>
    <row r="103" spans="5:23" ht="72.75" hidden="1" customHeight="1" x14ac:dyDescent="0.25">
      <c r="E103" s="110" t="s">
        <v>61</v>
      </c>
      <c r="F103" s="111">
        <v>120500000</v>
      </c>
      <c r="G103" s="112">
        <v>29720000</v>
      </c>
      <c r="H103" s="113">
        <v>31340000</v>
      </c>
      <c r="I103" s="113">
        <v>29720000</v>
      </c>
      <c r="J103" s="114">
        <v>29720000</v>
      </c>
      <c r="K103" s="112">
        <v>29595000</v>
      </c>
      <c r="L103" s="57"/>
      <c r="M103" s="57"/>
      <c r="N103" s="57"/>
      <c r="O103" s="64">
        <f t="shared" ref="O103" si="25">IFERROR((K103/G103),"100%")</f>
        <v>0.99579407806191123</v>
      </c>
      <c r="P103" s="115"/>
      <c r="Q103" s="115"/>
      <c r="R103" s="115"/>
      <c r="S103" s="40">
        <f t="shared" si="24"/>
        <v>0.24560165975103734</v>
      </c>
      <c r="T103" s="57"/>
      <c r="U103" s="57"/>
      <c r="V103" s="57"/>
      <c r="W103" s="146" t="s">
        <v>189</v>
      </c>
    </row>
    <row r="104" spans="5:23" ht="54" hidden="1" customHeight="1" x14ac:dyDescent="0.25">
      <c r="E104" s="110" t="s">
        <v>62</v>
      </c>
      <c r="F104" s="111"/>
      <c r="G104" s="112"/>
      <c r="H104" s="113"/>
      <c r="I104" s="113"/>
      <c r="J104" s="114"/>
      <c r="K104" s="112"/>
      <c r="L104" s="57"/>
      <c r="M104" s="57"/>
      <c r="N104" s="57"/>
      <c r="O104" s="115"/>
      <c r="P104" s="115"/>
      <c r="Q104" s="115"/>
      <c r="R104" s="115"/>
      <c r="S104" s="57"/>
      <c r="T104" s="57"/>
      <c r="U104" s="57"/>
      <c r="V104" s="57"/>
      <c r="W104" s="146"/>
    </row>
    <row r="105" spans="5:23" ht="60" hidden="1" x14ac:dyDescent="0.25">
      <c r="E105" s="110" t="s">
        <v>64</v>
      </c>
      <c r="F105" s="111">
        <v>100000</v>
      </c>
      <c r="G105" s="112">
        <v>32247</v>
      </c>
      <c r="H105" s="113">
        <v>21112</v>
      </c>
      <c r="I105" s="113">
        <v>25087</v>
      </c>
      <c r="J105" s="114">
        <v>21554</v>
      </c>
      <c r="K105" s="112"/>
      <c r="L105" s="57"/>
      <c r="M105" s="57"/>
      <c r="N105" s="57"/>
      <c r="O105" s="115"/>
      <c r="P105" s="115"/>
      <c r="Q105" s="115"/>
      <c r="R105" s="115"/>
      <c r="S105" s="57"/>
      <c r="T105" s="57"/>
      <c r="U105" s="57"/>
      <c r="V105" s="57"/>
      <c r="W105" s="146" t="s">
        <v>63</v>
      </c>
    </row>
    <row r="106" spans="5:23" ht="30" hidden="1" x14ac:dyDescent="0.25">
      <c r="E106" s="110" t="s">
        <v>72</v>
      </c>
      <c r="F106" s="111">
        <v>1400000</v>
      </c>
      <c r="G106" s="112">
        <v>389800</v>
      </c>
      <c r="H106" s="113">
        <v>327600</v>
      </c>
      <c r="I106" s="113">
        <v>393400</v>
      </c>
      <c r="J106" s="114">
        <v>289200</v>
      </c>
      <c r="K106" s="112">
        <v>482195.20000000001</v>
      </c>
      <c r="L106" s="57"/>
      <c r="M106" s="57"/>
      <c r="N106" s="57"/>
      <c r="O106" s="64">
        <f t="shared" ref="O106" si="26">IFERROR(K106/G106,"100"%)</f>
        <v>1.2370323242688559</v>
      </c>
      <c r="P106" s="115"/>
      <c r="Q106" s="115"/>
      <c r="R106" s="115"/>
      <c r="S106" s="40">
        <f t="shared" si="24"/>
        <v>0.34442514285714287</v>
      </c>
      <c r="T106" s="57"/>
      <c r="U106" s="57"/>
      <c r="V106" s="57"/>
      <c r="W106" s="146" t="s">
        <v>71</v>
      </c>
    </row>
    <row r="107" spans="5:23" ht="45" hidden="1" x14ac:dyDescent="0.25">
      <c r="E107" s="110" t="s">
        <v>78</v>
      </c>
      <c r="F107" s="111">
        <v>1600000</v>
      </c>
      <c r="G107" s="112">
        <v>314500</v>
      </c>
      <c r="H107" s="113">
        <v>561500</v>
      </c>
      <c r="I107" s="113">
        <v>360500</v>
      </c>
      <c r="J107" s="114">
        <v>363500</v>
      </c>
      <c r="K107" s="112">
        <v>229298.71</v>
      </c>
      <c r="L107" s="57"/>
      <c r="M107" s="115"/>
      <c r="N107" s="116"/>
      <c r="O107" s="64">
        <f>IFERROR((K107/G107),"100%")</f>
        <v>0.72908969793322731</v>
      </c>
      <c r="P107" s="115"/>
      <c r="Q107" s="115"/>
      <c r="R107" s="115"/>
      <c r="S107" s="40">
        <f t="shared" si="24"/>
        <v>0.14331169375</v>
      </c>
      <c r="T107" s="115"/>
      <c r="U107" s="115"/>
      <c r="V107" s="115"/>
      <c r="W107" s="146" t="s">
        <v>86</v>
      </c>
    </row>
    <row r="108" spans="5:23" ht="72.75" hidden="1" customHeight="1" thickBot="1" x14ac:dyDescent="0.3">
      <c r="E108" s="110" t="s">
        <v>95</v>
      </c>
      <c r="F108" s="111">
        <v>250000</v>
      </c>
      <c r="G108" s="112">
        <v>138658</v>
      </c>
      <c r="H108" s="113">
        <v>46114</v>
      </c>
      <c r="I108" s="113">
        <v>30614</v>
      </c>
      <c r="J108" s="114">
        <v>34614</v>
      </c>
      <c r="K108" s="112"/>
      <c r="L108" s="57"/>
      <c r="M108" s="115"/>
      <c r="N108" s="116"/>
      <c r="O108" s="115"/>
      <c r="P108" s="115"/>
      <c r="Q108" s="115"/>
      <c r="R108" s="115"/>
      <c r="S108" s="57"/>
      <c r="T108" s="57"/>
      <c r="U108" s="57"/>
      <c r="V108" s="57"/>
      <c r="W108" s="146" t="s">
        <v>188</v>
      </c>
    </row>
    <row r="109" spans="5:23" ht="57.75" hidden="1" customHeight="1" x14ac:dyDescent="0.25">
      <c r="E109" s="110" t="s">
        <v>96</v>
      </c>
      <c r="F109" s="111">
        <v>700000</v>
      </c>
      <c r="G109" s="112">
        <v>225370</v>
      </c>
      <c r="H109" s="113">
        <v>166730</v>
      </c>
      <c r="I109" s="113">
        <v>173670</v>
      </c>
      <c r="J109" s="114">
        <v>134230</v>
      </c>
      <c r="K109" s="112"/>
      <c r="L109" s="57"/>
      <c r="M109" s="115"/>
      <c r="N109" s="116"/>
      <c r="O109" s="115"/>
      <c r="P109" s="115"/>
      <c r="Q109" s="115"/>
      <c r="R109" s="115"/>
      <c r="S109" s="57"/>
      <c r="T109" s="57"/>
      <c r="U109" s="57"/>
      <c r="V109" s="57"/>
      <c r="W109" s="31" t="s">
        <v>188</v>
      </c>
    </row>
    <row r="110" spans="5:23" ht="87.75" hidden="1" customHeight="1" x14ac:dyDescent="0.25">
      <c r="E110" s="110" t="s">
        <v>120</v>
      </c>
      <c r="F110" s="111">
        <v>13226826.07</v>
      </c>
      <c r="G110" s="112">
        <v>2840360.07</v>
      </c>
      <c r="H110" s="113">
        <v>3139697</v>
      </c>
      <c r="I110" s="113">
        <v>3293565</v>
      </c>
      <c r="J110" s="114">
        <v>3953204</v>
      </c>
      <c r="K110" s="112"/>
      <c r="L110" s="57"/>
      <c r="M110" s="115"/>
      <c r="N110" s="116"/>
      <c r="O110" s="115"/>
      <c r="P110" s="115"/>
      <c r="Q110" s="115"/>
      <c r="R110" s="115"/>
      <c r="S110" s="57"/>
      <c r="T110" s="57"/>
      <c r="U110" s="57"/>
      <c r="V110" s="57"/>
      <c r="W110" s="183" t="s">
        <v>186</v>
      </c>
    </row>
    <row r="111" spans="5:23" ht="96" hidden="1" customHeight="1" thickBot="1" x14ac:dyDescent="0.3">
      <c r="E111" s="29" t="s">
        <v>121</v>
      </c>
      <c r="F111" s="30">
        <v>250000</v>
      </c>
      <c r="G111" s="59">
        <v>27000</v>
      </c>
      <c r="H111" s="60">
        <v>66000</v>
      </c>
      <c r="I111" s="60">
        <v>90000</v>
      </c>
      <c r="J111" s="61">
        <v>67000</v>
      </c>
      <c r="K111" s="59">
        <v>14906.96</v>
      </c>
      <c r="L111" s="62"/>
      <c r="M111" s="62"/>
      <c r="N111" s="63"/>
      <c r="O111" s="148">
        <f t="shared" ref="O111" si="27">IFERROR((K111/G111),"100%")</f>
        <v>0.55210962962962962</v>
      </c>
      <c r="P111" s="62"/>
      <c r="Q111" s="62"/>
      <c r="R111" s="62"/>
      <c r="S111" s="149">
        <f t="shared" ref="S111" si="28">IFERROR(K111/F111,"100%")</f>
        <v>5.9627839999999994E-2</v>
      </c>
      <c r="T111" s="62"/>
      <c r="U111" s="62"/>
      <c r="V111" s="62"/>
      <c r="W111" s="184" t="s">
        <v>187</v>
      </c>
    </row>
    <row r="112" spans="5:23" hidden="1" x14ac:dyDescent="0.25"/>
    <row r="113" hidden="1" x14ac:dyDescent="0.25"/>
  </sheetData>
  <mergeCells count="33">
    <mergeCell ref="E99:F99"/>
    <mergeCell ref="E2:S2"/>
    <mergeCell ref="E3:S3"/>
    <mergeCell ref="E4:S4"/>
    <mergeCell ref="L11:O11"/>
    <mergeCell ref="E5:S5"/>
    <mergeCell ref="K97:N97"/>
    <mergeCell ref="O97:R97"/>
    <mergeCell ref="S97:V97"/>
    <mergeCell ref="E96:W96"/>
    <mergeCell ref="E97:E98"/>
    <mergeCell ref="W97:W98"/>
    <mergeCell ref="F97:F98"/>
    <mergeCell ref="G97:J97"/>
    <mergeCell ref="G10:V10"/>
    <mergeCell ref="W11:W12"/>
    <mergeCell ref="C93:E93"/>
    <mergeCell ref="L93:Q93"/>
    <mergeCell ref="U93:W93"/>
    <mergeCell ref="C90:F90"/>
    <mergeCell ref="B14:F14"/>
    <mergeCell ref="B34:B36"/>
    <mergeCell ref="C34:C36"/>
    <mergeCell ref="B39:B40"/>
    <mergeCell ref="C64:C65"/>
    <mergeCell ref="B64:B65"/>
    <mergeCell ref="C40:C41"/>
    <mergeCell ref="P11:S11"/>
    <mergeCell ref="T11:V11"/>
    <mergeCell ref="B11:B12"/>
    <mergeCell ref="C11:C12"/>
    <mergeCell ref="D11:F11"/>
    <mergeCell ref="G11:K11"/>
  </mergeCells>
  <conditionalFormatting sqref="H13:K89 G99:J111">
    <cfRule type="containsBlanks" dxfId="63" priority="75">
      <formula>LEN(TRIM(G13))=0</formula>
    </cfRule>
  </conditionalFormatting>
  <conditionalFormatting sqref="K107">
    <cfRule type="containsBlanks" dxfId="62" priority="76">
      <formula>LEN(TRIM(K107))=0</formula>
    </cfRule>
  </conditionalFormatting>
  <conditionalFormatting sqref="K108:N111">
    <cfRule type="containsBlanks" dxfId="61" priority="381">
      <formula>LEN(TRIM(K108))=0</formula>
    </cfRule>
  </conditionalFormatting>
  <conditionalFormatting sqref="L106:N107">
    <cfRule type="containsBlanks" dxfId="60" priority="58">
      <formula>LEN(TRIM(L106))=0</formula>
    </cfRule>
  </conditionalFormatting>
  <conditionalFormatting sqref="L14:O89 K99:N105">
    <cfRule type="containsBlanks" dxfId="59" priority="156">
      <formula>LEN(TRIM(K14))=0</formula>
    </cfRule>
  </conditionalFormatting>
  <conditionalFormatting sqref="L13:V13">
    <cfRule type="containsText" dxfId="58" priority="13" operator="containsText" text="NO DISPONIBLE">
      <formula>NOT(ISERROR(SEARCH("NO DISPONIBLE",L13)))</formula>
    </cfRule>
  </conditionalFormatting>
  <conditionalFormatting sqref="O100">
    <cfRule type="containsBlanks" dxfId="57" priority="30">
      <formula>LEN(TRIM(O100))=0</formula>
    </cfRule>
  </conditionalFormatting>
  <conditionalFormatting sqref="O102">
    <cfRule type="containsBlanks" dxfId="56" priority="29">
      <formula>LEN(TRIM(O102))=0</formula>
    </cfRule>
  </conditionalFormatting>
  <conditionalFormatting sqref="O104:O105">
    <cfRule type="containsBlanks" dxfId="55" priority="31">
      <formula>LEN(TRIM(O104))=0</formula>
    </cfRule>
  </conditionalFormatting>
  <conditionalFormatting sqref="O108:O110">
    <cfRule type="containsBlanks" dxfId="54" priority="28">
      <formula>LEN(TRIM(O108))=0</formula>
    </cfRule>
  </conditionalFormatting>
  <conditionalFormatting sqref="O99:V99 P14:P89">
    <cfRule type="cellIs" dxfId="53" priority="238" stopIfTrue="1" operator="equal">
      <formula>"100%"</formula>
    </cfRule>
  </conditionalFormatting>
  <conditionalFormatting sqref="P14:P15 K106">
    <cfRule type="containsBlanks" dxfId="52" priority="116">
      <formula>LEN(TRIM(K14))=0</formula>
    </cfRule>
  </conditionalFormatting>
  <conditionalFormatting sqref="P14:P89 O99:V99">
    <cfRule type="cellIs" dxfId="51" priority="242" stopIfTrue="1" operator="greaterThanOrEqual">
      <formula>1.2</formula>
    </cfRule>
    <cfRule type="containsBlanks" dxfId="50" priority="243" stopIfTrue="1">
      <formula>LEN(TRIM(O14))=0</formula>
    </cfRule>
    <cfRule type="cellIs" dxfId="49" priority="241" stopIfTrue="1" operator="between">
      <formula>0.7</formula>
      <formula>1.2</formula>
    </cfRule>
    <cfRule type="cellIs" dxfId="48" priority="240" stopIfTrue="1" operator="between">
      <formula>0.5</formula>
      <formula>0.7</formula>
    </cfRule>
    <cfRule type="cellIs" dxfId="47" priority="239" stopIfTrue="1" operator="lessThan">
      <formula>0.5</formula>
    </cfRule>
  </conditionalFormatting>
  <conditionalFormatting sqref="P100:R111">
    <cfRule type="containsBlanks" dxfId="46" priority="57">
      <formula>LEN(TRIM(P100))=0</formula>
    </cfRule>
  </conditionalFormatting>
  <conditionalFormatting sqref="P13:V13">
    <cfRule type="cellIs" dxfId="45" priority="14" stopIfTrue="1" operator="greaterThanOrEqual">
      <formula>0.7</formula>
    </cfRule>
    <cfRule type="cellIs" dxfId="44" priority="15" operator="between">
      <formula>0.5</formula>
      <formula>0.7</formula>
    </cfRule>
    <cfRule type="cellIs" dxfId="43" priority="16" stopIfTrue="1" operator="lessThanOrEqual">
      <formula>0.5</formula>
    </cfRule>
  </conditionalFormatting>
  <conditionalFormatting sqref="Q15:Q48">
    <cfRule type="cellIs" dxfId="42" priority="1" stopIfTrue="1" operator="equal">
      <formula>"100%"</formula>
    </cfRule>
    <cfRule type="cellIs" dxfId="41" priority="2" stopIfTrue="1" operator="lessThan">
      <formula>0.5</formula>
    </cfRule>
    <cfRule type="cellIs" dxfId="40" priority="3" stopIfTrue="1" operator="between">
      <formula>0.5</formula>
      <formula>0.7</formula>
    </cfRule>
    <cfRule type="cellIs" dxfId="39" priority="4" stopIfTrue="1" operator="between">
      <formula>0.7</formula>
      <formula>1.2</formula>
    </cfRule>
    <cfRule type="cellIs" dxfId="38" priority="5" stopIfTrue="1" operator="greaterThanOrEqual">
      <formula>1.2</formula>
    </cfRule>
    <cfRule type="containsBlanks" dxfId="37" priority="6" stopIfTrue="1">
      <formula>LEN(TRIM(Q15))=0</formula>
    </cfRule>
  </conditionalFormatting>
  <conditionalFormatting sqref="Q49:Q89">
    <cfRule type="cellIs" dxfId="36" priority="7" stopIfTrue="1" operator="equal">
      <formula>"100%"</formula>
    </cfRule>
    <cfRule type="cellIs" dxfId="35" priority="8" stopIfTrue="1" operator="lessThan">
      <formula>0.5</formula>
    </cfRule>
    <cfRule type="cellIs" dxfId="34" priority="10" stopIfTrue="1" operator="between">
      <formula>0.7</formula>
      <formula>1.2</formula>
    </cfRule>
    <cfRule type="cellIs" dxfId="33" priority="11" stopIfTrue="1" operator="greaterThanOrEqual">
      <formula>1.2</formula>
    </cfRule>
    <cfRule type="containsBlanks" dxfId="32" priority="12" stopIfTrue="1">
      <formula>LEN(TRIM(Q49))=0</formula>
    </cfRule>
    <cfRule type="cellIs" dxfId="31" priority="9" stopIfTrue="1" operator="between">
      <formula>0.5</formula>
      <formula>0.7</formula>
    </cfRule>
  </conditionalFormatting>
  <conditionalFormatting sqref="Q14:S14 O101 O103 O106:O107 O111">
    <cfRule type="cellIs" dxfId="30" priority="77" stopIfTrue="1" operator="equal">
      <formula>"100%"</formula>
    </cfRule>
    <cfRule type="cellIs" dxfId="29" priority="78" stopIfTrue="1" operator="lessThan">
      <formula>0.5</formula>
    </cfRule>
    <cfRule type="cellIs" dxfId="28" priority="79" stopIfTrue="1" operator="between">
      <formula>0.5</formula>
      <formula>0.7</formula>
    </cfRule>
    <cfRule type="cellIs" dxfId="27" priority="80" stopIfTrue="1" operator="between">
      <formula>0.7</formula>
      <formula>1.2</formula>
    </cfRule>
    <cfRule type="containsBlanks" dxfId="26" priority="82" stopIfTrue="1">
      <formula>LEN(TRIM(O14))=0</formula>
    </cfRule>
    <cfRule type="cellIs" dxfId="25" priority="81" stopIfTrue="1" operator="greaterThanOrEqual">
      <formula>1.2</formula>
    </cfRule>
  </conditionalFormatting>
  <conditionalFormatting sqref="S100">
    <cfRule type="containsBlanks" dxfId="24" priority="27">
      <formula>LEN(TRIM(S100))=0</formula>
    </cfRule>
  </conditionalFormatting>
  <conditionalFormatting sqref="S101 S103">
    <cfRule type="cellIs" dxfId="23" priority="341" stopIfTrue="1" operator="equal">
      <formula>"100%"</formula>
    </cfRule>
    <cfRule type="cellIs" dxfId="22" priority="342" stopIfTrue="1" operator="lessThan">
      <formula>0.5</formula>
    </cfRule>
    <cfRule type="cellIs" dxfId="21" priority="343" stopIfTrue="1" operator="between">
      <formula>0.5</formula>
      <formula>0.7</formula>
    </cfRule>
    <cfRule type="cellIs" dxfId="20" priority="344" stopIfTrue="1" operator="between">
      <formula>0.7</formula>
      <formula>1.2</formula>
    </cfRule>
    <cfRule type="cellIs" dxfId="19" priority="345" stopIfTrue="1" operator="greaterThanOrEqual">
      <formula>1.2</formula>
    </cfRule>
    <cfRule type="containsBlanks" dxfId="18" priority="346" stopIfTrue="1">
      <formula>LEN(TRIM(S101))=0</formula>
    </cfRule>
  </conditionalFormatting>
  <conditionalFormatting sqref="S102">
    <cfRule type="containsBlanks" dxfId="17" priority="26">
      <formula>LEN(TRIM(S102))=0</formula>
    </cfRule>
  </conditionalFormatting>
  <conditionalFormatting sqref="S104:S105">
    <cfRule type="containsBlanks" dxfId="16" priority="32">
      <formula>LEN(TRIM(S104))=0</formula>
    </cfRule>
  </conditionalFormatting>
  <conditionalFormatting sqref="S106:S107 S111">
    <cfRule type="cellIs" dxfId="15" priority="86" stopIfTrue="1" operator="equal">
      <formula>"100%"</formula>
    </cfRule>
    <cfRule type="cellIs" dxfId="14" priority="87" stopIfTrue="1" operator="lessThan">
      <formula>0.5</formula>
    </cfRule>
    <cfRule type="cellIs" dxfId="13" priority="88" stopIfTrue="1" operator="between">
      <formula>0.5</formula>
      <formula>0.7</formula>
    </cfRule>
    <cfRule type="cellIs" dxfId="12" priority="89" stopIfTrue="1" operator="between">
      <formula>0.7</formula>
      <formula>1.2</formula>
    </cfRule>
    <cfRule type="cellIs" dxfId="11" priority="90" stopIfTrue="1" operator="greaterThanOrEqual">
      <formula>1.2</formula>
    </cfRule>
    <cfRule type="containsBlanks" dxfId="10" priority="91" stopIfTrue="1">
      <formula>LEN(TRIM(S106))=0</formula>
    </cfRule>
  </conditionalFormatting>
  <conditionalFormatting sqref="S108:S110">
    <cfRule type="containsBlanks" dxfId="9" priority="25">
      <formula>LEN(TRIM(S108))=0</formula>
    </cfRule>
  </conditionalFormatting>
  <conditionalFormatting sqref="S99:V99">
    <cfRule type="containsBlanks" dxfId="8" priority="237">
      <formula>LEN(TRIM(S99))=0</formula>
    </cfRule>
  </conditionalFormatting>
  <conditionalFormatting sqref="T14:V89">
    <cfRule type="containsBlanks" dxfId="7" priority="39" stopIfTrue="1">
      <formula>LEN(TRIM(T14))=0</formula>
    </cfRule>
    <cfRule type="cellIs" dxfId="6" priority="38" stopIfTrue="1" operator="greaterThanOrEqual">
      <formula>1.2</formula>
    </cfRule>
    <cfRule type="containsBlanks" dxfId="5" priority="33">
      <formula>LEN(TRIM(T14))=0</formula>
    </cfRule>
    <cfRule type="cellIs" dxfId="4" priority="37" stopIfTrue="1" operator="between">
      <formula>0.7</formula>
      <formula>1.2</formula>
    </cfRule>
    <cfRule type="cellIs" dxfId="3" priority="36" stopIfTrue="1" operator="between">
      <formula>0.5</formula>
      <formula>0.7</formula>
    </cfRule>
    <cfRule type="cellIs" dxfId="2" priority="35" stopIfTrue="1" operator="lessThan">
      <formula>0.5</formula>
    </cfRule>
    <cfRule type="cellIs" dxfId="1" priority="34" stopIfTrue="1" operator="equal">
      <formula>"100%"</formula>
    </cfRule>
  </conditionalFormatting>
  <conditionalFormatting sqref="T100:V111">
    <cfRule type="containsBlanks" dxfId="0" priority="56">
      <formula>LEN(TRIM(T100))=0</formula>
    </cfRule>
  </conditionalFormatting>
  <pageMargins left="0.7" right="0.7" top="0.75" bottom="0.75" header="0.3" footer="0.3"/>
  <pageSetup paperSize="17" scale="3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17" sqref="B17"/>
    </sheetView>
  </sheetViews>
  <sheetFormatPr baseColWidth="10" defaultRowHeight="15" x14ac:dyDescent="0.25"/>
  <cols>
    <col min="1" max="1" width="20.28515625" customWidth="1"/>
    <col min="2" max="2" width="34.7109375" customWidth="1"/>
  </cols>
  <sheetData>
    <row r="1" spans="1:2" x14ac:dyDescent="0.25">
      <c r="A1" s="44" t="s">
        <v>29</v>
      </c>
    </row>
    <row r="3" spans="1:2" ht="120" customHeight="1" x14ac:dyDescent="0.25">
      <c r="A3" s="281" t="s">
        <v>28</v>
      </c>
      <c r="B3" s="281"/>
    </row>
    <row r="5" spans="1:2" ht="45" x14ac:dyDescent="0.25">
      <c r="A5" s="32"/>
      <c r="B5" s="43" t="s">
        <v>26</v>
      </c>
    </row>
    <row r="6" spans="1:2" ht="60" x14ac:dyDescent="0.25">
      <c r="A6" s="33"/>
      <c r="B6" s="43" t="s">
        <v>27</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2Tr24</vt:lpstr>
      <vt:lpstr>Instrucciones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Planeación Municipal</cp:lastModifiedBy>
  <cp:revision/>
  <cp:lastPrinted>2024-05-07T16:40:07Z</cp:lastPrinted>
  <dcterms:created xsi:type="dcterms:W3CDTF">2020-03-29T15:30:51Z</dcterms:created>
  <dcterms:modified xsi:type="dcterms:W3CDTF">2024-07-10T20:26:46Z</dcterms:modified>
  <cp:category/>
  <cp:contentStatus/>
</cp:coreProperties>
</file>