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ropietario\Desktop\CORREGIR\"/>
    </mc:Choice>
  </mc:AlternateContent>
  <xr:revisionPtr revIDLastSave="0" documentId="13_ncr:1_{814F44F1-2613-4B14-9AFB-A390CE65E766}" xr6:coauthVersionLast="47" xr6:coauthVersionMax="47" xr10:uidLastSave="{00000000-0000-0000-0000-000000000000}"/>
  <bookViews>
    <workbookView xWindow="-120" yWindow="-120" windowWidth="29040" windowHeight="15720" xr2:uid="{00000000-000D-0000-FFFF-FFFF00000000}"/>
  </bookViews>
  <sheets>
    <sheet name="SEGUIMIENTO E1 20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3" l="1"/>
  <c r="P46" i="3"/>
  <c r="P47" i="3"/>
  <c r="P48" i="3"/>
  <c r="P44" i="3"/>
  <c r="P43" i="3"/>
  <c r="P15" i="3" l="1"/>
  <c r="G16" i="3"/>
  <c r="P16" i="3"/>
  <c r="K35" i="3"/>
  <c r="J35" i="3"/>
  <c r="I35" i="3"/>
  <c r="H35" i="3"/>
  <c r="P35" i="3" s="1"/>
  <c r="K34" i="3"/>
  <c r="J34" i="3"/>
  <c r="I34" i="3"/>
  <c r="H34" i="3"/>
  <c r="V13" i="3"/>
  <c r="U13" i="3"/>
  <c r="T13" i="3"/>
  <c r="S13" i="3"/>
  <c r="R13" i="3"/>
  <c r="Q13" i="3"/>
  <c r="P13" i="3"/>
  <c r="G52" i="3" l="1"/>
  <c r="G49" i="3" l="1"/>
  <c r="S116" i="3" l="1"/>
  <c r="S108" i="3" l="1"/>
  <c r="P34" i="3"/>
  <c r="P36" i="3"/>
  <c r="P37" i="3"/>
  <c r="P38" i="3"/>
  <c r="P39" i="3"/>
  <c r="P40" i="3"/>
  <c r="P41" i="3"/>
  <c r="P42" i="3"/>
  <c r="P18" i="3" l="1"/>
  <c r="P17" i="3"/>
  <c r="G18" i="3" l="1"/>
  <c r="G17" i="3"/>
  <c r="P88" i="3" l="1"/>
  <c r="P89" i="3"/>
  <c r="P85" i="3"/>
  <c r="P86" i="3"/>
  <c r="P87" i="3"/>
  <c r="P84" i="3" l="1"/>
  <c r="P83" i="3"/>
  <c r="P82" i="3"/>
  <c r="P81" i="3"/>
  <c r="P80" i="3"/>
  <c r="P79" i="3"/>
  <c r="P78" i="3"/>
  <c r="P77" i="3"/>
  <c r="P76" i="3"/>
  <c r="P75" i="3"/>
  <c r="P74" i="3"/>
  <c r="P72" i="3" l="1"/>
  <c r="P73" i="3"/>
  <c r="P64" i="3"/>
  <c r="P65" i="3"/>
  <c r="P66" i="3"/>
  <c r="P67" i="3"/>
  <c r="P68" i="3"/>
  <c r="P69" i="3"/>
  <c r="P70" i="3"/>
  <c r="P71" i="3"/>
  <c r="G67" i="3"/>
  <c r="G73" i="3"/>
  <c r="G72" i="3"/>
  <c r="G71" i="3"/>
  <c r="G70" i="3"/>
  <c r="G69" i="3"/>
  <c r="G68" i="3"/>
  <c r="G66" i="3"/>
  <c r="G65" i="3"/>
  <c r="G64" i="3"/>
  <c r="P63" i="3" l="1"/>
  <c r="P58" i="3"/>
  <c r="P59" i="3"/>
  <c r="P60" i="3"/>
  <c r="P61" i="3"/>
  <c r="P62" i="3"/>
  <c r="G59" i="3"/>
  <c r="G63" i="3"/>
  <c r="G62" i="3"/>
  <c r="G61" i="3"/>
  <c r="G60" i="3"/>
  <c r="G58" i="3"/>
  <c r="S112" i="3" l="1"/>
  <c r="O112" i="3"/>
  <c r="P55" i="3"/>
  <c r="P56" i="3"/>
  <c r="P57" i="3"/>
  <c r="G56" i="3"/>
  <c r="G57" i="3"/>
  <c r="G55" i="3"/>
  <c r="S111" i="3" l="1"/>
  <c r="P54" i="3"/>
  <c r="P53" i="3"/>
  <c r="P52" i="3"/>
  <c r="P14" i="3"/>
  <c r="G54" i="3"/>
  <c r="G53" i="3"/>
  <c r="O111" i="3" l="1"/>
  <c r="G51" i="3" l="1"/>
  <c r="G50" i="3"/>
  <c r="G33" i="3"/>
  <c r="P51" i="3"/>
  <c r="P50" i="3"/>
  <c r="P49" i="3"/>
  <c r="P30" i="3" l="1"/>
  <c r="P29" i="3"/>
  <c r="P31" i="3"/>
  <c r="P32" i="3"/>
  <c r="P33" i="3"/>
  <c r="G29" i="3"/>
  <c r="G30" i="3"/>
  <c r="G31" i="3"/>
  <c r="G32" i="3"/>
  <c r="G28" i="3"/>
  <c r="P28" i="3"/>
  <c r="P24" i="3"/>
  <c r="P25" i="3"/>
  <c r="P26" i="3"/>
  <c r="P27" i="3"/>
  <c r="G27" i="3"/>
  <c r="G24" i="3"/>
  <c r="G25" i="3"/>
  <c r="G26" i="3"/>
  <c r="G23" i="3"/>
  <c r="O108" i="3"/>
  <c r="O116" i="3"/>
  <c r="S106" i="3"/>
  <c r="O106" i="3"/>
  <c r="P23" i="3" l="1"/>
  <c r="P21" i="3"/>
  <c r="P22" i="3"/>
  <c r="P20" i="3"/>
  <c r="P19" i="3"/>
  <c r="G20" i="3"/>
  <c r="G19" i="3"/>
  <c r="G22" i="3"/>
  <c r="G21" i="3"/>
  <c r="Q90" i="3" l="1"/>
  <c r="P90" i="3"/>
  <c r="U104" i="3" l="1"/>
  <c r="T104" i="3"/>
  <c r="S104" i="3"/>
  <c r="R104" i="3"/>
  <c r="Q104" i="3"/>
  <c r="P104" i="3"/>
  <c r="O104" i="3"/>
  <c r="V104" i="3" s="1"/>
  <c r="U14" i="3" l="1"/>
  <c r="V14" i="3"/>
  <c r="T14" i="3"/>
  <c r="Q14" i="3"/>
  <c r="R14" i="3"/>
  <c r="S14" i="3"/>
  <c r="U90" i="3" l="1"/>
  <c r="V90" i="3"/>
  <c r="R90" i="3"/>
  <c r="T90" i="3"/>
  <c r="S90" i="3"/>
</calcChain>
</file>

<file path=xl/sharedStrings.xml><?xml version="1.0" encoding="utf-8"?>
<sst xmlns="http://schemas.openxmlformats.org/spreadsheetml/2006/main" count="527" uniqueCount="368">
  <si>
    <t>EJE 1: BUEN GOBIERNO</t>
  </si>
  <si>
    <t>Nivel.
(unidad administrativa responsable)</t>
  </si>
  <si>
    <t>Resumen narrativo u objetivos.
Clave: Número del Eje, Número del Programa, 1 para el Fin, 1 para el Propósito, Número del Componente, Número de las Actividades.</t>
  </si>
  <si>
    <t>INDICADOR</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</si>
  <si>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</si>
  <si>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</si>
  <si>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</si>
  <si>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</si>
  <si>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</si>
  <si>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</si>
  <si>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</si>
  <si>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</si>
  <si>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</si>
  <si>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</si>
  <si>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</si>
  <si>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</si>
  <si>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</si>
  <si>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</si>
  <si>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</si>
  <si>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</si>
  <si>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</si>
  <si>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</si>
  <si>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</si>
  <si>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</si>
  <si>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</si>
  <si>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</si>
  <si>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</si>
  <si>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</si>
  <si>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</si>
  <si>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</si>
  <si>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</si>
  <si>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ANUAL</t>
  </si>
  <si>
    <t>Componente
(Secretaría Particular)</t>
  </si>
  <si>
    <r>
      <t xml:space="preserve">PAPR: </t>
    </r>
    <r>
      <rPr>
        <sz val="11"/>
        <color theme="1"/>
        <rFont val="Arial"/>
        <family val="2"/>
      </rPr>
      <t>Porcentaje de la Agenda Pública Realizada</t>
    </r>
  </si>
  <si>
    <t>Trimestral</t>
  </si>
  <si>
    <r>
      <rPr>
        <b/>
        <sz val="11"/>
        <color theme="1"/>
        <rFont val="Arial"/>
        <family val="2"/>
      </rPr>
      <t>PPA:</t>
    </r>
    <r>
      <rPr>
        <sz val="11"/>
        <color theme="1"/>
        <rFont val="Arial"/>
        <family val="2"/>
      </rPr>
      <t xml:space="preserve"> Porcentaje de Peticiones Atendidas</t>
    </r>
  </si>
  <si>
    <r>
      <rPr>
        <b/>
        <sz val="11"/>
        <color theme="1"/>
        <rFont val="Arial"/>
        <family val="2"/>
      </rPr>
      <t xml:space="preserve">PAA: </t>
    </r>
    <r>
      <rPr>
        <sz val="11"/>
        <color theme="1"/>
        <rFont val="Arial"/>
        <family val="2"/>
      </rPr>
      <t>Porcentaje de Audiencias Atendidas</t>
    </r>
  </si>
  <si>
    <t>Componente
( Secretaría Técnica )</t>
  </si>
  <si>
    <r>
      <t xml:space="preserve">PPEI: </t>
    </r>
    <r>
      <rPr>
        <sz val="11"/>
        <color theme="1"/>
        <rFont val="Arial"/>
        <family val="2"/>
      </rPr>
      <t>Porcentaje  de Proyectos Estratégicos Implementados.</t>
    </r>
  </si>
  <si>
    <r>
      <rPr>
        <b/>
        <sz val="11"/>
        <color theme="1"/>
        <rFont val="Arial"/>
        <family val="2"/>
      </rPr>
      <t>PEP</t>
    </r>
    <r>
      <rPr>
        <sz val="11"/>
        <color theme="1"/>
        <rFont val="Arial"/>
        <family val="2"/>
      </rPr>
      <t>: Porcentaje de Efectividad de los Proyectos de Gestión pública y Proyectos Especiales.</t>
    </r>
  </si>
  <si>
    <r>
      <rPr>
        <b/>
        <sz val="11"/>
        <color theme="1"/>
        <rFont val="Arial"/>
        <family val="2"/>
      </rPr>
      <t xml:space="preserve">PAPC: </t>
    </r>
    <r>
      <rPr>
        <sz val="11"/>
        <color theme="1"/>
        <rFont val="Arial"/>
        <family val="2"/>
      </rPr>
      <t>Porcentaje de Actividades con Participación Ciudadana.</t>
    </r>
  </si>
  <si>
    <r>
      <rPr>
        <b/>
        <sz val="11"/>
        <color theme="1"/>
        <rFont val="Arial"/>
        <family val="2"/>
      </rPr>
      <t>PCIGR:</t>
    </r>
    <r>
      <rPr>
        <sz val="11"/>
        <color theme="1"/>
        <rFont val="Arial"/>
        <family val="2"/>
      </rPr>
      <t xml:space="preserve"> Porcentaje de Cumplimiento de Informes de Gobierno y Reportes.</t>
    </r>
  </si>
  <si>
    <r>
      <rPr>
        <b/>
        <sz val="11"/>
        <color theme="1"/>
        <rFont val="Arial"/>
        <family val="2"/>
      </rPr>
      <t>PACGD:</t>
    </r>
    <r>
      <rPr>
        <sz val="11"/>
        <color theme="1"/>
        <rFont val="Arial"/>
        <family val="2"/>
      </rPr>
      <t xml:space="preserve"> Porcentaje de Avance en Consolidación del Gobierno Digital.</t>
    </r>
  </si>
  <si>
    <t>Anual</t>
  </si>
  <si>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</si>
  <si>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</si>
  <si>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</si>
  <si>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Componente
(Unidad de Gestión Administrativa Distrito Cancún)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</si>
  <si>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</si>
  <si>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</si>
  <si>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</si>
  <si>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</si>
  <si>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</si>
  <si>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</si>
  <si>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</si>
  <si>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</si>
  <si>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</si>
  <si>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PFP:</t>
    </r>
    <r>
      <rPr>
        <sz val="11"/>
        <color rgb="FF000000"/>
        <rFont val="Arial"/>
        <family val="2"/>
      </rPr>
      <t xml:space="preserve"> Porcentaje de fotografias publicados</t>
    </r>
  </si>
  <si>
    <r>
      <rPr>
        <b/>
        <sz val="11"/>
        <color rgb="FF000000"/>
        <rFont val="Arial"/>
        <family val="2"/>
      </rPr>
      <t xml:space="preserve">POICPE: </t>
    </r>
    <r>
      <rPr>
        <sz val="11"/>
        <color rgb="FF000000"/>
        <rFont val="Arial"/>
        <family val="2"/>
      </rPr>
      <t>Porcentaje de ordenes de inserción de campañas publicitarias elaborados.</t>
    </r>
  </si>
  <si>
    <r>
      <t xml:space="preserve">PATMCD: </t>
    </r>
    <r>
      <rPr>
        <sz val="11"/>
        <color rgb="FF000000"/>
        <rFont val="Arial"/>
        <family val="2"/>
      </rPr>
      <t xml:space="preserve">Porcentaje de la Agenda de Trabajos con medios de  comunicación difundidas </t>
    </r>
  </si>
  <si>
    <t>Componente (Dirección General de Comunicación Social)</t>
  </si>
  <si>
    <t>Dirección General de Comunicación Social</t>
  </si>
  <si>
    <t>Dirección General de Planeación Municipal</t>
  </si>
  <si>
    <t>NO SE EJERCIÓ PRESUPUESTO PORQUE ACTUALMENTE SE NOS PRESTA UN ESPACIO EN LA SECRETARIA DE DESARROLLO SOCIAL Y ECONÓMICO ,ADEMAS DE QUE EL MAYOR PORCENTAJE  ESTA DESTINADO A SERVICIO DE ARRENDAMIENTO, SE SOLICITÓ MODIFICACIÓN PERO NO FUE APROBADA.</t>
  </si>
  <si>
    <t>UVOD</t>
  </si>
  <si>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</si>
  <si>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</si>
  <si>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</si>
  <si>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</si>
  <si>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</si>
  <si>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</si>
  <si>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t>La cantidad proporcionada es un estimado, ya que no se ha aperturado el sistema OPERGOB para poder tener una cifra correcta.</t>
  </si>
  <si>
    <t>Dirección de Relaciones Públicas</t>
  </si>
  <si>
    <t>Componente
(Unidad de Vinculación con Organismos Descentralizados)</t>
  </si>
  <si>
    <r>
      <t xml:space="preserve">PCAGSS: </t>
    </r>
    <r>
      <rPr>
        <sz val="11"/>
        <color theme="1"/>
        <rFont val="Arial"/>
        <family val="2"/>
      </rPr>
      <t>Porcentaje de cumplimiento de los acercamientos con los gobiernos</t>
    </r>
  </si>
  <si>
    <r>
      <rPr>
        <b/>
        <sz val="11"/>
        <color theme="1"/>
        <rFont val="Arial"/>
        <family val="2"/>
      </rPr>
      <t>PEC:</t>
    </r>
    <r>
      <rPr>
        <sz val="11"/>
        <color theme="1"/>
        <rFont val="Arial"/>
        <family val="2"/>
      </rPr>
      <t xml:space="preserve"> Porcentaje de eventos cubiertos</t>
    </r>
  </si>
  <si>
    <r>
      <rPr>
        <b/>
        <sz val="11"/>
        <color theme="1"/>
        <rFont val="Arial"/>
        <family val="2"/>
      </rPr>
      <t xml:space="preserve">PDC: </t>
    </r>
    <r>
      <rPr>
        <sz val="11"/>
        <color theme="1"/>
        <rFont val="Arial"/>
        <family val="2"/>
      </rPr>
      <t>Porcentaje de difusiones cubiertas</t>
    </r>
  </si>
  <si>
    <t>Componente
(Dirección de Relaciones Públicas)</t>
  </si>
  <si>
    <t>Dirección de Gestión Social</t>
  </si>
  <si>
    <r>
      <t xml:space="preserve">PB: </t>
    </r>
    <r>
      <rPr>
        <sz val="11"/>
        <color theme="1"/>
        <rFont val="Arial"/>
        <family val="2"/>
      </rPr>
      <t>Porcentaje de beneficiados con ayuda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</si>
  <si>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</si>
  <si>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rPr>
        <b/>
        <sz val="11"/>
        <color theme="1"/>
        <rFont val="Arial"/>
        <family val="2"/>
      </rPr>
      <t xml:space="preserve">PGC: </t>
    </r>
    <r>
      <rPr>
        <sz val="11"/>
        <color theme="1"/>
        <rFont val="Arial"/>
        <family val="2"/>
      </rPr>
      <t xml:space="preserve">Porcentaje de beneficiarios con gestiones y/o canalizaciones </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</si>
  <si>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</si>
  <si>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</si>
  <si>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</si>
  <si>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Componente
(Dirección de Gestión Social)</t>
  </si>
  <si>
    <t xml:space="preserve">No se gasto lo proyectado, por no estar habilitado el sistema OPERGOB, así como no haber autorizado los recursos en tiempo y forma por la Dirección Financiera. </t>
  </si>
  <si>
    <t xml:space="preserve">Trimestral </t>
  </si>
  <si>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</si>
  <si>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</si>
  <si>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 xml:space="preserve">POEF: </t>
    </r>
    <r>
      <rPr>
        <sz val="11"/>
        <color theme="1"/>
        <rFont val="Arial"/>
        <family val="2"/>
      </rPr>
      <t>Porcentaje de reuniones con dependencias estatales y federales realizadas</t>
    </r>
  </si>
  <si>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</si>
  <si>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 xml:space="preserve">PPEC: </t>
    </r>
    <r>
      <rPr>
        <sz val="11"/>
        <color theme="1"/>
        <rFont val="Arial"/>
        <family val="2"/>
      </rPr>
      <t>Porcentaje de proyectos estratégicos ejecutados.</t>
    </r>
  </si>
  <si>
    <r>
      <t xml:space="preserve">PASO: </t>
    </r>
    <r>
      <rPr>
        <sz val="11"/>
        <color theme="1"/>
        <rFont val="Arial"/>
        <family val="2"/>
      </rPr>
      <t>Porcentaje de Asesorías otorgadas.</t>
    </r>
  </si>
  <si>
    <t>Componente (Asesores)</t>
  </si>
  <si>
    <t>Coordinación General de Asesores</t>
  </si>
  <si>
    <t>Unidad de Transparencia</t>
  </si>
  <si>
    <r>
      <rPr>
        <b/>
        <sz val="11"/>
        <color theme="1"/>
        <rFont val="Arial Nova Cond"/>
        <family val="2"/>
      </rPr>
      <t>PSAIPR:</t>
    </r>
    <r>
      <rPr>
        <sz val="11"/>
        <color theme="1"/>
        <rFont val="Arial Nova Cond"/>
        <family val="2"/>
      </rPr>
      <t xml:space="preserve"> Porcentaje de Solicitudes de Acceso a la Información Pública Recibidas</t>
    </r>
  </si>
  <si>
    <r>
      <rPr>
        <b/>
        <sz val="11"/>
        <color theme="1"/>
        <rFont val="Arial Nova Cond"/>
        <family val="2"/>
      </rPr>
      <t xml:space="preserve">PCOTP: </t>
    </r>
    <r>
      <rPr>
        <sz val="11"/>
        <color theme="1"/>
        <rFont val="Arial Nova Cond"/>
        <family val="2"/>
      </rPr>
      <t xml:space="preserve">Porcentaje de Cumplimiento de Obligaciones de Transparencia en la PNT </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</si>
  <si>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</si>
  <si>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 xml:space="preserve">PAD: </t>
    </r>
    <r>
      <rPr>
        <sz val="11"/>
        <color theme="1"/>
        <rFont val="Arial"/>
        <family val="2"/>
      </rPr>
      <t>Porcentaje de Actividades de Difusión</t>
    </r>
  </si>
  <si>
    <r>
      <rPr>
        <b/>
        <sz val="11"/>
        <color theme="1"/>
        <rFont val="Arial"/>
        <family val="2"/>
      </rPr>
      <t xml:space="preserve">PAC: </t>
    </r>
    <r>
      <rPr>
        <sz val="11"/>
        <color theme="1"/>
        <rFont val="Arial"/>
        <family val="2"/>
      </rPr>
      <t>Porcentaje de Actividades de Capacitación</t>
    </r>
  </si>
  <si>
    <r>
      <rPr>
        <b/>
        <sz val="11"/>
        <color theme="1"/>
        <rFont val="Arial"/>
        <family val="2"/>
      </rPr>
      <t>PI:</t>
    </r>
    <r>
      <rPr>
        <sz val="11"/>
        <color theme="1"/>
        <rFont val="Arial"/>
        <family val="2"/>
      </rPr>
      <t xml:space="preserve"> Porcentaje de Inconformidades</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</si>
  <si>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</si>
  <si>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</si>
  <si>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</si>
  <si>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 xml:space="preserve">PASDA: </t>
    </r>
    <r>
      <rPr>
        <sz val="11"/>
        <color theme="1"/>
        <rFont val="Arial"/>
        <family val="2"/>
      </rPr>
      <t>Porcentaje de Atención a Solicitudes de Derecho A.R.C.O.P.</t>
    </r>
  </si>
  <si>
    <t>Componente
( Unidad de Transparencia )</t>
  </si>
  <si>
    <r>
      <t xml:space="preserve">Justificacion Trimestral: </t>
    </r>
    <r>
      <rPr>
        <sz val="11"/>
        <color theme="1"/>
        <rFont val="Arial"/>
        <family val="2"/>
      </rPr>
      <t>No se alcanzó el estimado durante el primer trimestre toda vez que los avisos de privacidad no es necesario actualizarlos de manera periodica, solo en caso de que exista una modificación o actualización.</t>
    </r>
  </si>
  <si>
    <t>Componente
(Delegación Municipal Alfredo  V. Bonfil)</t>
  </si>
  <si>
    <r>
      <t>PSO:</t>
    </r>
    <r>
      <rPr>
        <sz val="11"/>
        <color theme="1"/>
        <rFont val="Arial"/>
        <family val="2"/>
      </rPr>
      <t xml:space="preserve"> Porcentaje de servicios otorgados </t>
    </r>
  </si>
  <si>
    <r>
      <rPr>
        <b/>
        <sz val="11"/>
        <color theme="1"/>
        <rFont val="Arial"/>
        <family val="2"/>
      </rPr>
      <t>PRAR</t>
    </r>
    <r>
      <rPr>
        <sz val="11"/>
        <color theme="1"/>
        <rFont val="Arial"/>
        <family val="2"/>
      </rPr>
      <t>: Porcentaje de Requerimientos Administrativos Realizados</t>
    </r>
  </si>
  <si>
    <r>
      <rPr>
        <b/>
        <sz val="11"/>
        <color theme="1"/>
        <rFont val="Arial"/>
        <family val="2"/>
      </rPr>
      <t>PRHR</t>
    </r>
    <r>
      <rPr>
        <sz val="11"/>
        <color theme="1"/>
        <rFont val="Arial"/>
        <family val="2"/>
      </rPr>
      <t>: Porcentaje de Requerimientos Humanos Realizados</t>
    </r>
  </si>
  <si>
    <r>
      <rPr>
        <b/>
        <sz val="11"/>
        <color theme="1"/>
        <rFont val="Arial"/>
        <family val="2"/>
      </rPr>
      <t>PRFR:</t>
    </r>
    <r>
      <rPr>
        <sz val="11"/>
        <color theme="1"/>
        <rFont val="Arial"/>
        <family val="2"/>
      </rPr>
      <t xml:space="preserve"> Porcentaje de Requerimientos Financieros Realizados</t>
    </r>
  </si>
  <si>
    <r>
      <rPr>
        <b/>
        <sz val="11"/>
        <color theme="1"/>
        <rFont val="Arial"/>
        <family val="2"/>
      </rPr>
      <t>PUBPAYS:</t>
    </r>
    <r>
      <rPr>
        <sz val="11"/>
        <color theme="1"/>
        <rFont val="Arial"/>
        <family val="2"/>
      </rPr>
      <t xml:space="preserve"> Porcentaje de usuarios  beneficiados con el programa</t>
    </r>
  </si>
  <si>
    <r>
      <rPr>
        <b/>
        <sz val="11"/>
        <color theme="1"/>
        <rFont val="Arial"/>
        <family val="2"/>
      </rPr>
      <t>PRJR:</t>
    </r>
    <r>
      <rPr>
        <sz val="11"/>
        <color theme="1"/>
        <rFont val="Arial"/>
        <family val="2"/>
      </rPr>
      <t xml:space="preserve"> Porcentaje de Requerimientos Jurídicos realizados.</t>
    </r>
  </si>
  <si>
    <r>
      <rPr>
        <b/>
        <sz val="11"/>
        <color theme="1"/>
        <rFont val="Arial"/>
        <family val="2"/>
      </rPr>
      <t xml:space="preserve">PASA: </t>
    </r>
    <r>
      <rPr>
        <sz val="11"/>
        <color theme="1"/>
        <rFont val="Arial"/>
        <family val="2"/>
      </rPr>
      <t>Porcentaje de  ASISTENCIA  Social  aplicados.</t>
    </r>
  </si>
  <si>
    <r>
      <rPr>
        <b/>
        <sz val="11"/>
        <color theme="1"/>
        <rFont val="Arial"/>
        <family val="2"/>
      </rPr>
      <t xml:space="preserve">PCAVL: </t>
    </r>
    <r>
      <rPr>
        <sz val="11"/>
        <color theme="1"/>
        <rFont val="Arial"/>
        <family val="2"/>
      </rPr>
      <t>Porcentaje de calles y areas verdes limpias.</t>
    </r>
  </si>
  <si>
    <r>
      <rPr>
        <b/>
        <sz val="11"/>
        <color theme="1"/>
        <rFont val="Arial"/>
        <family val="2"/>
      </rPr>
      <t>PUBPA:</t>
    </r>
    <r>
      <rPr>
        <sz val="11"/>
        <color theme="1"/>
        <rFont val="Arial"/>
        <family val="2"/>
      </rPr>
      <t xml:space="preserve"> Porcentaje de usuarios de la biblioteca publica atendidos</t>
    </r>
  </si>
  <si>
    <r>
      <rPr>
        <b/>
        <sz val="11"/>
        <color theme="1"/>
        <rFont val="Arial"/>
        <family val="2"/>
      </rPr>
      <t>PRCA:</t>
    </r>
    <r>
      <rPr>
        <sz val="11"/>
        <color theme="1"/>
        <rFont val="Arial"/>
        <family val="2"/>
      </rPr>
      <t xml:space="preserve"> Porcentaje de reportes ciudadanos atendidos</t>
    </r>
  </si>
  <si>
    <r>
      <rPr>
        <b/>
        <sz val="11"/>
        <color theme="1"/>
        <rFont val="Arial"/>
        <family val="2"/>
      </rPr>
      <t xml:space="preserve">PECCDR: </t>
    </r>
    <r>
      <rPr>
        <sz val="11"/>
        <color theme="1"/>
        <rFont val="Arial"/>
        <family val="2"/>
      </rPr>
      <t>Porcentaje de eventos cívicos, culturales y deportivos realizados.</t>
    </r>
  </si>
  <si>
    <t>Delegación Municipal Alfredo  V. Bonfil</t>
  </si>
  <si>
    <t>Subdelegación Puerto Juárez</t>
  </si>
  <si>
    <t>Secretaría Particular</t>
  </si>
  <si>
    <t>Secretaría Técnica</t>
  </si>
  <si>
    <t>Componente
(Subdelegación Puerto Juárez)</t>
  </si>
  <si>
    <r>
      <t xml:space="preserve">PGCB: </t>
    </r>
    <r>
      <rPr>
        <sz val="11"/>
        <color theme="1"/>
        <rFont val="Arial"/>
        <family val="2"/>
      </rPr>
      <t>Porcentaje de gestiones ciudadanas brindadas</t>
    </r>
  </si>
  <si>
    <r>
      <rPr>
        <b/>
        <sz val="11"/>
        <color theme="1"/>
        <rFont val="Arial"/>
        <family val="2"/>
      </rPr>
      <t>PDPS:</t>
    </r>
    <r>
      <rPr>
        <sz val="11"/>
        <color theme="1"/>
        <rFont val="Arial"/>
        <family val="2"/>
      </rPr>
      <t xml:space="preserve"> Porcentaje de programas sociales difundidos.</t>
    </r>
  </si>
  <si>
    <r>
      <rPr>
        <b/>
        <sz val="11"/>
        <color theme="1"/>
        <rFont val="Arial"/>
        <family val="2"/>
      </rPr>
      <t>PCAP</t>
    </r>
    <r>
      <rPr>
        <sz val="11"/>
        <color theme="1"/>
        <rFont val="Arial"/>
        <family val="2"/>
      </rPr>
      <t xml:space="preserve">: Porcentaje de capacitaciones comunitaria </t>
    </r>
  </si>
  <si>
    <r>
      <rPr>
        <b/>
        <sz val="11"/>
        <color theme="1"/>
        <rFont val="Arial"/>
        <family val="2"/>
      </rPr>
      <t xml:space="preserve">PBLC: </t>
    </r>
    <r>
      <rPr>
        <sz val="11"/>
        <color theme="1"/>
        <rFont val="Arial"/>
        <family val="2"/>
      </rPr>
      <t>Porcentaje de brigadas de limpieza coordinadas</t>
    </r>
  </si>
  <si>
    <r>
      <rPr>
        <b/>
        <sz val="11"/>
        <color theme="1"/>
        <rFont val="Arial"/>
        <family val="2"/>
      </rPr>
      <t>PECCD:</t>
    </r>
    <r>
      <rPr>
        <sz val="11"/>
        <color theme="1"/>
        <rFont val="Arial"/>
        <family val="2"/>
      </rPr>
      <t xml:space="preserve"> Porcentaje de eventos Cívicos,Culturales y Deportivos realizados</t>
    </r>
  </si>
  <si>
    <t>Componente
( Dirección Gral Planeación Municipal  )</t>
  </si>
  <si>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</si>
  <si>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</si>
  <si>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</si>
  <si>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t>Propósito
( Dirección Planeación Municipal )</t>
  </si>
  <si>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Presupuesto basado en Resultados, PbR, y Sistema de Evaluación del Desempeño, SED.</t>
    </r>
  </si>
  <si>
    <t>PRESIDENCIA MUNICIPAL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</si>
  <si>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</si>
  <si>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0"/>
        <rFont val="Arial"/>
        <family val="2"/>
      </rPr>
      <t>Índice</t>
    </r>
    <r>
      <rPr>
        <b/>
        <sz val="11"/>
        <color theme="0"/>
        <rFont val="Arial"/>
        <family val="2"/>
      </rPr>
      <t xml:space="preserve">
Unidad de medida de las variables:
</t>
    </r>
    <r>
      <rPr>
        <sz val="11"/>
        <color theme="0"/>
        <rFont val="Arial"/>
        <family val="2"/>
      </rPr>
      <t>Puntuación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</si>
  <si>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</si>
  <si>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</si>
  <si>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</si>
  <si>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</si>
  <si>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</si>
  <si>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</si>
  <si>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</si>
  <si>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</si>
  <si>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</si>
  <si>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</si>
  <si>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</si>
  <si>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</si>
  <si>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</si>
  <si>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</si>
  <si>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</si>
  <si>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</si>
  <si>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</si>
  <si>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</si>
  <si>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</si>
  <si>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</si>
  <si>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</si>
  <si>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</si>
  <si>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</si>
  <si>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</si>
  <si>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</si>
  <si>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</si>
  <si>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</si>
  <si>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</si>
  <si>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</si>
  <si>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</si>
  <si>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</si>
  <si>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</si>
  <si>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</si>
  <si>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</si>
  <si>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</si>
  <si>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</si>
  <si>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</si>
  <si>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</si>
  <si>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</si>
  <si>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</si>
  <si>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</si>
  <si>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</si>
  <si>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</si>
  <si>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</si>
  <si>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</si>
  <si>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</si>
  <si>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</si>
  <si>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</si>
  <si>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</si>
  <si>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t>AUTORIZÓ
Lic. Berenice Penélope Polanco Córdova
Secretaria Particular</t>
  </si>
  <si>
    <t>Por cuestiones en el sistema OPERGOB que no se ha aperturado no tenemos la información requerida, pero se reportara en el segundo trimestre lo ejecutado en los primeros dos trimestres.</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</si>
  <si>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</si>
  <si>
    <t>Derivado que el sistema OPERGOB no se apertura de manera oficial no se cuenta con el monto ejercido en el primer trimestre. Por lo cual, en el segundo trimestre se reportará lo ejercido en los dos primeros trimestres del año.</t>
  </si>
  <si>
    <t>Este rubro refleja un aproximado de lo que se lleva ejercido durante el primer trimestre debido a que el sistema OPERGOB se encuentra en proceso de captura de pagos, mismo que en segundo trimestre reflejará lo ejercido en el primer trimestre</t>
  </si>
  <si>
    <t>META PROGRAMADA 2024</t>
  </si>
  <si>
    <t>META REALIZADA 2024</t>
  </si>
  <si>
    <t>PORCENTAJE DE AVANCE TRIMESTRAL 2024</t>
  </si>
  <si>
    <t>PORCENTAJE DE AVANCE TRIMESTRAL ACUMULADO 2024</t>
  </si>
  <si>
    <t>JUSTIFICACION TRIMESTRAL DE AVANCE DE RESULTADOS 2024</t>
  </si>
  <si>
    <t xml:space="preserve">                                                                                                                                                                                                                                                                                                                                                                                                                                                                                                                                                                                                                                                                                                                                                                                                                                                                                                                                                                                                                                                                                                                                                          </t>
  </si>
  <si>
    <t>AVANCE EN CUMPLIMIENTO DE METAS TRIMESTRAL Y ANUAL ACUMULADO 2024</t>
  </si>
  <si>
    <t>SEGUIMIENTO DE AVANCE EN CUMPLIMIENTO DE METAS Y OBJETIVOS 2024</t>
  </si>
  <si>
    <r>
      <t xml:space="preserve">Justificacion Trimestral: </t>
    </r>
    <r>
      <rPr>
        <sz val="11"/>
        <color theme="1"/>
        <rFont val="Arial"/>
        <family val="2"/>
      </rPr>
      <t xml:space="preserve">Se cumplio con la meta programada al ganar el premio "Ciudad Amiga de la Niñez", en el eje "Protección Contra la Violencia", por el Proyecto integrado en la Secretaría Técnica.  </t>
    </r>
  </si>
  <si>
    <r>
      <t xml:space="preserve">Justificacion Trimestral: </t>
    </r>
    <r>
      <rPr>
        <sz val="11"/>
        <color theme="1"/>
        <rFont val="Arial"/>
        <family val="2"/>
      </rPr>
      <t xml:space="preserve">En este trimestre se cumplio con la elaboración de un proyecto "Ciudades con Proyección Internacional", para su participación en la convocatoria FENAM. </t>
    </r>
  </si>
  <si>
    <r>
      <t xml:space="preserve">Justificacion Trimestral: </t>
    </r>
    <r>
      <rPr>
        <sz val="11"/>
        <color theme="1"/>
        <rFont val="Arial"/>
        <family val="2"/>
      </rPr>
      <t xml:space="preserve">  Durante este trimestre no se programo alguna actividad por lo cual se queda en blanco.  </t>
    </r>
  </si>
  <si>
    <r>
      <t xml:space="preserve">Justificacion Trimestral: </t>
    </r>
    <r>
      <rPr>
        <sz val="11"/>
        <color theme="1"/>
        <rFont val="Arial"/>
        <family val="2"/>
      </rPr>
      <t>En el periodo reportado se cumplio con los reportes programados para la Presidencia Municipal.</t>
    </r>
    <r>
      <rPr>
        <b/>
        <sz val="11"/>
        <color theme="1"/>
        <rFont val="Arial"/>
        <family val="2"/>
      </rPr>
      <t xml:space="preserve">
</t>
    </r>
  </si>
  <si>
    <r>
      <t xml:space="preserve">Justificacion Trimestral: </t>
    </r>
    <r>
      <rPr>
        <sz val="11"/>
        <color theme="1"/>
        <rFont val="Arial"/>
        <family val="2"/>
      </rPr>
      <t xml:space="preserve">Durante este trimestre no se programo alguna actividad por lo cual se queda en blanco.  </t>
    </r>
  </si>
  <si>
    <r>
      <t xml:space="preserve">Justificacion Trimestral: </t>
    </r>
    <r>
      <rPr>
        <sz val="11"/>
        <color theme="1"/>
        <rFont val="Arial"/>
        <family val="2"/>
      </rPr>
      <t xml:space="preserve">De acuerdo a lo programado para este 2023 se llegó a la meta deseada incrementando  uno mas en este trimestre 2023 por lo que se rebazó a 200%
</t>
    </r>
  </si>
  <si>
    <r>
      <t xml:space="preserve">Justificacion Trimestral: </t>
    </r>
    <r>
      <rPr>
        <sz val="11"/>
        <color theme="1"/>
        <rFont val="Arial"/>
        <family val="2"/>
      </rPr>
      <t xml:space="preserve">Se realizaron 4 actividades  programadas de foma trimestral llegando al procentaje deseado del 100 %., se realizó mantenimiento en 4 murales de la Zona Fundacional. 
</t>
    </r>
  </si>
  <si>
    <r>
      <t>Justificacion Trimestral:</t>
    </r>
    <r>
      <rPr>
        <sz val="11"/>
        <color theme="1"/>
        <rFont val="Arial"/>
        <family val="2"/>
      </rPr>
      <t xml:space="preserve"> se generaron 2 Proyectos participativos cuyos proyectos fueron en espacios artesanales en Av. Tulum, Proyecto de espacio cultural en Escuela Alfredo V. Bonfil.
Slas cuales se realizaron y se alcanzó el cumplimiento de la meta en un 200%.</t>
    </r>
  </si>
  <si>
    <r>
      <t xml:space="preserve">Justificacion Trimestral: </t>
    </r>
    <r>
      <rPr>
        <sz val="11"/>
        <color theme="1"/>
        <rFont val="Arial"/>
        <family val="2"/>
      </rPr>
      <t xml:space="preserve">Se programaron 7 acciones para mejorar la imagen urbana de la Zona Fundacional, los cuales si se realizaron llegando al cumplimiento trimestral del 116.67%, estas Acciones sociales y culturales realizadas en la Zona Fundacional, se realizaron dos Festivales en el Cecilio , se participó en el Hanal Pixan de Donceles y de Puerto Juárez, se realizó un concierto en el Jacinto Canek y se llevaron a cabo dos eventos de arranque de obra en sm 01 y sm 22.
</t>
    </r>
    <r>
      <rPr>
        <b/>
        <sz val="11"/>
        <color theme="1"/>
        <rFont val="Arial"/>
        <family val="2"/>
      </rPr>
      <t xml:space="preserve">
</t>
    </r>
  </si>
  <si>
    <r>
      <t xml:space="preserve">Justificacion Trimestral: </t>
    </r>
    <r>
      <rPr>
        <sz val="11"/>
        <color theme="1"/>
        <rFont val="Arial"/>
        <family val="2"/>
      </rPr>
      <t>Se llevaron a cabo las 6 activiadades culturales programadas llegando en cumplimiento al 150% de la meta trimestral, estas  Actividades de medio ambiente en la Zona Fundacional coordinadas, se logró la donación  por parte de la empresa ABC, la donación de 6 arboles para arborizar El Parque de las Palapas y dos para arborizar las aceras de calle Mero con Nader</t>
    </r>
  </si>
  <si>
    <r>
      <t xml:space="preserve">Justificacion Trimestral: </t>
    </r>
    <r>
      <rPr>
        <sz val="11"/>
        <color theme="1"/>
        <rFont val="Arial"/>
        <family val="2"/>
      </rPr>
      <t>Se cumplio al 100% con la meta programada para este primer trimestre alcanzando el avance de cumplimiento acumulado al 25% anual</t>
    </r>
  </si>
  <si>
    <r>
      <t xml:space="preserve">Justificacion Trimestral: </t>
    </r>
    <r>
      <rPr>
        <sz val="11"/>
        <color theme="1"/>
        <rFont val="Arial"/>
        <family val="2"/>
      </rPr>
      <t>Se cumplio al 114.59% con la meta programada para este primer trimestre alcanzando el avance de cumplimiento acumulado al 28.62% anual</t>
    </r>
  </si>
  <si>
    <r>
      <t xml:space="preserve">Justificacion Trimestral: </t>
    </r>
    <r>
      <rPr>
        <sz val="11"/>
        <color theme="1"/>
        <rFont val="Arial"/>
        <family val="2"/>
      </rPr>
      <t>Se cumplio al 98.55% con la meta programada para este primer trimestre alcanzando el avance de cumplimiento acumulado al 24.63% anual</t>
    </r>
  </si>
  <si>
    <r>
      <t xml:space="preserve">Justificacion Trimestral: </t>
    </r>
    <r>
      <rPr>
        <sz val="11"/>
        <color theme="1"/>
        <rFont val="Arial"/>
        <family val="2"/>
      </rPr>
      <t>Se supero al 109.67% con la meta programada para este primer trimestre alcanzando el avance de cumplimiento acumulado al 27.41% anual</t>
    </r>
  </si>
  <si>
    <r>
      <t xml:space="preserve">Justificacion Trimestral:  </t>
    </r>
    <r>
      <rPr>
        <sz val="11"/>
        <color theme="1"/>
        <rFont val="Arial"/>
        <family val="2"/>
      </rPr>
      <t>Se supero al 100% con la meta programada para este primer trimestre alcanzando el avance de cumplimiento acumulado al 25% anual</t>
    </r>
  </si>
  <si>
    <r>
      <t xml:space="preserve">Justificacion Trimestral: </t>
    </r>
    <r>
      <rPr>
        <sz val="11"/>
        <color theme="1"/>
        <rFont val="Arial"/>
        <family val="2"/>
      </rPr>
      <t xml:space="preserve">Se cumplió al 100% la meta en la elaboración de reportes de actividades de los Organismos Descentralizados. (11/11) </t>
    </r>
  </si>
  <si>
    <r>
      <t xml:space="preserve">Justificacion Trimestral:    </t>
    </r>
    <r>
      <rPr>
        <sz val="11"/>
        <color theme="1"/>
        <rFont val="Arial"/>
        <family val="2"/>
      </rPr>
      <t>Se alcanzó el 141.18 %  de avance trimestral, al realizarse 24  de las 17 participaciones en sesiones programadas al primer trimestre.</t>
    </r>
  </si>
  <si>
    <r>
      <t xml:space="preserve">Justificacion Trimestral:  </t>
    </r>
    <r>
      <rPr>
        <sz val="11"/>
        <color theme="1"/>
        <rFont val="Arial"/>
        <family val="2"/>
      </rPr>
      <t>Se cumplió al  100% la meta trimestral, al brindar 14 atenciones y seguimientos  a los Organismos Descentralizados , de las 14 programadas para el primer trimestre.</t>
    </r>
  </si>
  <si>
    <r>
      <t xml:space="preserve">Justificacion Trimestral:
</t>
    </r>
    <r>
      <rPr>
        <sz val="11"/>
        <color theme="1"/>
        <rFont val="Arial"/>
        <family val="2"/>
      </rPr>
      <t>Para este primer trimestre se tenía planeada una meta de 6 acercamientos  (firmas de beneficios) con distintas empresas de la sociedad, todo en beneficio de los colaboradores del municipio de Benito Juárez, de las cuales se lograron concretar 7 de manera satisfactoria (1.- Elite Aesthetics, 2.- Mono Restaurant Cancún y Crab House - Seafood &amp; Steak, 3.- Colegio ILAT, 4.- Contoy Adventures, 5.- Restaurante Mar Di Vino, 6.- Escuela Herrera Language School y 7.- Mayan Bowl Cancún), cerrando el primer trimestre de buena manera con un avance del indicador del 116.67% de cumplimiento.</t>
    </r>
  </si>
  <si>
    <r>
      <t xml:space="preserve">Justificacion Trimestral:
</t>
    </r>
    <r>
      <rPr>
        <sz val="11"/>
        <color theme="1"/>
        <rFont val="Arial"/>
        <family val="2"/>
      </rPr>
      <t>En este primer trimestre la meta planeada era de 2 apoyos o requerimientos en eventos de la Presidencia municipal, lo cual se logro con éxito  teniendo los eventos: 1.- Recepción de Invitados VIP en el Carnaval de Cancún 2024 y 2.- Evento de Inicio de Colecta Nacional de la Cruz Roja, obteniendo de manera satisfactoria el 100% de cumplimiento en el indicador.</t>
    </r>
  </si>
  <si>
    <r>
      <t xml:space="preserve">Justificacion Trimestral:
</t>
    </r>
    <r>
      <rPr>
        <sz val="11"/>
        <color theme="1"/>
        <rFont val="Arial"/>
        <family val="2"/>
      </rPr>
      <t>En este primer trimestre del 2024, la meta planeada en este indicador era de 500 difusiones, de las cuales se obtuvieron 4,742 difusiones, lo cual se traduce en un 948.40% de avance de cumplimiento del indicador, esto se logró gracias a que hubo dos eventos en los cuales se superó la barrera de las 1000 difusiones en cada uno (1.- Inicio de Colecta de la Cruz Roja y 2.- Cancún World Fest Nuuch 2024).</t>
    </r>
  </si>
  <si>
    <r>
      <rPr>
        <b/>
        <sz val="11"/>
        <color theme="1"/>
        <rFont val="Arial"/>
        <family val="2"/>
      </rPr>
      <t>Justificacion Trimestral:</t>
    </r>
    <r>
      <rPr>
        <sz val="11"/>
        <color theme="1"/>
        <rFont val="Arial"/>
        <family val="2"/>
      </rPr>
      <t xml:space="preserve"> Semaforización VERDE, en el 1er. trimestre de 2024, toda vez que hubo mucha participación por parte de la ciudadanía, las instituciones Gubernamentales y las OSC´S,  para la entrega de apoyos a los grupos vulnerables del Municipio de Benito Juárez. </t>
    </r>
  </si>
  <si>
    <r>
      <rPr>
        <b/>
        <sz val="11"/>
        <color theme="1"/>
        <rFont val="Arial"/>
        <family val="2"/>
      </rPr>
      <t>Justificacion Trimestral:</t>
    </r>
    <r>
      <rPr>
        <sz val="11"/>
        <color theme="1"/>
        <rFont val="Arial"/>
        <family val="2"/>
      </rPr>
      <t xml:space="preserve"> Semaforización AMARILLA, variación en las audiencias ciudadanas en lo programado para el 1er. trimestre de 2024, debido a la participación ciudadana, a las instituciones Gubernamentales y las OSC´S, que trabajaron en coordinación para la canalización y resolución de las solicitudes de la ciudadanía.</t>
    </r>
  </si>
  <si>
    <r>
      <rPr>
        <b/>
        <sz val="11"/>
        <color theme="1"/>
        <rFont val="Arial"/>
        <family val="2"/>
      </rPr>
      <t xml:space="preserve">Justificacion Trimestral: </t>
    </r>
    <r>
      <rPr>
        <sz val="11"/>
        <color theme="1"/>
        <rFont val="Arial"/>
        <family val="2"/>
      </rPr>
      <t xml:space="preserve">Semaforización VERDE, se cumplio con lo programado en el 1er. trimestre de 2024, superando lo proyectado, a traves de la realización de brigadas sociales en coordinación de asociaciones civiles, en diversas colonias del Municipio de Benito Juárez, gracias a la participación de las y los benitojuarenses. </t>
    </r>
  </si>
  <si>
    <r>
      <rPr>
        <b/>
        <sz val="11"/>
        <color theme="1"/>
        <rFont val="Arial"/>
        <family val="2"/>
      </rPr>
      <t>Justificación Trimestral:</t>
    </r>
    <r>
      <rPr>
        <sz val="11"/>
        <color theme="1"/>
        <rFont val="Arial"/>
        <family val="2"/>
      </rPr>
      <t xml:space="preserve"> Se cubrió la meta trimestral, toda vez que se efectuaron el 100% de asesorías programadas.</t>
    </r>
  </si>
  <si>
    <r>
      <t xml:space="preserve">Justificación Trimestral: </t>
    </r>
    <r>
      <rPr>
        <sz val="11"/>
        <color theme="1"/>
        <rFont val="Arial"/>
        <family val="2"/>
      </rPr>
      <t xml:space="preserve">Se cumplió la meta del 100% en realización de mesas de trabajo con cámaras empresariales en seguimiento a la certificación de la academia de policías. </t>
    </r>
  </si>
  <si>
    <r>
      <t xml:space="preserve">Justificación Trimestral: </t>
    </r>
    <r>
      <rPr>
        <sz val="11"/>
        <color theme="1"/>
        <rFont val="Arial"/>
        <family val="2"/>
      </rPr>
      <t xml:space="preserve">Se dio cumplimiento al 100% de reuniones con dependencias Estatales y Federales del trimestre. </t>
    </r>
  </si>
  <si>
    <r>
      <t xml:space="preserve">Justificación Trimestral: </t>
    </r>
    <r>
      <rPr>
        <sz val="11"/>
        <color theme="1"/>
        <rFont val="Arial"/>
        <family val="2"/>
      </rPr>
      <t>Se alcanzó  la meta en un 100%, puesto que se realizaron  las reuniones  con dependencias y organismos descentralizados de la Administración Pública Municipal programadas.</t>
    </r>
  </si>
  <si>
    <r>
      <t xml:space="preserve">Justificación Trimestral: </t>
    </r>
    <r>
      <rPr>
        <sz val="11"/>
        <color theme="1"/>
        <rFont val="Arial"/>
        <family val="2"/>
      </rPr>
      <t>Se realizó el 100% de la meta en la Realización de reuniones con grupos y organizaciones de la sociedad civil y ciudadana.</t>
    </r>
  </si>
  <si>
    <r>
      <t xml:space="preserve">Justificación Trimestral: </t>
    </r>
    <r>
      <rPr>
        <sz val="11"/>
        <color theme="1"/>
        <rFont val="Arial"/>
        <family val="2"/>
      </rPr>
      <t>Se realizó el 100% de la meta en la realización de proyectos estratégicos.</t>
    </r>
  </si>
  <si>
    <r>
      <t xml:space="preserve">Justificacion Trimestral: </t>
    </r>
    <r>
      <rPr>
        <sz val="11"/>
        <color theme="1"/>
        <rFont val="Arial"/>
        <family val="2"/>
      </rPr>
      <t>Se superó el estimado durante el primer trimestre toda vez que no se tiene un control acerca de los diversos acercamientos de los solicitantes a la Unidad de Transparencia para solicitar información.</t>
    </r>
  </si>
  <si>
    <r>
      <t xml:space="preserve">Justificacion Trimestral: </t>
    </r>
    <r>
      <rPr>
        <sz val="11"/>
        <color theme="1"/>
        <rFont val="Arial"/>
        <family val="2"/>
      </rPr>
      <t>Las Unidades Administrativas han colaborado con su carga de información, y eso ha permitido que se pueda hacer un cumplimiento, aunque en esta ocasión quedo ligeramente corto.</t>
    </r>
  </si>
  <si>
    <r>
      <t xml:space="preserve">Justificacion Trimestral: </t>
    </r>
    <r>
      <rPr>
        <sz val="11"/>
        <color theme="1"/>
        <rFont val="Arial"/>
        <family val="2"/>
      </rPr>
      <t>Acorde al seguimiento de las Unidades Administrativas con su carga de información, han superado ligeramente el cumplimiento.</t>
    </r>
  </si>
  <si>
    <r>
      <t xml:space="preserve">Justificacion Trimestral: </t>
    </r>
    <r>
      <rPr>
        <sz val="11"/>
        <color theme="1"/>
        <rFont val="Arial"/>
        <family val="2"/>
      </rPr>
      <t>La Unidad de Transparencia ha fortalecido las actividades que realiza con la sociedad civil, escuelas y ciudadanía; esto nos ha llevado a que nos soliciten acercar las pláticas y eventos a más público, que a su vez ha repercutido en el incremento de nuestros numeros.</t>
    </r>
  </si>
  <si>
    <r>
      <t xml:space="preserve">Justificacion Trimestral: </t>
    </r>
    <r>
      <rPr>
        <sz val="11"/>
        <color theme="1"/>
        <rFont val="Arial"/>
        <family val="2"/>
      </rPr>
      <t>Cerca del cambio de administración la capacitación para Enlaces ha disminuido, porque en su mayoría ya han sido capacidos.</t>
    </r>
  </si>
  <si>
    <r>
      <t xml:space="preserve">Justificacion Trimestral: </t>
    </r>
    <r>
      <rPr>
        <sz val="11"/>
        <color theme="1"/>
        <rFont val="Arial"/>
        <family val="2"/>
      </rPr>
      <t>Se supero el estimado durante el 1er trimestre toda vez que no se tiene un control acerca de las inconformidades que los solicitantes pudieran tener en contra de las resoluciones emitidas por esta Unidad de Transparencia.</t>
    </r>
  </si>
  <si>
    <r>
      <t xml:space="preserve">Justificacion Trimestral: </t>
    </r>
    <r>
      <rPr>
        <sz val="11"/>
        <color theme="1"/>
        <rFont val="Arial"/>
        <family val="2"/>
      </rPr>
      <t>No se alcanzó el estimado durante el primer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</si>
  <si>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No se han recibido denuncias en cuanto al Tratamiento indebido de Datos Personales</t>
    </r>
  </si>
  <si>
    <r>
      <t xml:space="preserve">Justificacion Trimestral: </t>
    </r>
    <r>
      <rPr>
        <sz val="11"/>
        <color theme="1"/>
        <rFont val="Arial"/>
        <family val="2"/>
      </rPr>
      <t>El indicador se mantiene en verde para este trimestre, toda vez que la Unidad de Transparencia ha mantenido la difusión de los Derechos ARCO entre la cuiudadanía.</t>
    </r>
    <r>
      <rPr>
        <b/>
        <sz val="11"/>
        <color theme="1"/>
        <rFont val="Arial"/>
        <family val="2"/>
      </rPr>
      <t xml:space="preserve">	</t>
    </r>
  </si>
  <si>
    <r>
      <t xml:space="preserve">Justificación Trimestral: </t>
    </r>
    <r>
      <rPr>
        <sz val="11"/>
        <color theme="1"/>
        <rFont val="Arial"/>
        <family val="2"/>
      </rPr>
      <t>Se logra una meta en un 167.04 %, debido a la coordinacion con las distintas areas que conforman la delegacion y asi mismo al buen gobierno que encabeza esta administracion municipal.</t>
    </r>
    <r>
      <rPr>
        <b/>
        <sz val="11"/>
        <color theme="1"/>
        <rFont val="Arial"/>
        <family val="2"/>
      </rPr>
      <t xml:space="preserve"> </t>
    </r>
  </si>
  <si>
    <r>
      <t xml:space="preserve">Justificación Trimestral: </t>
    </r>
    <r>
      <rPr>
        <sz val="11"/>
        <color theme="1"/>
        <rFont val="Arial"/>
        <family val="2"/>
      </rPr>
      <t xml:space="preserve">Se rebasa la meta proyectada en un 322.22 %. debido a los requerimiento constanstantes que se realizan.   </t>
    </r>
  </si>
  <si>
    <r>
      <t xml:space="preserve">Justificación Trimestral: </t>
    </r>
    <r>
      <rPr>
        <sz val="11"/>
        <color theme="1"/>
        <rFont val="Arial"/>
        <family val="2"/>
      </rPr>
      <t xml:space="preserve">Se rebasa la meta proyectada en un 103.77 %. Pues ha habido constantes requerimientos  ante las áreas municipales.    </t>
    </r>
  </si>
  <si>
    <r>
      <t xml:space="preserve">Justificación Trimestral: </t>
    </r>
    <r>
      <rPr>
        <sz val="11"/>
        <color theme="1"/>
        <rFont val="Arial"/>
        <family val="2"/>
      </rPr>
      <t xml:space="preserve">Se rebasa la meta proyectada en un 375.00 %. debido a los constantes requerimientos que se realizan antes las areas municipales.   </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</si>
  <si>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</si>
  <si>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t xml:space="preserve">Justificación Trimestral: </t>
    </r>
    <r>
      <rPr>
        <sz val="11"/>
        <color theme="1"/>
        <rFont val="Arial"/>
        <family val="2"/>
      </rPr>
      <t xml:space="preserve">Se logra en un 100.00%. Manteniendo la meta programada.     </t>
    </r>
    <r>
      <rPr>
        <b/>
        <sz val="11"/>
        <color theme="1"/>
        <rFont val="Arial"/>
        <family val="2"/>
      </rPr>
      <t xml:space="preserve">       </t>
    </r>
  </si>
  <si>
    <r>
      <t xml:space="preserve">Justificación Trimestral: </t>
    </r>
    <r>
      <rPr>
        <sz val="11"/>
        <color theme="1"/>
        <rFont val="Arial"/>
        <family val="2"/>
      </rPr>
      <t xml:space="preserve">Se logra una meta en un 148.89 %, esto por los eventos que se llevan a cabo por la coordinación de participación social y la familia.  </t>
    </r>
    <r>
      <rPr>
        <b/>
        <sz val="11"/>
        <color theme="1"/>
        <rFont val="Arial"/>
        <family val="2"/>
      </rPr>
      <t xml:space="preserve">                               </t>
    </r>
  </si>
  <si>
    <r>
      <t xml:space="preserve">Justificación Trimestral: </t>
    </r>
    <r>
      <rPr>
        <sz val="11"/>
        <color theme="1"/>
        <rFont val="Arial"/>
        <family val="2"/>
      </rPr>
      <t xml:space="preserve">Se logra una meta en un 167.29 %, debido al buen funcionamiento y la operatividad del área, además de las brigadas de limpieza que se han realizado.        </t>
    </r>
    <r>
      <rPr>
        <b/>
        <sz val="11"/>
        <color theme="1"/>
        <rFont val="Arial"/>
        <family val="2"/>
      </rPr>
      <t xml:space="preserve">     </t>
    </r>
  </si>
  <si>
    <r>
      <t xml:space="preserve">Justificación Trimestral: </t>
    </r>
    <r>
      <rPr>
        <sz val="11"/>
        <color theme="1"/>
        <rFont val="Arial"/>
        <family val="2"/>
      </rPr>
      <t xml:space="preserve">Se logra una meta en un 231.20 %, debido a los eventos realizados además de promover la lectura en las escuelas lo que hace que exista más afluencia de personas en las instalaciones. </t>
    </r>
    <r>
      <rPr>
        <b/>
        <sz val="11"/>
        <color theme="1"/>
        <rFont val="Arial"/>
        <family val="2"/>
      </rPr>
      <t xml:space="preserve">                </t>
    </r>
  </si>
  <si>
    <r>
      <t xml:space="preserve">Justificación Trimestral: </t>
    </r>
    <r>
      <rPr>
        <sz val="11"/>
        <color theme="1"/>
        <rFont val="Arial"/>
        <family val="2"/>
      </rPr>
      <t xml:space="preserve">Se logra una meta en un 128.79 %, debido a la operatividad y a la cercanía con la ciudadanía, así mismo  estar pendiente de cada reporte para poder atenderlo en tiempo evitando graves consecuencias en la población.        </t>
    </r>
    <r>
      <rPr>
        <b/>
        <sz val="11"/>
        <color theme="1"/>
        <rFont val="Arial"/>
        <family val="2"/>
      </rPr>
      <t xml:space="preserve">         </t>
    </r>
  </si>
  <si>
    <r>
      <t xml:space="preserve">Justificación Trimestral: </t>
    </r>
    <r>
      <rPr>
        <sz val="11"/>
        <color theme="1"/>
        <rFont val="Arial"/>
        <family val="2"/>
      </rPr>
      <t xml:space="preserve">Se logra una meta en un 500.00 %, debido a la organización y a la realización de mas eventos, así mismo que la población es mas participativa en cada evento realizado lo que hace que se realicen con mas frecuencia.     </t>
    </r>
    <r>
      <rPr>
        <b/>
        <sz val="11"/>
        <color theme="1"/>
        <rFont val="Arial"/>
        <family val="2"/>
      </rPr>
      <t xml:space="preserve">       </t>
    </r>
  </si>
  <si>
    <r>
      <rPr>
        <b/>
        <sz val="11"/>
        <color theme="1"/>
        <rFont val="Arial"/>
        <family val="2"/>
      </rPr>
      <t>Justificacion Trimestral:</t>
    </r>
    <r>
      <rPr>
        <sz val="11"/>
        <color theme="1"/>
        <rFont val="Arial"/>
        <family val="2"/>
      </rPr>
      <t xml:space="preserve">  Las Gestiones ciudadanas brindades en la Subdelegaciòn de Puerto Juàrez  se vio incrementada debido a las direfentes actividades realizadas en cuanto a la asesoria que se les brindo a la  ciudadanìa para el llenado de formatos de los programas sociales del gobierno ( ¨Mujer es poder¨, ¨comemos todos¨  y ¨Apoyo veda pescadores¨) , Actualizaciòn de las credenciales de los comisionistas turìsticos , tràmites para registro de menor, actualizaciòn de actas de nacimientos y curp. En este periodo se vio incrementada la meta trazada al llegar al 349% de las gestiones ciudadanas brindadas .                                                                                                                                                                                                                                    Meta Anual: En este periodo se cumplio el 49.86% de la meta al brindar 349 de las 700 Gestiones ciudadanas brindadas programadas.  </t>
    </r>
  </si>
  <si>
    <r>
      <rPr>
        <b/>
        <sz val="11"/>
        <color theme="1"/>
        <rFont val="Arial"/>
        <family val="2"/>
      </rPr>
      <t>Justificaciòn Trimestral:</t>
    </r>
    <r>
      <rPr>
        <sz val="11"/>
        <color theme="1"/>
        <rFont val="Arial"/>
        <family val="2"/>
      </rPr>
      <t xml:space="preserve"> Los programas sociales difundidos  se vio incrementada debido a las diferentes actividades realizadas en cuanto  la jornada de acopio de residuos reciclables ¨RECAPACICLA¨ , lo que provocó que se difundiera  programas extras a lo considerado. Este periodo se vio incrementada la meta trazada al llegar al 100% de los programas sociales difundidos .                                                                                                                                                                                          Meta Anual: En este periodo se cumplio el 120%  de la meta al brindar 6 de los 0 de los programas sociales difundidos programadas. </t>
    </r>
  </si>
  <si>
    <r>
      <rPr>
        <b/>
        <sz val="11"/>
        <color theme="1"/>
        <rFont val="Arial"/>
        <family val="2"/>
      </rPr>
      <t>Justificaciòn Trimestral:</t>
    </r>
    <r>
      <rPr>
        <sz val="11"/>
        <color theme="1"/>
        <rFont val="Arial"/>
        <family val="2"/>
      </rPr>
      <t xml:space="preserve"> Las promociones de capacitaciones comunitarias se vio incrementada debido a las diferentes actividades realizadas en cuanto  la capacitaciòn al comite de los proyectos de obras de la segunda etapa de la Sm. 85 donde se incluye la obra del  Mercado de Puerto Juárez,  lo que provocó que se difundiera  promociones de capacitaciones extras a lo considerado. Este periodo se vio incrementada la meta trazada al llegar al 100% de las promociones de capacitaciones comunitarias.                                                                                                                                                                                          Meta Anual: En este periodo se cumplio el 50%  de la meta al brindar 1 de los 0 de las promociones de capacitaciones comunitarias</t>
    </r>
  </si>
  <si>
    <r>
      <rPr>
        <b/>
        <sz val="11"/>
        <color theme="1"/>
        <rFont val="Arial"/>
        <family val="2"/>
      </rPr>
      <t xml:space="preserve">Justificaciòn Trimestral: </t>
    </r>
    <r>
      <rPr>
        <sz val="11"/>
        <color theme="1"/>
        <rFont val="Arial"/>
        <family val="2"/>
      </rPr>
      <t xml:space="preserve"> Coordinación de Brigadas de limpieza se vio incrementada debido a las diferentes actividades realizadas en cuanto la Descacharrización en la SM.84 y SM.85, Asi mismo se llevò a cabo la limpieza y desazolve de aguas negras en la Capitania de Puerto SM.86,  lo que provocó que se realizarà  Brigadas de limpieza extras a lo considerado. Este periodo se vio incrementada la meta trazada al llegar al 250% de las brigadas de limpieza.                                                                                                                                                                                          Meta Anual: En este periodo se cumplio el 33.33%  de la meta al brindar 5 de los 2 de las brigadas de limpieza.                        </t>
    </r>
  </si>
  <si>
    <r>
      <rPr>
        <b/>
        <sz val="11"/>
        <color theme="1"/>
        <rFont val="Arial"/>
        <family val="2"/>
      </rPr>
      <t xml:space="preserve">Justificaciòn Trimestral: </t>
    </r>
    <r>
      <rPr>
        <sz val="11"/>
        <color theme="1"/>
        <rFont val="Arial"/>
        <family val="2"/>
      </rPr>
      <t xml:space="preserve">Los eventos Cìvicos, Culturales y Deportivos se vio incrementada debido a las diferentes actividades realizadas en cuanto  al evento del Carnaval de Cancún 2024 y Torneo de Futbol relampago y amistoso de la Subdelegación de Puerto Juárez,  lo que provoco que se realizará eventos civicos, culturales y deportivos extras a lo considerado. Este periodo se vio incrementada la meta trazada al llegar al 100% de los Eventos Civicos, Culturales y Deportivos.                                                                                                                                                                                          Meta Anual: En este periodo se cumplio el 25%  de la meta al brindar 2 de los 0 de los Eventos Civicos, Culturales y Deportivos.                             </t>
    </r>
  </si>
  <si>
    <r>
      <rPr>
        <b/>
        <sz val="11"/>
        <color theme="1"/>
        <rFont val="Arial"/>
        <family val="2"/>
      </rPr>
      <t xml:space="preserve">Justificacion Trimestral: </t>
    </r>
    <r>
      <rPr>
        <sz val="11"/>
        <color theme="1"/>
        <rFont val="Arial"/>
        <family val="2"/>
      </rPr>
      <t>El resultado obtenido de 181.00  %  fue resultada de un aumento en la carga de trabajo  y de una agenda mas cercana a la ciudadania.</t>
    </r>
  </si>
  <si>
    <r>
      <t xml:space="preserve">Justificacion Trimestral: </t>
    </r>
    <r>
      <rPr>
        <sz val="11"/>
        <color theme="1"/>
        <rFont val="Arial"/>
        <family val="2"/>
      </rPr>
      <t>El resultado obtenido de 143.53 %  fue resultada de un aumento en la carga de trabajo  y de solicitudes en gestiones por parte de la ciudadania.</t>
    </r>
  </si>
  <si>
    <r>
      <t xml:space="preserve">Meta Trimestral: </t>
    </r>
    <r>
      <rPr>
        <sz val="11"/>
        <color theme="1"/>
        <rFont val="Arial"/>
        <family val="2"/>
      </rPr>
      <t>El resultado obtenido del 98.00%  cumpliendo con la meta trimestral.</t>
    </r>
  </si>
  <si>
    <r>
      <rPr>
        <b/>
        <sz val="11"/>
        <color theme="1"/>
        <rFont val="Arial"/>
        <family val="2"/>
      </rPr>
      <t>IAG: Í</t>
    </r>
    <r>
      <rPr>
        <sz val="11"/>
        <color theme="1"/>
        <rFont val="Arial"/>
        <family val="2"/>
      </rPr>
      <t>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</si>
  <si>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</si>
  <si>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NO DISPONIBLE</t>
  </si>
  <si>
    <t>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</si>
  <si>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Justificacion Trimestral: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</si>
  <si>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Justificación trimestral: debido al alto sentido de responsabilidad de las unidades adnistrativas del ayuntamiento de Benito Juárez, este trimestre logramos una meta del 98.56%</t>
  </si>
  <si>
    <t>Justificacion Trimestral: Al cierre del trimestre respecto del FAISMUN ejercido (Fondo de Aportación para la Infraestructura Social Municipal), sigue en procedimiento de elaboración de expedientes técnicos, por lo que no se pudo dar cumplimiento.</t>
  </si>
  <si>
    <t>Justificacion Trimestral: En cuanto al FORTAMUN ejercido (Fondo de Aportaciones para el Fortalecimiento de los Municipios) se cumplió con lo planeado respecto del: saneamiento financiero, nómina de seguridad publica y nóminas. Se siguen elaborando los expedientes técnicos para la ejecución de obras. Por lo que solo se alcanzó el 67.86% en el trimestre.</t>
  </si>
  <si>
    <t>Justificación trimestral: Se realizarón 2 aspectos suceptibles de mejora en las herramientas de Planeación, el Formato de Seguimiento de avance en cumplimiento de metas y objetivos 2024 y la Cédula de avance de cumplimiento de los objetivos y metas 2024</t>
  </si>
  <si>
    <t xml:space="preserve">Justificación trimestral:  Se realizaron en sinergia con las dependencias e institituciones educativas, diferentes eventos beneficiando a comunidades estudiantiles y ciudadanos. </t>
  </si>
  <si>
    <t>Justificación trimestral: durante el primer trimestre se realizacion todas las actividades programadas logrando un avance del 100%</t>
  </si>
  <si>
    <t>Justificación trimestral: durante el primer trimestre se realizacion todas las actividades programadas logrando un avance del 100</t>
  </si>
  <si>
    <t>P-PPA 1.1 PROGRAMA DE CONSOLIDACIÓN DE LA GESTIÓN MUNICIPAL</t>
  </si>
  <si>
    <t>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</si>
  <si>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t>1.1.1.1. Las dependencias y entidades del municipio de Benito Juárez dependientes directas de la Presidencia Municipal fortalecen la vinculación secuencial entre las etapas de planeación, programación y presupuestación.</t>
  </si>
  <si>
    <t>1.1.1.1.1 Agenda pública del Presidente Municipal con la ciudadanía realizada.</t>
  </si>
  <si>
    <t>1.1.1.1.1.1 Atención y seguimiento a las peticiones ciudadanas e interinstitucionales realizadas al Presidente Municipal.</t>
  </si>
  <si>
    <t>1.1.1.1.1.2 Coordinación de las audiencias otorgadas a la ciudadanía.</t>
  </si>
  <si>
    <t>1.1.1.2. Proyectos estratégicos de la Secretaría Técnica satisfactoriamente concluidos</t>
  </si>
  <si>
    <t>1.1.1.2.1 Implementación de proyectos de gestión pública y proyectos especiales de la Presidencia Municipal.</t>
  </si>
  <si>
    <t>1.1.1.2.2. Vinculación del Gobierno Municipal con la ciudadania, para el diseño, implementación, seguimiento y evaluación de politicas públicas municipales.</t>
  </si>
  <si>
    <t>1.1.1.2.3. Elaboración de informes de gobierno municipal y reportes para la Presidencia Municipal.</t>
  </si>
  <si>
    <t xml:space="preserve">1.1.1.2.4. Consolidación del Gobierno Digital (plataforma central de trámites y servicios, tableros de control y aplicaciones informáticas) como instrumento que  fortalece la transparencia y la rendición de cuentas. </t>
  </si>
  <si>
    <t>1.1.1.1.3 Supermanzanas de la zona fundacional del Distrito Cancún intervenidas para su revitalización.</t>
  </si>
  <si>
    <t>1.1.1.1.3.1. Realización de actividades para la mejora de la imagen urbana de  espacios publicos de la zona fundacional.</t>
  </si>
  <si>
    <t>1.1.1.1.3.2 Generación de proyectos participativos de infraestructura de la Zona Fundacional.</t>
  </si>
  <si>
    <t>1.1.1.1.3.3 Realización de acciones  sociales y culturales en la Zona Fundacional</t>
  </si>
  <si>
    <t>1.1.1.1.3.4 . Coordinación de actividaes estratégicas para mejora del Medio Ambiente en la Zona Fundacional.</t>
  </si>
  <si>
    <t>1.1.1.1.4. Agenda de trabajo en  los diferentes medios de comunicación  (impresos, radiofónicos, televisivos y digitales), cubiertos difundidas</t>
  </si>
  <si>
    <t>1.1.1.1.4.1 Elaboración de boletines informativos de acciones de gobierno</t>
  </si>
  <si>
    <t>1.1.1.1.4.2 Grabación de vídeos de eventos y acciones de gobierno</t>
  </si>
  <si>
    <t>1.1.1.1.4.3 Edicion fotográfico para su publicación</t>
  </si>
  <si>
    <t xml:space="preserve">1.1.1.1.4.4 Elaboración de ordenes de insercion de campañas públicitarias </t>
  </si>
  <si>
    <t>1.1.1.1.5 Informes  de los Programas Presupuestarios y Proyectos de Inversión con enfoque de inclusión generados.</t>
  </si>
  <si>
    <t>1.1.1.1.6 Atenciones y seguimientos a Organismos Descentralizados del municipio de Benito Juárez.</t>
  </si>
  <si>
    <t>1.1.1.1.6.1 Participación como suplencia de la Presidencia Municipal en las Sesiones de Organos Colegiados.</t>
  </si>
  <si>
    <t>1.1.1.1.6.2 Elaboración de reportes de actividades de los organismos descentralizados.</t>
  </si>
  <si>
    <t>1.1.1.1.7 Vinculación entre el gobierno municipal y todos los sectores de la sociedad y gobiernos nacionales e internacionales mejoradas.</t>
  </si>
  <si>
    <t>1.1.1.1.7.1 Atención y apoyo a los requirimientos de la presidencia municipal en diversos eventos.</t>
  </si>
  <si>
    <t>1.1.1.1.7.2 Difusion de los eventos de vinculacion solicitados por las dependencias y entidades del mbj.</t>
  </si>
  <si>
    <t>1.1.1.1.8 Entrega de Ayudas Sociales.</t>
  </si>
  <si>
    <t xml:space="preserve">1.1.1.1.8.1  Gestión y/o canalización adecuadamente a las demandas ciudadanas para con ello mitigar el impacto económico y social de los grupos más vulnerables. </t>
  </si>
  <si>
    <t>1.1.1.1.8.2 Cumplimiento a los eventos que realiza la Dirección de Gestión Social.</t>
  </si>
  <si>
    <t xml:space="preserve">1.1.1.1.9 Asesorías respecto a las demandas y necesidades de la población al Ayuntamiento de Benito Juárez </t>
  </si>
  <si>
    <t>1.1.1.1.9.1 Realización de reuniones con las dependencias y organismos descentralizados de la Administración Pública Municipal</t>
  </si>
  <si>
    <t>1.1.1.1.9.2 Celebración de Mesas de Trabajo con Cámaras Empresariales y Hoteleras</t>
  </si>
  <si>
    <t>1.1.1.1.9.3 Realización de reuniones con dependencias estatales y federales</t>
  </si>
  <si>
    <t>1.1.1.1.1.9.4 Realización de reuniones con grupos y organizaciones de la sociedad civil y ciudadana</t>
  </si>
  <si>
    <t>1.1.1.1.1.9.5 Ejecución de proyectos estratégicosa a favor de las demandas y necesidades ciudadanas</t>
  </si>
  <si>
    <t>1.1.1.10 Derecho de Acceso a la Información Pública y Protección de Datos Personales garantizados</t>
  </si>
  <si>
    <t>1.1.1.10.1 Recepción de las evidencias de la información de parte de las Unidades Admnistrativas</t>
  </si>
  <si>
    <t>1.1.1.10.2 Organización de actividades de difusión</t>
  </si>
  <si>
    <t>1.1.1.10.3 Capacitación de las y los servidores públicos</t>
  </si>
  <si>
    <t>1.1.1.10.4 Disminución de casos de inconformidad por respuestas de las Solicitudes de Acceso a la Información.</t>
  </si>
  <si>
    <t>1.1.1.10.5 Solventación de Denuncias en el Sistema de Portales de Transparencia</t>
  </si>
  <si>
    <t>1.1.1.10.6 Solventación de las denuncias por el tratamiento indebido de Datos Personales</t>
  </si>
  <si>
    <t>1.1.1.10.7 Actualización de los Avisos de Privacidad por Unidad Administrativa</t>
  </si>
  <si>
    <t>1.1.1.10.8 Atención a las solicitudes de Derecho A.R.C.O.P.</t>
  </si>
  <si>
    <t>1.1.1.1.11 Servicios Públicos de la Delegación Municipal Alfredo V. Bonfil otorgados.</t>
  </si>
  <si>
    <t>1.1.1.1.11.1 Realizacion de requerimientos Administrativos, humanos y financieros</t>
  </si>
  <si>
    <t>1.1.1.1.11.2 Realizacion de requerimientos Administrativos, humanos y financieros</t>
  </si>
  <si>
    <t>1.1.1.1.11.3 Realizacion de requerimientos Administrativos, humanos y financieros</t>
  </si>
  <si>
    <t>1.1.1.1.11.4 Aplicación del programa de ayudas y subsidios asignado a la Delegacion Municipal Alfredo V. Bonfil.</t>
  </si>
  <si>
    <t>1.1.1.1.11.5 Verificación del cumplimiento de los requerimientos jurídicos realizados a la Delegación Municipal.</t>
  </si>
  <si>
    <t>1.1.1.1.11.6 Aplicación del beneficio de  ASISTENCIA SOCIAL que lleva a cabo el sistema DIF dentro de la comunidad a través de la Coordinación de Participación Social y la Familia.</t>
  </si>
  <si>
    <t>1.1.1.1.11.7 Ejecución de limpieza de calles y areas verdes de la Delegacion.</t>
  </si>
  <si>
    <t>1.1.1.1.11.8 Atención a usuarios de la biblioteca publica.</t>
  </si>
  <si>
    <t>1.1.1.1.11.9 Atención a los reportes realizacion por la ciudadania ante la Coordinacion de Protección Civil</t>
  </si>
  <si>
    <t>1.1.1.1.11.10 Realización de Eventos Cívicos, Culturales y Deportivos.</t>
  </si>
  <si>
    <t>1.1.1.1.12 Gestiones ciudadanas brindadas en la Subdelegacion Puerto Juarez.</t>
  </si>
  <si>
    <t>1.1.1.1.12.1 Difusión de programas sociales de los tres niveles de gobierno.</t>
  </si>
  <si>
    <t>1.1.1.1.12.2 Promoción de Capacitación Comunitaria.</t>
  </si>
  <si>
    <t>1.1.1.1.12.3 Coordinación de Brigadas de limpieza en la Subdelegación de Puerto Juárez</t>
  </si>
  <si>
    <t>1.1.1.1.12.4 Realización de Eventos cívicos , culturales y deportivos</t>
  </si>
  <si>
    <r>
      <rPr>
        <b/>
        <sz val="13"/>
        <color theme="1"/>
        <rFont val="Arial"/>
        <family val="2"/>
      </rPr>
      <t>1.1.1.1.5.1</t>
    </r>
    <r>
      <rPr>
        <sz val="13"/>
        <color theme="1"/>
        <rFont val="Arial"/>
        <family val="2"/>
      </rPr>
      <t xml:space="preserve"> Generación de informes de avance en el cumplimiento de objetivos y metas de los PPA de las dependencias y entidades municipales</t>
    </r>
  </si>
  <si>
    <r>
      <rPr>
        <b/>
        <sz val="13"/>
        <color theme="1"/>
        <rFont val="Arial"/>
        <family val="2"/>
      </rPr>
      <t>1.1.1.1.5.2</t>
    </r>
    <r>
      <rPr>
        <sz val="13"/>
        <color theme="1"/>
        <rFont val="Arial"/>
        <family val="2"/>
      </rPr>
      <t xml:space="preserve"> Seguimiento a evaluaciones externas, internas de los Programas Presupuestarios y Programas Federales.</t>
    </r>
  </si>
  <si>
    <r>
      <rPr>
        <b/>
        <sz val="13"/>
        <color theme="1"/>
        <rFont val="Arial"/>
        <family val="2"/>
      </rPr>
      <t>1.1.1.1.5.3</t>
    </r>
    <r>
      <rPr>
        <sz val="13"/>
        <color theme="1"/>
        <rFont val="Arial"/>
        <family val="2"/>
      </rPr>
      <t xml:space="preserve"> Coordinación de las sesiones del COPLADEMUN</t>
    </r>
  </si>
  <si>
    <r>
      <rPr>
        <b/>
        <sz val="13"/>
        <color theme="1"/>
        <rFont val="Arial"/>
        <family val="2"/>
      </rPr>
      <t xml:space="preserve">1.1.1.1.5.4 </t>
    </r>
    <r>
      <rPr>
        <sz val="13"/>
        <color theme="1"/>
        <rFont val="Arial"/>
        <family val="2"/>
      </rPr>
      <t>Promoción del Protocolo de Atención a usuarios con Discapacidad desde el servicio público.</t>
    </r>
  </si>
  <si>
    <r>
      <rPr>
        <b/>
        <sz val="13"/>
        <color theme="1"/>
        <rFont val="Arial"/>
        <family val="2"/>
      </rPr>
      <t>1.1.1.1.5.5</t>
    </r>
    <r>
      <rPr>
        <sz val="13"/>
        <color theme="1"/>
        <rFont val="Arial"/>
        <family val="2"/>
      </rPr>
      <t xml:space="preserve"> Interpretación de lengua de señas mexicana en las sesiones de cabildo y en eventos del Municipio</t>
    </r>
  </si>
  <si>
    <r>
      <rPr>
        <b/>
        <sz val="13"/>
        <color theme="1"/>
        <rFont val="Arial"/>
        <family val="2"/>
      </rPr>
      <t>1.1.1.1.5.6</t>
    </r>
    <r>
      <rPr>
        <sz val="13"/>
        <color theme="1"/>
        <rFont val="Arial"/>
        <family val="2"/>
      </rPr>
      <t xml:space="preserve"> Realización de actividades inclusivas con las Dependencias Municipales, Estatales y Federales.</t>
    </r>
  </si>
  <si>
    <r>
      <rPr>
        <b/>
        <sz val="13"/>
        <color theme="1"/>
        <rFont val="Arial"/>
        <family val="2"/>
      </rPr>
      <t>1.1.1.1.5.7</t>
    </r>
    <r>
      <rPr>
        <sz val="13"/>
        <color theme="1"/>
        <rFont val="Arial"/>
        <family val="2"/>
      </rPr>
      <t xml:space="preserve"> Verificación de accesibilidad en infraestructura del Municipio de Benito Juárez.</t>
    </r>
  </si>
  <si>
    <r>
      <rPr>
        <b/>
        <sz val="13"/>
        <color theme="1"/>
        <rFont val="Arial"/>
        <family val="2"/>
      </rPr>
      <t>1.1.1.1.5.8</t>
    </r>
    <r>
      <rPr>
        <sz val="13"/>
        <color theme="1"/>
        <rFont val="Arial"/>
        <family val="2"/>
      </rPr>
      <t xml:space="preserve"> Registro Municipal de Personas con discapacidad.</t>
    </r>
  </si>
  <si>
    <r>
      <rPr>
        <b/>
        <sz val="13"/>
        <color theme="1"/>
        <rFont val="Arial"/>
        <family val="2"/>
      </rPr>
      <t xml:space="preserve">1.1.1.1.5.9 </t>
    </r>
    <r>
      <rPr>
        <sz val="13"/>
        <color theme="1"/>
        <rFont val="Arial"/>
        <family val="2"/>
      </rPr>
      <t xml:space="preserve"> Cordinación de las sesiones del Consejo Municipal para el desarrollo y la inclusión de las personas con discapacidad.</t>
    </r>
  </si>
  <si>
    <r>
      <rPr>
        <b/>
        <sz val="13"/>
        <color theme="1"/>
        <rFont val="Arial"/>
        <family val="2"/>
      </rPr>
      <t xml:space="preserve">1.1.1.1.5.10 </t>
    </r>
    <r>
      <rPr>
        <sz val="13"/>
        <color theme="1"/>
        <rFont val="Arial"/>
        <family val="2"/>
      </rPr>
      <t>Capacitación a servidores públicos con ponentes con discapacidad a nivel nacional e internacional.</t>
    </r>
  </si>
  <si>
    <r>
      <rPr>
        <b/>
        <sz val="13"/>
        <color theme="1"/>
        <rFont val="Arial"/>
        <family val="2"/>
      </rPr>
      <t>1.1.1.1.5.11</t>
    </r>
    <r>
      <rPr>
        <sz val="13"/>
        <color theme="1"/>
        <rFont val="Arial"/>
        <family val="2"/>
      </rPr>
      <t xml:space="preserve"> Capacitación a empresas e instituciones educativas en materia de sensibilización sobre la discapacidad y lengua de señas mexicana.</t>
    </r>
  </si>
  <si>
    <r>
      <rPr>
        <b/>
        <sz val="13"/>
        <color theme="1"/>
        <rFont val="Arial"/>
        <family val="2"/>
      </rPr>
      <t>PACMO:</t>
    </r>
    <r>
      <rPr>
        <sz val="13"/>
        <color theme="1"/>
        <rFont val="Arial"/>
        <family val="2"/>
      </rPr>
      <t xml:space="preserve"> Porcentaje de avance en cumplimiento de objetivos y metas del Plan Municipal de Desarrollo y sus Programas Derivados</t>
    </r>
  </si>
  <si>
    <r>
      <rPr>
        <b/>
        <sz val="13"/>
        <color theme="1"/>
        <rFont val="Arial"/>
        <family val="2"/>
      </rPr>
      <t xml:space="preserve">PASMI: </t>
    </r>
    <r>
      <rPr>
        <sz val="13"/>
        <color theme="1"/>
        <rFont val="Arial"/>
        <family val="2"/>
      </rPr>
      <t>Porcentaje de aspectos susceptibles de mejora implementados</t>
    </r>
  </si>
  <si>
    <r>
      <rPr>
        <b/>
        <sz val="13"/>
        <color theme="1"/>
        <rFont val="Arial"/>
        <family val="2"/>
      </rPr>
      <t xml:space="preserve">PSCR: </t>
    </r>
    <r>
      <rPr>
        <sz val="13"/>
        <color theme="1"/>
        <rFont val="Arial"/>
        <family val="2"/>
      </rPr>
      <t xml:space="preserve">Porcentraje de sesiones del COPLADEMUN realizadas </t>
    </r>
  </si>
  <si>
    <r>
      <rPr>
        <b/>
        <sz val="13"/>
        <color theme="1"/>
        <rFont val="Arial"/>
        <family val="2"/>
      </rPr>
      <t>PDSI:</t>
    </r>
    <r>
      <rPr>
        <sz val="13"/>
        <color theme="1"/>
        <rFont val="Arial"/>
        <family val="2"/>
      </rPr>
      <t xml:space="preserve"> Porcentaje de dependencias municipales sensibilizadas en materia de Inclusión de las Personas con Discapacidad</t>
    </r>
  </si>
  <si>
    <r>
      <rPr>
        <b/>
        <sz val="13"/>
        <color theme="1"/>
        <rFont val="Arial"/>
        <family val="2"/>
      </rPr>
      <t>PCSP:</t>
    </r>
    <r>
      <rPr>
        <sz val="13"/>
        <color theme="1"/>
        <rFont val="Arial"/>
        <family val="2"/>
      </rPr>
      <t xml:space="preserve"> Porcentaje de capacitaciones a servidores(as) públicos(as)  en Cultura de Discapacidad y Lengua de Señas Mexicana </t>
    </r>
  </si>
  <si>
    <r>
      <rPr>
        <b/>
        <sz val="13"/>
        <color theme="1"/>
        <rFont val="Arial"/>
        <family val="2"/>
      </rPr>
      <t xml:space="preserve">PSILS: </t>
    </r>
    <r>
      <rPr>
        <sz val="13"/>
        <color theme="1"/>
        <rFont val="Arial"/>
        <family val="2"/>
      </rPr>
      <t>Porcentaje de solicitudes de interpretacion de lengua de señas</t>
    </r>
  </si>
  <si>
    <r>
      <rPr>
        <b/>
        <sz val="13"/>
        <color theme="1"/>
        <rFont val="Arial"/>
        <family val="2"/>
      </rPr>
      <t xml:space="preserve">PAIR: </t>
    </r>
    <r>
      <rPr>
        <sz val="13"/>
        <color theme="1"/>
        <rFont val="Arial"/>
        <family val="2"/>
      </rPr>
      <t>Porcentaje de actividades inclusivas realizadas</t>
    </r>
  </si>
  <si>
    <r>
      <rPr>
        <b/>
        <sz val="13"/>
        <color theme="1"/>
        <rFont val="Arial"/>
        <family val="2"/>
      </rPr>
      <t xml:space="preserve">PVA: </t>
    </r>
    <r>
      <rPr>
        <sz val="13"/>
        <color theme="1"/>
        <rFont val="Arial"/>
        <family val="2"/>
      </rPr>
      <t>Porcentaje de verificaciones de accesibilidad.</t>
    </r>
  </si>
  <si>
    <r>
      <rPr>
        <b/>
        <sz val="13"/>
        <color theme="1"/>
        <rFont val="Arial"/>
        <family val="2"/>
      </rPr>
      <t xml:space="preserve">PRPD: </t>
    </r>
    <r>
      <rPr>
        <sz val="13"/>
        <color theme="1"/>
        <rFont val="Arial"/>
        <family val="2"/>
      </rPr>
      <t>Porcentaje de registros de personas con discapacidad en el municipio de Benito Juárez.</t>
    </r>
  </si>
  <si>
    <r>
      <rPr>
        <b/>
        <sz val="13"/>
        <color theme="1"/>
        <rFont val="Arial"/>
        <family val="2"/>
      </rPr>
      <t xml:space="preserve">PS: </t>
    </r>
    <r>
      <rPr>
        <sz val="13"/>
        <color theme="1"/>
        <rFont val="Arial"/>
        <family val="2"/>
      </rPr>
      <t>Porcentaje de sesiones realizadas del Consejo.</t>
    </r>
  </si>
  <si>
    <r>
      <rPr>
        <b/>
        <sz val="13"/>
        <color theme="1"/>
        <rFont val="Arial"/>
        <family val="2"/>
      </rPr>
      <t xml:space="preserve">PCPD: </t>
    </r>
    <r>
      <rPr>
        <sz val="13"/>
        <color theme="1"/>
        <rFont val="Arial"/>
        <family val="2"/>
      </rPr>
      <t>Porcentaje capacitaciones por ponentes con discapacidad a nivel nacional e internacional.</t>
    </r>
  </si>
  <si>
    <r>
      <rPr>
        <b/>
        <sz val="13"/>
        <color theme="1"/>
        <rFont val="Arial"/>
        <family val="2"/>
      </rPr>
      <t xml:space="preserve">PCE: </t>
    </r>
    <r>
      <rPr>
        <sz val="13"/>
        <color theme="1"/>
        <rFont val="Arial"/>
        <family val="2"/>
      </rPr>
      <t>Porcentaje de capacitaciones a empresas e instituciones educativas.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</si>
  <si>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VARIABLES:</t>
    </r>
    <r>
      <rPr>
        <sz val="13"/>
        <color theme="1"/>
        <rFont val="Arial"/>
        <family val="2"/>
      </rPr>
      <t xml:space="preserve">
Porcentaje</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</si>
  <si>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Aspectos Susceptibles de Mejora</t>
    </r>
  </si>
  <si>
    <r>
      <rPr>
        <b/>
        <sz val="13"/>
        <color theme="1"/>
        <rFont val="Arial"/>
        <family val="2"/>
      </rPr>
      <t xml:space="preserve">UNIDAD DE MEDIDA DEL INDICADOR: </t>
    </r>
    <r>
      <rPr>
        <sz val="13"/>
        <color theme="1"/>
        <rFont val="Arial"/>
        <family val="2"/>
      </rPr>
      <t xml:space="preserve">
Porcentaje
</t>
    </r>
    <r>
      <rPr>
        <b/>
        <sz val="13"/>
        <color theme="1"/>
        <rFont val="Arial"/>
        <family val="2"/>
      </rPr>
      <t>UNIDAD DE MEDIDA DE LA VARIABLE:</t>
    </r>
    <r>
      <rPr>
        <sz val="13"/>
        <color theme="1"/>
        <rFont val="Arial"/>
        <family val="2"/>
      </rPr>
      <t xml:space="preserve">
Sesiones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</si>
  <si>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Dependencias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</si>
  <si>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Capacitaciones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</si>
  <si>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Solicitudes de Interpretacion</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</si>
  <si>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Actividades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</si>
  <si>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Verificaciones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</si>
  <si>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Registros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</si>
  <si>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sesiones </t>
    </r>
  </si>
  <si>
    <r>
      <rPr>
        <b/>
        <sz val="13"/>
        <color theme="1"/>
        <rFont val="Arial"/>
        <family val="2"/>
      </rPr>
      <t>UNIDAD DE MEDIDA DEL INDICADOR:</t>
    </r>
    <r>
      <rPr>
        <sz val="13"/>
        <color theme="1"/>
        <rFont val="Arial"/>
        <family val="2"/>
      </rPr>
      <t xml:space="preserve"> 
Porcentaje 
</t>
    </r>
    <r>
      <rPr>
        <b/>
        <sz val="13"/>
        <color theme="1"/>
        <rFont val="Arial"/>
        <family val="2"/>
      </rPr>
      <t xml:space="preserve">
UNIDAD DE MEDIDA DE LA VARIABLE: </t>
    </r>
    <r>
      <rPr>
        <sz val="13"/>
        <color theme="1"/>
        <rFont val="Arial"/>
        <family val="2"/>
      </rPr>
      <t xml:space="preserve">
Capacitaciones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</si>
</sst>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2"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3"/>
      <color theme="1"/>
      <name val="Arial"/>
      <family val="2"/>
    </font>
    <font>
      <b/>
      <sz val="13"/>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theme="2" tint="-0.249977111117893"/>
        <bgColor indexed="64"/>
      </patternFill>
    </fill>
    <fill>
      <patternFill patternType="solid">
        <fgColor theme="0" tint="-4.9989318521683403E-2"/>
        <bgColor rgb="FFF2F2F2"/>
      </patternFill>
    </fill>
  </fills>
  <borders count="121">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auto="1"/>
      </left>
      <right style="medium">
        <color auto="1"/>
      </right>
      <top style="dotted">
        <color auto="1"/>
      </top>
      <bottom/>
      <diagonal/>
    </border>
    <border>
      <left style="dashed">
        <color theme="1"/>
      </left>
      <right style="medium">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bottom style="dotted">
        <color theme="1"/>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0">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 fillId="3" borderId="26"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3" fillId="0" borderId="34" xfId="0" applyFont="1" applyBorder="1" applyAlignment="1">
      <alignment vertical="center"/>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1" fillId="2" borderId="37"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0" fontId="0" fillId="0" borderId="0" xfId="0" applyAlignment="1">
      <alignment wrapText="1"/>
    </xf>
    <xf numFmtId="0" fontId="14" fillId="0" borderId="0" xfId="0" applyFont="1"/>
    <xf numFmtId="3" fontId="2" fillId="2" borderId="46"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38" xfId="0" applyFont="1" applyFill="1" applyBorder="1" applyAlignment="1">
      <alignment vertical="center" wrapText="1"/>
    </xf>
    <xf numFmtId="0" fontId="1" fillId="2" borderId="47" xfId="0" applyFont="1" applyFill="1" applyBorder="1" applyAlignment="1">
      <alignment vertical="center" wrapText="1"/>
    </xf>
    <xf numFmtId="44" fontId="2" fillId="2" borderId="40"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1"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10" fontId="0" fillId="6" borderId="53" xfId="0" applyNumberFormat="1" applyFill="1" applyBorder="1" applyAlignment="1">
      <alignment horizontal="center" vertical="center" wrapText="1"/>
    </xf>
    <xf numFmtId="3" fontId="2" fillId="4" borderId="45"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5" fillId="5" borderId="36" xfId="0" applyNumberFormat="1" applyFont="1" applyFill="1" applyBorder="1" applyAlignment="1">
      <alignment horizontal="center" vertical="center"/>
    </xf>
    <xf numFmtId="0" fontId="5" fillId="5" borderId="37" xfId="0" applyFont="1" applyFill="1" applyBorder="1" applyAlignment="1">
      <alignment horizontal="center" vertical="center" wrapText="1"/>
    </xf>
    <xf numFmtId="10" fontId="0" fillId="11" borderId="53"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6"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vertical="center"/>
    </xf>
    <xf numFmtId="3" fontId="2" fillId="4" borderId="55"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0" fontId="2" fillId="8" borderId="20" xfId="0" applyFont="1" applyFill="1" applyBorder="1" applyAlignment="1">
      <alignment horizontal="justify" vertical="center" wrapText="1"/>
    </xf>
    <xf numFmtId="0" fontId="2" fillId="8" borderId="61" xfId="0" applyFont="1" applyFill="1" applyBorder="1" applyAlignment="1">
      <alignment horizontal="center" vertical="center" wrapText="1"/>
    </xf>
    <xf numFmtId="0" fontId="2" fillId="8" borderId="62" xfId="0" applyFont="1" applyFill="1" applyBorder="1" applyAlignment="1">
      <alignment vertical="center" wrapText="1"/>
    </xf>
    <xf numFmtId="0" fontId="11" fillId="7" borderId="57" xfId="0" applyFont="1" applyFill="1" applyBorder="1" applyAlignment="1">
      <alignment horizontal="center" vertical="center" wrapText="1"/>
    </xf>
    <xf numFmtId="10" fontId="0" fillId="6" borderId="75"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7" fillId="8" borderId="7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1" fillId="8" borderId="80"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1" fillId="8" borderId="81" xfId="0" applyFont="1" applyFill="1" applyBorder="1" applyAlignment="1">
      <alignment horizontal="left" vertical="center" wrapText="1"/>
    </xf>
    <xf numFmtId="3" fontId="2" fillId="2" borderId="82"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2" borderId="8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85" xfId="0" applyNumberFormat="1" applyFont="1" applyFill="1" applyBorder="1" applyAlignment="1">
      <alignment horizontal="center" vertical="center" wrapText="1"/>
    </xf>
    <xf numFmtId="0" fontId="1" fillId="8" borderId="78" xfId="0" applyFont="1" applyFill="1" applyBorder="1" applyAlignment="1">
      <alignment horizontal="center" vertical="center" wrapText="1"/>
    </xf>
    <xf numFmtId="164" fontId="1" fillId="8" borderId="78" xfId="0" applyNumberFormat="1"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8"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81" xfId="0" applyFont="1" applyFill="1" applyBorder="1" applyAlignment="1">
      <alignment horizontal="left" vertical="center" wrapText="1"/>
    </xf>
    <xf numFmtId="0" fontId="3" fillId="12" borderId="88" xfId="0" applyFont="1" applyFill="1" applyBorder="1" applyAlignment="1">
      <alignment horizontal="center" vertical="center" wrapText="1"/>
    </xf>
    <xf numFmtId="0" fontId="3" fillId="12" borderId="89" xfId="0" applyFont="1" applyFill="1" applyBorder="1" applyAlignment="1">
      <alignment vertical="center" wrapText="1"/>
    </xf>
    <xf numFmtId="0" fontId="3" fillId="13" borderId="92" xfId="0" applyFont="1" applyFill="1" applyBorder="1" applyAlignment="1">
      <alignment horizontal="center" vertical="center" wrapText="1"/>
    </xf>
    <xf numFmtId="0" fontId="3" fillId="13" borderId="90" xfId="0" applyFont="1" applyFill="1" applyBorder="1" applyAlignment="1">
      <alignment horizontal="justify" vertical="center" wrapText="1"/>
    </xf>
    <xf numFmtId="0" fontId="16" fillId="13" borderId="90" xfId="0" applyFont="1" applyFill="1" applyBorder="1" applyAlignment="1">
      <alignment horizontal="justify" vertical="center" wrapText="1"/>
    </xf>
    <xf numFmtId="0" fontId="16" fillId="13" borderId="90" xfId="0" applyFont="1" applyFill="1" applyBorder="1" applyAlignment="1">
      <alignment horizontal="center" vertical="center" wrapText="1"/>
    </xf>
    <xf numFmtId="0" fontId="3" fillId="13" borderId="91" xfId="0" applyFont="1" applyFill="1" applyBorder="1" applyAlignment="1">
      <alignment horizontal="left" vertical="center" wrapText="1"/>
    </xf>
    <xf numFmtId="0" fontId="3" fillId="12" borderId="95" xfId="0" applyFont="1" applyFill="1" applyBorder="1" applyAlignment="1">
      <alignment vertical="center" wrapText="1"/>
    </xf>
    <xf numFmtId="0" fontId="3" fillId="12" borderId="93" xfId="0" applyFont="1" applyFill="1" applyBorder="1" applyAlignment="1">
      <alignment vertical="center" wrapText="1"/>
    </xf>
    <xf numFmtId="0" fontId="16" fillId="12" borderId="9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1" fillId="8" borderId="77"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3" borderId="26"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7" xfId="0" applyFont="1" applyFill="1" applyBorder="1" applyAlignment="1">
      <alignment horizontal="left" vertical="center" wrapText="1"/>
    </xf>
    <xf numFmtId="3" fontId="1" fillId="8" borderId="77"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96" xfId="0" applyFont="1" applyFill="1" applyBorder="1" applyAlignment="1">
      <alignment horizontal="left" vertical="center" wrapText="1"/>
    </xf>
    <xf numFmtId="0" fontId="2" fillId="14" borderId="99" xfId="0" applyFont="1" applyFill="1" applyBorder="1" applyAlignment="1">
      <alignment vertical="center" wrapText="1"/>
    </xf>
    <xf numFmtId="0" fontId="2" fillId="14" borderId="100" xfId="0" applyFont="1" applyFill="1" applyBorder="1" applyAlignment="1">
      <alignment vertical="center" wrapText="1"/>
    </xf>
    <xf numFmtId="0" fontId="1" fillId="2" borderId="38" xfId="0" applyFont="1" applyFill="1" applyBorder="1" applyAlignment="1">
      <alignment horizontal="center" vertical="center" wrapText="1"/>
    </xf>
    <xf numFmtId="0" fontId="2" fillId="8" borderId="80" xfId="0" applyFont="1" applyFill="1" applyBorder="1" applyAlignment="1">
      <alignment horizontal="left" vertical="center" wrapText="1"/>
    </xf>
    <xf numFmtId="0" fontId="0" fillId="0" borderId="103" xfId="0" applyBorder="1" applyAlignment="1">
      <alignment wrapText="1"/>
    </xf>
    <xf numFmtId="0" fontId="0" fillId="0" borderId="104" xfId="0" applyBorder="1" applyAlignment="1">
      <alignment wrapText="1"/>
    </xf>
    <xf numFmtId="0" fontId="2" fillId="8" borderId="56" xfId="0" applyFont="1" applyFill="1" applyBorder="1" applyAlignment="1">
      <alignment horizontal="center" vertical="center" wrapText="1"/>
    </xf>
    <xf numFmtId="10" fontId="0" fillId="6" borderId="106" xfId="0" applyNumberFormat="1" applyFill="1" applyBorder="1" applyAlignment="1">
      <alignment horizontal="center" vertical="center" wrapText="1"/>
    </xf>
    <xf numFmtId="10" fontId="0" fillId="6" borderId="44"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09"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71" xfId="0" applyFont="1" applyFill="1" applyBorder="1" applyAlignment="1">
      <alignment horizontal="left" vertical="center" wrapText="1"/>
    </xf>
    <xf numFmtId="0" fontId="1" fillId="8" borderId="113" xfId="0" applyFont="1" applyFill="1" applyBorder="1" applyAlignment="1">
      <alignment horizontal="center" vertical="center" wrapText="1"/>
    </xf>
    <xf numFmtId="0" fontId="2" fillId="8" borderId="115"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10" fontId="2" fillId="8" borderId="55"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65" fontId="2" fillId="2" borderId="45" xfId="1"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80" xfId="0" applyNumberFormat="1" applyFont="1" applyFill="1" applyBorder="1" applyAlignment="1">
      <alignment horizontal="center" vertical="center" wrapText="1"/>
    </xf>
    <xf numFmtId="164" fontId="2" fillId="2" borderId="84" xfId="0" applyNumberFormat="1" applyFont="1" applyFill="1" applyBorder="1" applyAlignment="1">
      <alignment horizontal="center" vertical="center" wrapText="1"/>
    </xf>
    <xf numFmtId="10" fontId="2" fillId="2" borderId="82" xfId="0" applyNumberFormat="1" applyFont="1" applyFill="1" applyBorder="1" applyAlignment="1">
      <alignment horizontal="center" vertical="center" wrapText="1"/>
    </xf>
    <xf numFmtId="10" fontId="2" fillId="2" borderId="80" xfId="0" applyNumberFormat="1" applyFont="1" applyFill="1" applyBorder="1" applyAlignment="1">
      <alignment horizontal="center" vertical="center" wrapText="1"/>
    </xf>
    <xf numFmtId="10" fontId="2" fillId="2" borderId="81" xfId="0" applyNumberFormat="1" applyFont="1" applyFill="1" applyBorder="1" applyAlignment="1">
      <alignment horizontal="center" vertical="center" wrapText="1"/>
    </xf>
    <xf numFmtId="10" fontId="2" fillId="2" borderId="83" xfId="0" applyNumberFormat="1" applyFont="1" applyFill="1" applyBorder="1" applyAlignment="1">
      <alignment horizontal="center" vertical="center" wrapText="1"/>
    </xf>
    <xf numFmtId="0" fontId="5" fillId="5" borderId="54" xfId="0" applyFont="1" applyFill="1" applyBorder="1" applyAlignment="1">
      <alignment horizontal="justify" vertical="center" wrapText="1"/>
    </xf>
    <xf numFmtId="0" fontId="19" fillId="5" borderId="54" xfId="0" applyFont="1" applyFill="1" applyBorder="1" applyAlignment="1">
      <alignment horizontal="left" vertical="center" wrapText="1"/>
    </xf>
    <xf numFmtId="0" fontId="19" fillId="5" borderId="54" xfId="0" applyFont="1" applyFill="1" applyBorder="1" applyAlignment="1">
      <alignment horizontal="center" vertical="center" wrapText="1"/>
    </xf>
    <xf numFmtId="0" fontId="5" fillId="5" borderId="38"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164" fontId="1" fillId="2" borderId="116"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77" xfId="0" applyNumberFormat="1" applyFont="1" applyFill="1" applyBorder="1" applyAlignment="1">
      <alignment horizontal="center" vertical="center" wrapText="1"/>
    </xf>
    <xf numFmtId="0" fontId="16" fillId="13" borderId="91" xfId="0" applyFont="1" applyFill="1" applyBorder="1" applyAlignment="1">
      <alignment horizontal="left" vertical="center" wrapText="1"/>
    </xf>
    <xf numFmtId="0" fontId="18" fillId="2" borderId="38" xfId="0" applyFont="1" applyFill="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 fillId="8" borderId="27" xfId="0" applyFont="1" applyFill="1" applyBorder="1" applyAlignment="1">
      <alignment horizontal="left" vertical="center" wrapText="1"/>
    </xf>
    <xf numFmtId="3" fontId="2" fillId="15" borderId="1" xfId="0" applyNumberFormat="1" applyFont="1" applyFill="1" applyBorder="1" applyAlignment="1">
      <alignment horizontal="center" vertical="center" wrapText="1"/>
    </xf>
    <xf numFmtId="0" fontId="1" fillId="8" borderId="117" xfId="0" applyFont="1" applyFill="1" applyBorder="1" applyAlignment="1">
      <alignment horizontal="left" vertical="center" wrapText="1"/>
    </xf>
    <xf numFmtId="0" fontId="1" fillId="8" borderId="117" xfId="0" applyFont="1" applyFill="1" applyBorder="1" applyAlignment="1">
      <alignment vertical="center" wrapText="1"/>
    </xf>
    <xf numFmtId="0" fontId="7" fillId="6" borderId="26" xfId="0" applyFont="1" applyFill="1" applyBorder="1" applyAlignment="1">
      <alignment horizontal="justify" vertical="center" wrapText="1"/>
    </xf>
    <xf numFmtId="10" fontId="2" fillId="2" borderId="118" xfId="1" applyNumberFormat="1" applyFont="1" applyFill="1" applyBorder="1" applyAlignment="1">
      <alignment horizontal="center" vertical="center" wrapText="1"/>
    </xf>
    <xf numFmtId="0" fontId="3" fillId="8" borderId="60" xfId="0" applyFont="1" applyFill="1" applyBorder="1" applyAlignment="1">
      <alignment horizontal="center" vertical="center" wrapText="1"/>
    </xf>
    <xf numFmtId="10" fontId="2" fillId="2" borderId="82" xfId="1" applyNumberFormat="1" applyFont="1" applyFill="1" applyBorder="1" applyAlignment="1">
      <alignment horizontal="center" vertical="center" wrapText="1"/>
    </xf>
    <xf numFmtId="10" fontId="2" fillId="2" borderId="83" xfId="1" applyNumberFormat="1" applyFont="1" applyFill="1" applyBorder="1" applyAlignment="1">
      <alignment horizontal="center" vertical="center" wrapText="1"/>
    </xf>
    <xf numFmtId="10" fontId="0" fillId="6" borderId="74" xfId="0" applyNumberFormat="1" applyFill="1" applyBorder="1" applyAlignment="1">
      <alignment horizontal="center" vertical="center" wrapText="1"/>
    </xf>
    <xf numFmtId="9" fontId="2" fillId="8" borderId="22"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8" borderId="71" xfId="0" applyNumberFormat="1"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119" xfId="2" applyFont="1" applyFill="1" applyBorder="1" applyAlignment="1">
      <alignment horizontal="center" vertical="center" wrapText="1"/>
    </xf>
    <xf numFmtId="10" fontId="2" fillId="8" borderId="72" xfId="0" applyNumberFormat="1" applyFont="1" applyFill="1" applyBorder="1" applyAlignment="1">
      <alignment horizontal="center" vertical="center" wrapText="1"/>
    </xf>
    <xf numFmtId="10" fontId="0" fillId="16" borderId="74" xfId="0" applyNumberForma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73" xfId="0" applyNumberFormat="1" applyFont="1" applyFill="1" applyBorder="1" applyAlignment="1">
      <alignment horizontal="center" vertical="center" wrapText="1"/>
    </xf>
    <xf numFmtId="0" fontId="1" fillId="8" borderId="31"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80"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114" xfId="0" applyFont="1" applyBorder="1" applyAlignment="1">
      <alignment horizontal="justify" vertical="center" wrapText="1"/>
    </xf>
    <xf numFmtId="0" fontId="20" fillId="0" borderId="51" xfId="0" applyFont="1" applyBorder="1" applyAlignment="1">
      <alignment horizontal="justify" vertical="center" wrapText="1"/>
    </xf>
    <xf numFmtId="0" fontId="20" fillId="0" borderId="111" xfId="0" applyFont="1" applyBorder="1" applyAlignment="1">
      <alignment horizontal="justify" vertical="center" wrapText="1"/>
    </xf>
    <xf numFmtId="0" fontId="20" fillId="0" borderId="1" xfId="0" applyFont="1" applyBorder="1" applyAlignment="1">
      <alignment vertical="center" wrapText="1"/>
    </xf>
    <xf numFmtId="0" fontId="20" fillId="0" borderId="80" xfId="0" applyFont="1" applyBorder="1" applyAlignment="1">
      <alignment vertical="center" wrapText="1"/>
    </xf>
    <xf numFmtId="0" fontId="20" fillId="0" borderId="115" xfId="0" applyFont="1" applyBorder="1" applyAlignment="1">
      <alignment vertical="center" wrapText="1"/>
    </xf>
    <xf numFmtId="0" fontId="20" fillId="0" borderId="9" xfId="0" applyFont="1" applyBorder="1" applyAlignment="1">
      <alignment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2" fillId="5" borderId="15"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9" fillId="5" borderId="22"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33" xfId="0" applyFont="1" applyBorder="1" applyAlignment="1">
      <alignment horizontal="center" vertical="top" wrapText="1"/>
    </xf>
    <xf numFmtId="0" fontId="13" fillId="0" borderId="33" xfId="0" applyFont="1" applyBorder="1" applyAlignment="1">
      <alignment horizontal="center" vertical="top"/>
    </xf>
    <xf numFmtId="0" fontId="0" fillId="0" borderId="4" xfId="0" applyBorder="1" applyAlignment="1">
      <alignment horizontal="center"/>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2" fillId="2" borderId="107"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10" xfId="0" applyFont="1" applyFill="1" applyBorder="1" applyAlignment="1">
      <alignment horizontal="justify" vertical="center" wrapText="1"/>
    </xf>
    <xf numFmtId="0" fontId="1" fillId="8" borderId="79" xfId="0" applyFont="1" applyFill="1" applyBorder="1" applyAlignment="1">
      <alignment horizontal="center" vertical="center" wrapText="1"/>
    </xf>
    <xf numFmtId="0" fontId="1" fillId="8" borderId="112"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98"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20" fillId="0" borderId="80" xfId="0" applyFont="1" applyBorder="1" applyAlignment="1">
      <alignment horizontal="justify" vertical="center" wrapText="1"/>
    </xf>
    <xf numFmtId="0" fontId="20" fillId="0" borderId="120" xfId="0" applyFont="1" applyBorder="1" applyAlignment="1">
      <alignment horizontal="justify" vertical="center" wrapText="1"/>
    </xf>
    <xf numFmtId="0" fontId="11" fillId="7" borderId="63" xfId="0" applyFont="1" applyFill="1" applyBorder="1" applyAlignment="1">
      <alignment horizontal="center" vertical="center" wrapText="1"/>
    </xf>
    <xf numFmtId="0" fontId="11" fillId="7" borderId="64" xfId="0" applyFont="1" applyFill="1" applyBorder="1" applyAlignment="1">
      <alignment horizontal="center" vertical="center" wrapText="1"/>
    </xf>
    <xf numFmtId="0" fontId="11" fillId="7" borderId="65" xfId="0" applyFont="1" applyFill="1" applyBorder="1" applyAlignment="1">
      <alignment horizontal="center" vertical="center" wrapText="1"/>
    </xf>
    <xf numFmtId="0" fontId="11" fillId="7" borderId="69" xfId="0" applyFont="1" applyFill="1" applyBorder="1" applyAlignment="1">
      <alignment horizontal="center" vertical="center" wrapText="1"/>
    </xf>
    <xf numFmtId="0" fontId="11" fillId="7" borderId="66" xfId="0" applyFont="1" applyFill="1" applyBorder="1" applyAlignment="1">
      <alignment horizontal="center" vertical="center" wrapText="1"/>
    </xf>
    <xf numFmtId="0" fontId="11" fillId="7" borderId="67" xfId="0" applyFont="1" applyFill="1" applyBorder="1" applyAlignment="1">
      <alignment horizontal="center" vertical="center" wrapText="1"/>
    </xf>
    <xf numFmtId="0" fontId="11" fillId="7" borderId="68"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0" fillId="0" borderId="0" xfId="0" applyAlignment="1">
      <alignment horizontal="justify"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cellXfs>
  <cellStyles count="3">
    <cellStyle name="Moneda" xfId="2" builtinId="4"/>
    <cellStyle name="Normal" xfId="0" builtinId="0"/>
    <cellStyle name="Porcentaje" xfId="1" builtinId="5"/>
  </cellStyles>
  <dxfs count="52">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63</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20</xdr:col>
      <xdr:colOff>971550</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a:blip xmlns:r="http://schemas.openxmlformats.org/officeDocument/2006/relationships" r:embed="rId3"/>
        <a:stretch>
          <a:fillRect/>
        </a:stretch>
      </xdr:blipFill>
      <xdr:spPr>
        <a:xfrm>
          <a:off x="28060650" y="114301"/>
          <a:ext cx="5543550" cy="22417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8"/>
  <sheetViews>
    <sheetView tabSelected="1" topLeftCell="K1" zoomScale="85" zoomScaleNormal="85" workbookViewId="0">
      <selection activeCell="V12" sqref="V12"/>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28.7109375" customWidth="1"/>
    <col min="9" max="9" width="18.85546875" customWidth="1"/>
    <col min="10" max="10" width="20.140625" customWidth="1"/>
    <col min="11" max="11" width="19.140625" bestFit="1" customWidth="1"/>
    <col min="12" max="19" width="16.85546875" customWidth="1"/>
    <col min="20" max="22" width="19.28515625" customWidth="1"/>
    <col min="23" max="23" width="67.28515625" customWidth="1"/>
  </cols>
  <sheetData>
    <row r="1" spans="1:23" ht="15.75" thickBot="1" x14ac:dyDescent="0.3"/>
    <row r="2" spans="1:23" ht="30" customHeight="1" x14ac:dyDescent="0.25">
      <c r="E2" s="220" t="s">
        <v>201</v>
      </c>
      <c r="F2" s="221"/>
      <c r="G2" s="221"/>
      <c r="H2" s="221"/>
      <c r="I2" s="221"/>
      <c r="J2" s="221"/>
      <c r="K2" s="221"/>
      <c r="L2" s="221"/>
      <c r="M2" s="221"/>
      <c r="N2" s="221"/>
      <c r="O2" s="221"/>
      <c r="P2" s="221"/>
      <c r="Q2" s="221"/>
      <c r="R2" s="221"/>
      <c r="S2" s="221"/>
    </row>
    <row r="3" spans="1:23" ht="30" customHeight="1" x14ac:dyDescent="0.25">
      <c r="E3" s="222" t="s">
        <v>0</v>
      </c>
      <c r="F3" s="223"/>
      <c r="G3" s="223"/>
      <c r="H3" s="223"/>
      <c r="I3" s="223"/>
      <c r="J3" s="223"/>
      <c r="K3" s="223"/>
      <c r="L3" s="223"/>
      <c r="M3" s="223"/>
      <c r="N3" s="223"/>
      <c r="O3" s="223"/>
      <c r="P3" s="223"/>
      <c r="Q3" s="223"/>
      <c r="R3" s="223"/>
      <c r="S3" s="223"/>
    </row>
    <row r="4" spans="1:23" ht="30" customHeight="1" x14ac:dyDescent="0.25">
      <c r="E4" s="222" t="s">
        <v>272</v>
      </c>
      <c r="F4" s="223"/>
      <c r="G4" s="223"/>
      <c r="H4" s="223"/>
      <c r="I4" s="223"/>
      <c r="J4" s="223"/>
      <c r="K4" s="223"/>
      <c r="L4" s="223"/>
      <c r="M4" s="223"/>
      <c r="N4" s="223"/>
      <c r="O4" s="223"/>
      <c r="P4" s="223"/>
      <c r="Q4" s="223"/>
      <c r="R4" s="223"/>
      <c r="S4" s="223"/>
    </row>
    <row r="5" spans="1:23" ht="28.5" thickBot="1" x14ac:dyDescent="0.3">
      <c r="E5" s="226" t="s">
        <v>137</v>
      </c>
      <c r="F5" s="227"/>
      <c r="G5" s="227"/>
      <c r="H5" s="227"/>
      <c r="I5" s="227"/>
      <c r="J5" s="227"/>
      <c r="K5" s="227"/>
      <c r="L5" s="227"/>
      <c r="M5" s="227"/>
      <c r="N5" s="227"/>
      <c r="O5" s="227"/>
      <c r="P5" s="227"/>
      <c r="Q5" s="227"/>
      <c r="R5" s="227"/>
      <c r="S5" s="227"/>
    </row>
    <row r="9" spans="1:23" ht="15.75" thickBot="1" x14ac:dyDescent="0.3"/>
    <row r="10" spans="1:23" ht="33.6" customHeight="1" thickBot="1" x14ac:dyDescent="0.3">
      <c r="G10" s="241" t="s">
        <v>200</v>
      </c>
      <c r="H10" s="242"/>
      <c r="I10" s="242"/>
      <c r="J10" s="242"/>
      <c r="K10" s="242"/>
      <c r="L10" s="242"/>
      <c r="M10" s="242"/>
      <c r="N10" s="242"/>
      <c r="O10" s="242"/>
      <c r="P10" s="242"/>
      <c r="Q10" s="242"/>
      <c r="R10" s="242"/>
      <c r="S10" s="242"/>
      <c r="T10" s="242"/>
      <c r="U10" s="242"/>
      <c r="V10" s="243"/>
    </row>
    <row r="11" spans="1:23" ht="43.15" customHeight="1" thickBot="1" x14ac:dyDescent="0.3">
      <c r="A11" t="s">
        <v>199</v>
      </c>
      <c r="B11" s="267" t="s">
        <v>1</v>
      </c>
      <c r="C11" s="269" t="s">
        <v>2</v>
      </c>
      <c r="D11" s="271" t="s">
        <v>3</v>
      </c>
      <c r="E11" s="272"/>
      <c r="F11" s="273"/>
      <c r="G11" s="274" t="s">
        <v>194</v>
      </c>
      <c r="H11" s="274"/>
      <c r="I11" s="274"/>
      <c r="J11" s="274"/>
      <c r="K11" s="275"/>
      <c r="L11" s="224" t="s">
        <v>195</v>
      </c>
      <c r="M11" s="224"/>
      <c r="N11" s="224"/>
      <c r="O11" s="225"/>
      <c r="P11" s="277" t="s">
        <v>196</v>
      </c>
      <c r="Q11" s="278"/>
      <c r="R11" s="278"/>
      <c r="S11" s="279"/>
      <c r="T11" s="278" t="s">
        <v>197</v>
      </c>
      <c r="U11" s="278"/>
      <c r="V11" s="278"/>
      <c r="W11" s="244" t="s">
        <v>198</v>
      </c>
    </row>
    <row r="12" spans="1:23" ht="122.45" customHeight="1" thickBot="1" x14ac:dyDescent="0.3">
      <c r="B12" s="268"/>
      <c r="C12" s="270"/>
      <c r="D12" s="84" t="s">
        <v>5</v>
      </c>
      <c r="E12" s="84" t="s">
        <v>6</v>
      </c>
      <c r="F12" s="84" t="s">
        <v>7</v>
      </c>
      <c r="G12" s="86" t="s">
        <v>31</v>
      </c>
      <c r="H12" s="87" t="s">
        <v>8</v>
      </c>
      <c r="I12" s="88" t="s">
        <v>9</v>
      </c>
      <c r="J12" s="89" t="s">
        <v>10</v>
      </c>
      <c r="K12" s="90" t="s">
        <v>11</v>
      </c>
      <c r="L12" s="91" t="s">
        <v>8</v>
      </c>
      <c r="M12" s="88" t="s">
        <v>9</v>
      </c>
      <c r="N12" s="89" t="s">
        <v>10</v>
      </c>
      <c r="O12" s="90" t="s">
        <v>11</v>
      </c>
      <c r="P12" s="92" t="s">
        <v>8</v>
      </c>
      <c r="Q12" s="93" t="s">
        <v>9</v>
      </c>
      <c r="R12" s="94" t="s">
        <v>10</v>
      </c>
      <c r="S12" s="95" t="s">
        <v>11</v>
      </c>
      <c r="T12" s="93" t="s">
        <v>9</v>
      </c>
      <c r="U12" s="94" t="s">
        <v>10</v>
      </c>
      <c r="V12" s="95" t="s">
        <v>11</v>
      </c>
      <c r="W12" s="245"/>
    </row>
    <row r="13" spans="1:23" ht="153" customHeight="1" x14ac:dyDescent="0.25">
      <c r="B13" s="193" t="s">
        <v>12</v>
      </c>
      <c r="C13" s="81" t="s">
        <v>273</v>
      </c>
      <c r="D13" s="100" t="s">
        <v>260</v>
      </c>
      <c r="E13" s="82" t="s">
        <v>43</v>
      </c>
      <c r="F13" s="83" t="s">
        <v>261</v>
      </c>
      <c r="G13" s="197">
        <v>0.9</v>
      </c>
      <c r="H13" s="198">
        <v>0.9</v>
      </c>
      <c r="I13" s="199">
        <v>0.9</v>
      </c>
      <c r="J13" s="199">
        <v>0.9</v>
      </c>
      <c r="K13" s="200">
        <v>0.9</v>
      </c>
      <c r="L13" s="203">
        <v>0.88700000000000001</v>
      </c>
      <c r="M13" s="205" t="s">
        <v>262</v>
      </c>
      <c r="N13" s="205" t="s">
        <v>262</v>
      </c>
      <c r="O13" s="206" t="s">
        <v>262</v>
      </c>
      <c r="P13" s="196">
        <f>IFERROR(L13/H13,"NO DISPONIBLE")</f>
        <v>0.98555555555555552</v>
      </c>
      <c r="Q13" s="204" t="str">
        <f t="shared" ref="Q13:S13" si="0">IFERROR(M13/I13,"NO DISPONIBLE")</f>
        <v>NO DISPONIBLE</v>
      </c>
      <c r="R13" s="204" t="str">
        <f t="shared" si="0"/>
        <v>NO DISPONIBLE</v>
      </c>
      <c r="S13" s="204" t="str">
        <f t="shared" si="0"/>
        <v>NO DISPONIBLE</v>
      </c>
      <c r="T13" s="196" t="str">
        <f>IFERROR((L13+M13)/(H13+I13),"NO DISPONIBLE")</f>
        <v>NO DISPONIBLE</v>
      </c>
      <c r="U13" s="196" t="str">
        <f>IFERROR((L13+M13+N13)/(H13+I13+J13),"NO DISPONIBLE")</f>
        <v>NO DISPONIBLE</v>
      </c>
      <c r="V13" s="196" t="str">
        <f>IFERROR((L13+M13+N13+O13)/(H13+I13+J13+K13),"NO DISPONIBLE")</f>
        <v>NO DISPONIBLE</v>
      </c>
      <c r="W13" s="100" t="s">
        <v>263</v>
      </c>
    </row>
    <row r="14" spans="1:23" ht="54.75" hidden="1" customHeight="1" x14ac:dyDescent="0.25">
      <c r="B14" s="251" t="s">
        <v>30</v>
      </c>
      <c r="C14" s="252"/>
      <c r="D14" s="252"/>
      <c r="E14" s="252"/>
      <c r="F14" s="252"/>
      <c r="G14" s="96"/>
      <c r="H14" s="78"/>
      <c r="I14" s="66"/>
      <c r="J14" s="66"/>
      <c r="K14" s="67"/>
      <c r="L14" s="65"/>
      <c r="M14" s="66"/>
      <c r="N14" s="66"/>
      <c r="O14" s="68"/>
      <c r="P14" s="85" t="str">
        <f>IFERROR((L14/H14),"100%")</f>
        <v>100%</v>
      </c>
      <c r="Q14" s="34" t="str">
        <f>IFERROR((M14/I14),"100%")</f>
        <v>100%</v>
      </c>
      <c r="R14" s="34" t="str">
        <f>IFERROR((N14/J14),"100%")</f>
        <v>100%</v>
      </c>
      <c r="S14" s="37" t="str">
        <f>IFERROR((O14/K14),"100%")</f>
        <v>100%</v>
      </c>
      <c r="T14" s="64" t="str">
        <f>IFERROR(((L14+M14)/(H14+I14)),"100%")</f>
        <v>100%</v>
      </c>
      <c r="U14" s="34" t="str">
        <f>IFERROR(((L14+M14+N14)/(H14+I14+J14)),"100%")</f>
        <v>100%</v>
      </c>
      <c r="V14" s="37" t="str">
        <f>IFERROR(((L14+M14+N14+O14)/(H14+I14+J14+K14)),"100%")</f>
        <v>100%</v>
      </c>
      <c r="W14" s="74"/>
    </row>
    <row r="15" spans="1:23" ht="129.75" customHeight="1" x14ac:dyDescent="0.25">
      <c r="B15" s="70" t="s">
        <v>135</v>
      </c>
      <c r="C15" s="173" t="s">
        <v>274</v>
      </c>
      <c r="D15" s="174" t="s">
        <v>136</v>
      </c>
      <c r="E15" s="175" t="s">
        <v>43</v>
      </c>
      <c r="F15" s="176" t="s">
        <v>139</v>
      </c>
      <c r="G15" s="177">
        <v>0.9</v>
      </c>
      <c r="H15" s="162">
        <v>0.9</v>
      </c>
      <c r="I15" s="163">
        <v>0.9</v>
      </c>
      <c r="J15" s="164">
        <v>0.9</v>
      </c>
      <c r="K15" s="192">
        <v>0.9</v>
      </c>
      <c r="L15" s="165">
        <v>0.88700000000000001</v>
      </c>
      <c r="M15" s="1"/>
      <c r="N15" s="1"/>
      <c r="O15" s="2"/>
      <c r="P15" s="85">
        <f t="shared" ref="P15" si="1">IFERROR((L15/H15),"100%")</f>
        <v>0.98555555555555552</v>
      </c>
      <c r="Q15" s="72"/>
      <c r="R15" s="72"/>
      <c r="S15" s="73"/>
      <c r="T15" s="71"/>
      <c r="U15" s="72"/>
      <c r="V15" s="73"/>
      <c r="W15" s="100" t="s">
        <v>263</v>
      </c>
    </row>
    <row r="16" spans="1:23" ht="115.5" customHeight="1" x14ac:dyDescent="0.25">
      <c r="B16" s="41" t="s">
        <v>32</v>
      </c>
      <c r="C16" s="48" t="s">
        <v>275</v>
      </c>
      <c r="D16" s="47" t="s">
        <v>33</v>
      </c>
      <c r="E16" s="108" t="s">
        <v>34</v>
      </c>
      <c r="F16" s="47" t="s">
        <v>140</v>
      </c>
      <c r="G16" s="152">
        <f>SUM(H16:K16)</f>
        <v>420</v>
      </c>
      <c r="H16" s="79">
        <v>100</v>
      </c>
      <c r="I16" s="1">
        <v>70</v>
      </c>
      <c r="J16" s="1">
        <v>125</v>
      </c>
      <c r="K16" s="35">
        <v>125</v>
      </c>
      <c r="L16" s="42">
        <v>181</v>
      </c>
      <c r="M16" s="1"/>
      <c r="N16" s="1"/>
      <c r="O16" s="2"/>
      <c r="P16" s="64">
        <f>IFERROR((L16/H16),"100%")</f>
        <v>1.81</v>
      </c>
      <c r="Q16" s="72"/>
      <c r="R16" s="72"/>
      <c r="S16" s="73"/>
      <c r="T16" s="71"/>
      <c r="U16" s="72"/>
      <c r="V16" s="73"/>
      <c r="W16" s="137" t="s">
        <v>257</v>
      </c>
    </row>
    <row r="17" spans="2:23" ht="115.5" customHeight="1" x14ac:dyDescent="0.25">
      <c r="B17" s="3" t="s">
        <v>13</v>
      </c>
      <c r="C17" s="4" t="s">
        <v>276</v>
      </c>
      <c r="D17" s="5" t="s">
        <v>35</v>
      </c>
      <c r="E17" s="6" t="s">
        <v>34</v>
      </c>
      <c r="F17" s="7" t="s">
        <v>141</v>
      </c>
      <c r="G17" s="140">
        <f>SUM(H17:K17)</f>
        <v>2290</v>
      </c>
      <c r="H17" s="79">
        <v>572</v>
      </c>
      <c r="I17" s="1">
        <v>572</v>
      </c>
      <c r="J17" s="1">
        <v>572</v>
      </c>
      <c r="K17" s="35">
        <v>574</v>
      </c>
      <c r="L17" s="42">
        <v>821</v>
      </c>
      <c r="M17" s="1"/>
      <c r="N17" s="1"/>
      <c r="O17" s="2"/>
      <c r="P17" s="64">
        <f t="shared" ref="P17:P23" si="2">IFERROR((L17/H17),"100%")</f>
        <v>1.4353146853146854</v>
      </c>
      <c r="Q17" s="72"/>
      <c r="R17" s="72"/>
      <c r="S17" s="73"/>
      <c r="T17" s="71"/>
      <c r="U17" s="72"/>
      <c r="V17" s="73"/>
      <c r="W17" s="25" t="s">
        <v>258</v>
      </c>
    </row>
    <row r="18" spans="2:23" ht="126" customHeight="1" x14ac:dyDescent="0.25">
      <c r="B18" s="3" t="s">
        <v>13</v>
      </c>
      <c r="C18" s="99" t="s">
        <v>277</v>
      </c>
      <c r="D18" s="100" t="s">
        <v>36</v>
      </c>
      <c r="E18" s="101" t="s">
        <v>34</v>
      </c>
      <c r="F18" s="102" t="s">
        <v>142</v>
      </c>
      <c r="G18" s="140">
        <f>SUM(H18:K18)</f>
        <v>520</v>
      </c>
      <c r="H18" s="103">
        <v>100</v>
      </c>
      <c r="I18" s="104">
        <v>70</v>
      </c>
      <c r="J18" s="104">
        <v>100</v>
      </c>
      <c r="K18" s="105">
        <v>250</v>
      </c>
      <c r="L18" s="106">
        <v>98</v>
      </c>
      <c r="M18" s="104"/>
      <c r="N18" s="104"/>
      <c r="O18" s="107"/>
      <c r="P18" s="64">
        <f t="shared" si="2"/>
        <v>0.98</v>
      </c>
      <c r="Q18" s="72"/>
      <c r="R18" s="72"/>
      <c r="S18" s="73"/>
      <c r="T18" s="71"/>
      <c r="U18" s="72"/>
      <c r="V18" s="73"/>
      <c r="W18" s="25" t="s">
        <v>259</v>
      </c>
    </row>
    <row r="19" spans="2:23" ht="161.25" customHeight="1" x14ac:dyDescent="0.25">
      <c r="B19" s="41" t="s">
        <v>37</v>
      </c>
      <c r="C19" s="48" t="s">
        <v>278</v>
      </c>
      <c r="D19" s="47" t="s">
        <v>38</v>
      </c>
      <c r="E19" s="108" t="s">
        <v>34</v>
      </c>
      <c r="F19" s="47" t="s">
        <v>143</v>
      </c>
      <c r="G19" s="109">
        <f>SUM(H19:K19)</f>
        <v>7</v>
      </c>
      <c r="H19" s="79">
        <v>1</v>
      </c>
      <c r="I19" s="1">
        <v>1</v>
      </c>
      <c r="J19" s="1">
        <v>3</v>
      </c>
      <c r="K19" s="35">
        <v>2</v>
      </c>
      <c r="L19" s="42">
        <v>1</v>
      </c>
      <c r="M19" s="1"/>
      <c r="N19" s="1"/>
      <c r="O19" s="2"/>
      <c r="P19" s="64">
        <f t="shared" si="2"/>
        <v>1</v>
      </c>
      <c r="Q19" s="72"/>
      <c r="R19" s="72"/>
      <c r="S19" s="73"/>
      <c r="T19" s="71"/>
      <c r="U19" s="72"/>
      <c r="V19" s="73"/>
      <c r="W19" s="24" t="s">
        <v>202</v>
      </c>
    </row>
    <row r="20" spans="2:23" ht="143.25" customHeight="1" x14ac:dyDescent="0.25">
      <c r="B20" s="3" t="s">
        <v>13</v>
      </c>
      <c r="C20" s="4" t="s">
        <v>279</v>
      </c>
      <c r="D20" s="5" t="s">
        <v>39</v>
      </c>
      <c r="E20" s="6" t="s">
        <v>34</v>
      </c>
      <c r="F20" s="7" t="s">
        <v>138</v>
      </c>
      <c r="G20" s="134">
        <f>SUM(H20:K20)</f>
        <v>3</v>
      </c>
      <c r="H20" s="79">
        <v>1</v>
      </c>
      <c r="I20" s="1">
        <v>1</v>
      </c>
      <c r="J20" s="1">
        <v>1</v>
      </c>
      <c r="K20" s="35"/>
      <c r="L20" s="42">
        <v>1</v>
      </c>
      <c r="M20" s="1"/>
      <c r="N20" s="1"/>
      <c r="O20" s="2"/>
      <c r="P20" s="64">
        <f t="shared" si="2"/>
        <v>1</v>
      </c>
      <c r="Q20" s="72"/>
      <c r="R20" s="72"/>
      <c r="S20" s="73"/>
      <c r="T20" s="71"/>
      <c r="U20" s="72"/>
      <c r="V20" s="73"/>
      <c r="W20" s="25" t="s">
        <v>203</v>
      </c>
    </row>
    <row r="21" spans="2:23" ht="135" customHeight="1" x14ac:dyDescent="0.25">
      <c r="B21" s="3" t="s">
        <v>13</v>
      </c>
      <c r="C21" s="4" t="s">
        <v>280</v>
      </c>
      <c r="D21" s="5" t="s">
        <v>40</v>
      </c>
      <c r="E21" s="6" t="s">
        <v>34</v>
      </c>
      <c r="F21" s="7" t="s">
        <v>144</v>
      </c>
      <c r="G21" s="134">
        <f t="shared" ref="G21:G22" si="3">SUM(H21:K21)</f>
        <v>4</v>
      </c>
      <c r="H21" s="103"/>
      <c r="I21" s="1">
        <v>1</v>
      </c>
      <c r="J21" s="1">
        <v>1</v>
      </c>
      <c r="K21" s="35">
        <v>2</v>
      </c>
      <c r="L21" s="42"/>
      <c r="M21" s="104"/>
      <c r="N21" s="104"/>
      <c r="O21" s="107"/>
      <c r="P21" s="64" t="str">
        <f t="shared" si="2"/>
        <v>100%</v>
      </c>
      <c r="Q21" s="72"/>
      <c r="R21" s="72"/>
      <c r="S21" s="73"/>
      <c r="T21" s="71"/>
      <c r="U21" s="72"/>
      <c r="V21" s="73"/>
      <c r="W21" s="25" t="s">
        <v>204</v>
      </c>
    </row>
    <row r="22" spans="2:23" ht="118.5" customHeight="1" x14ac:dyDescent="0.25">
      <c r="B22" s="3" t="s">
        <v>13</v>
      </c>
      <c r="C22" s="4" t="s">
        <v>281</v>
      </c>
      <c r="D22" s="5" t="s">
        <v>41</v>
      </c>
      <c r="E22" s="6" t="s">
        <v>34</v>
      </c>
      <c r="F22" s="7" t="s">
        <v>145</v>
      </c>
      <c r="G22" s="134">
        <f t="shared" si="3"/>
        <v>45</v>
      </c>
      <c r="H22" s="103">
        <v>11</v>
      </c>
      <c r="I22" s="1">
        <v>11</v>
      </c>
      <c r="J22" s="1">
        <v>12</v>
      </c>
      <c r="K22" s="35">
        <v>11</v>
      </c>
      <c r="L22" s="42">
        <v>11</v>
      </c>
      <c r="M22" s="104"/>
      <c r="N22" s="104"/>
      <c r="O22" s="107"/>
      <c r="P22" s="64">
        <f t="shared" si="2"/>
        <v>1</v>
      </c>
      <c r="Q22" s="72"/>
      <c r="R22" s="72"/>
      <c r="S22" s="73"/>
      <c r="T22" s="71"/>
      <c r="U22" s="72"/>
      <c r="V22" s="73"/>
      <c r="W22" s="25" t="s">
        <v>205</v>
      </c>
    </row>
    <row r="23" spans="2:23" ht="120" customHeight="1" x14ac:dyDescent="0.25">
      <c r="B23" s="3" t="s">
        <v>13</v>
      </c>
      <c r="C23" s="4" t="s">
        <v>282</v>
      </c>
      <c r="D23" s="5" t="s">
        <v>42</v>
      </c>
      <c r="E23" s="6" t="s">
        <v>43</v>
      </c>
      <c r="F23" s="7" t="s">
        <v>146</v>
      </c>
      <c r="G23" s="134">
        <f t="shared" ref="G23:G28" si="4">SUM(H23:K23)</f>
        <v>1</v>
      </c>
      <c r="H23" s="103"/>
      <c r="I23" s="1"/>
      <c r="J23" s="1">
        <v>1</v>
      </c>
      <c r="K23" s="35"/>
      <c r="L23" s="42"/>
      <c r="M23" s="104"/>
      <c r="N23" s="104"/>
      <c r="O23" s="107"/>
      <c r="P23" s="64" t="str">
        <f t="shared" si="2"/>
        <v>100%</v>
      </c>
      <c r="Q23" s="72"/>
      <c r="R23" s="72"/>
      <c r="S23" s="73"/>
      <c r="T23" s="71"/>
      <c r="U23" s="72"/>
      <c r="V23" s="73"/>
      <c r="W23" s="25" t="s">
        <v>206</v>
      </c>
    </row>
    <row r="24" spans="2:23" ht="115.5" customHeight="1" x14ac:dyDescent="0.25">
      <c r="B24" s="41" t="s">
        <v>47</v>
      </c>
      <c r="C24" s="48" t="s">
        <v>283</v>
      </c>
      <c r="D24" s="48" t="s">
        <v>48</v>
      </c>
      <c r="E24" s="117" t="s">
        <v>34</v>
      </c>
      <c r="F24" s="118" t="s">
        <v>147</v>
      </c>
      <c r="G24" s="109">
        <f t="shared" si="4"/>
        <v>2</v>
      </c>
      <c r="H24" s="188"/>
      <c r="I24" s="188"/>
      <c r="J24" s="1">
        <v>1</v>
      </c>
      <c r="K24" s="35">
        <v>1</v>
      </c>
      <c r="L24" s="42"/>
      <c r="M24" s="1"/>
      <c r="N24" s="1"/>
      <c r="O24" s="2"/>
      <c r="P24" s="64" t="str">
        <f t="shared" ref="P24:P27" si="5">IFERROR((L24/H24),"100%")</f>
        <v>100%</v>
      </c>
      <c r="Q24" s="72"/>
      <c r="R24" s="72"/>
      <c r="S24" s="73"/>
      <c r="T24" s="71"/>
      <c r="U24" s="72"/>
      <c r="V24" s="73"/>
      <c r="W24" s="24" t="s">
        <v>207</v>
      </c>
    </row>
    <row r="25" spans="2:23" ht="111.75" customHeight="1" x14ac:dyDescent="0.25">
      <c r="B25" s="3" t="s">
        <v>13</v>
      </c>
      <c r="C25" s="5" t="s">
        <v>284</v>
      </c>
      <c r="D25" s="5" t="s">
        <v>49</v>
      </c>
      <c r="E25" s="119" t="s">
        <v>34</v>
      </c>
      <c r="F25" s="120" t="s">
        <v>148</v>
      </c>
      <c r="G25" s="134">
        <f t="shared" si="4"/>
        <v>7</v>
      </c>
      <c r="H25" s="1">
        <v>2</v>
      </c>
      <c r="I25" s="1">
        <v>2</v>
      </c>
      <c r="J25" s="1">
        <v>2</v>
      </c>
      <c r="K25" s="35">
        <v>1</v>
      </c>
      <c r="L25" s="42">
        <v>2</v>
      </c>
      <c r="M25" s="1"/>
      <c r="N25" s="1"/>
      <c r="O25" s="2"/>
      <c r="P25" s="64">
        <f t="shared" si="5"/>
        <v>1</v>
      </c>
      <c r="Q25" s="72"/>
      <c r="R25" s="72"/>
      <c r="S25" s="73"/>
      <c r="T25" s="71"/>
      <c r="U25" s="72"/>
      <c r="V25" s="73"/>
      <c r="W25" s="25" t="s">
        <v>208</v>
      </c>
    </row>
    <row r="26" spans="2:23" ht="114" customHeight="1" x14ac:dyDescent="0.25">
      <c r="B26" s="3" t="s">
        <v>13</v>
      </c>
      <c r="C26" s="100" t="s">
        <v>285</v>
      </c>
      <c r="D26" s="5" t="s">
        <v>50</v>
      </c>
      <c r="E26" s="119" t="s">
        <v>34</v>
      </c>
      <c r="F26" s="121" t="s">
        <v>149</v>
      </c>
      <c r="G26" s="134">
        <f t="shared" si="4"/>
        <v>2</v>
      </c>
      <c r="H26" s="79">
        <v>1</v>
      </c>
      <c r="I26" s="104"/>
      <c r="J26" s="104"/>
      <c r="K26" s="1">
        <v>1</v>
      </c>
      <c r="L26" s="106">
        <v>1</v>
      </c>
      <c r="M26" s="104"/>
      <c r="N26" s="104"/>
      <c r="O26" s="107"/>
      <c r="P26" s="64">
        <f t="shared" si="5"/>
        <v>1</v>
      </c>
      <c r="Q26" s="72"/>
      <c r="R26" s="72"/>
      <c r="S26" s="73"/>
      <c r="T26" s="71"/>
      <c r="U26" s="72"/>
      <c r="V26" s="73"/>
      <c r="W26" s="189" t="s">
        <v>209</v>
      </c>
    </row>
    <row r="27" spans="2:23" ht="132.75" customHeight="1" x14ac:dyDescent="0.25">
      <c r="B27" s="3" t="s">
        <v>13</v>
      </c>
      <c r="C27" s="100" t="s">
        <v>286</v>
      </c>
      <c r="D27" s="100" t="s">
        <v>51</v>
      </c>
      <c r="E27" s="119" t="s">
        <v>34</v>
      </c>
      <c r="F27" s="121" t="s">
        <v>52</v>
      </c>
      <c r="G27" s="134">
        <f t="shared" si="4"/>
        <v>10</v>
      </c>
      <c r="H27" s="104">
        <v>1</v>
      </c>
      <c r="I27" s="104">
        <v>3</v>
      </c>
      <c r="J27" s="1">
        <v>3</v>
      </c>
      <c r="K27" s="35">
        <v>3</v>
      </c>
      <c r="L27" s="106">
        <v>1</v>
      </c>
      <c r="M27" s="104"/>
      <c r="N27" s="104"/>
      <c r="O27" s="107"/>
      <c r="P27" s="64">
        <f t="shared" si="5"/>
        <v>1</v>
      </c>
      <c r="Q27" s="72"/>
      <c r="R27" s="72"/>
      <c r="S27" s="73"/>
      <c r="T27" s="71"/>
      <c r="U27" s="72"/>
      <c r="V27" s="73"/>
      <c r="W27" s="190" t="s">
        <v>210</v>
      </c>
    </row>
    <row r="28" spans="2:23" ht="121.5" customHeight="1" thickBot="1" x14ac:dyDescent="0.3">
      <c r="B28" s="3" t="s">
        <v>13</v>
      </c>
      <c r="C28" s="100" t="s">
        <v>287</v>
      </c>
      <c r="D28" s="100" t="s">
        <v>53</v>
      </c>
      <c r="E28" s="119" t="s">
        <v>34</v>
      </c>
      <c r="F28" s="121" t="s">
        <v>54</v>
      </c>
      <c r="G28" s="134">
        <f t="shared" si="4"/>
        <v>7</v>
      </c>
      <c r="H28" s="1">
        <v>2</v>
      </c>
      <c r="I28" s="1">
        <v>2</v>
      </c>
      <c r="J28" s="1">
        <v>2</v>
      </c>
      <c r="K28" s="35">
        <v>1</v>
      </c>
      <c r="L28" s="106">
        <v>2</v>
      </c>
      <c r="M28" s="104"/>
      <c r="N28" s="104"/>
      <c r="O28" s="107"/>
      <c r="P28" s="64">
        <f>IFERROR((L28/H28),"100%")</f>
        <v>1</v>
      </c>
      <c r="Q28" s="72"/>
      <c r="R28" s="72"/>
      <c r="S28" s="73"/>
      <c r="T28" s="71"/>
      <c r="U28" s="72"/>
      <c r="V28" s="73"/>
      <c r="W28" s="187" t="s">
        <v>211</v>
      </c>
    </row>
    <row r="29" spans="2:23" ht="131.25" customHeight="1" x14ac:dyDescent="0.25">
      <c r="B29" s="122" t="s">
        <v>60</v>
      </c>
      <c r="C29" s="123" t="s">
        <v>288</v>
      </c>
      <c r="D29" s="130" t="s">
        <v>59</v>
      </c>
      <c r="E29" s="131" t="s">
        <v>34</v>
      </c>
      <c r="F29" s="129" t="s">
        <v>150</v>
      </c>
      <c r="G29" s="109">
        <f t="shared" ref="G29:G32" si="6">SUM(H29:K29)</f>
        <v>4440</v>
      </c>
      <c r="H29" s="1">
        <v>1110</v>
      </c>
      <c r="I29" s="1">
        <v>1110</v>
      </c>
      <c r="J29" s="1">
        <v>1110</v>
      </c>
      <c r="K29" s="1">
        <v>1110</v>
      </c>
      <c r="L29" s="106">
        <v>1110</v>
      </c>
      <c r="M29" s="1"/>
      <c r="N29" s="1"/>
      <c r="O29" s="2"/>
      <c r="P29" s="64">
        <f t="shared" ref="P29:P48" si="7">IFERROR((L29/H29),"100%")</f>
        <v>1</v>
      </c>
      <c r="Q29" s="72"/>
      <c r="R29" s="72"/>
      <c r="S29" s="73"/>
      <c r="T29" s="71"/>
      <c r="U29" s="72"/>
      <c r="V29" s="73"/>
      <c r="W29" s="24" t="s">
        <v>212</v>
      </c>
    </row>
    <row r="30" spans="2:23" ht="118.5" customHeight="1" x14ac:dyDescent="0.25">
      <c r="B30" s="124" t="s">
        <v>13</v>
      </c>
      <c r="C30" s="125" t="s">
        <v>289</v>
      </c>
      <c r="D30" s="126" t="s">
        <v>55</v>
      </c>
      <c r="E30" s="127" t="s">
        <v>34</v>
      </c>
      <c r="F30" s="183" t="s">
        <v>151</v>
      </c>
      <c r="G30" s="134">
        <f t="shared" si="6"/>
        <v>1480</v>
      </c>
      <c r="H30" s="1">
        <v>370</v>
      </c>
      <c r="I30" s="1">
        <v>370</v>
      </c>
      <c r="J30" s="1">
        <v>370</v>
      </c>
      <c r="K30" s="1">
        <v>370</v>
      </c>
      <c r="L30" s="106">
        <v>424</v>
      </c>
      <c r="M30" s="104"/>
      <c r="N30" s="104"/>
      <c r="O30" s="107"/>
      <c r="P30" s="64">
        <f>IFERROR((L30/H30),"100%")</f>
        <v>1.145945945945946</v>
      </c>
      <c r="Q30" s="72"/>
      <c r="R30" s="72"/>
      <c r="S30" s="73"/>
      <c r="T30" s="71"/>
      <c r="U30" s="72"/>
      <c r="V30" s="73"/>
      <c r="W30" s="25" t="s">
        <v>213</v>
      </c>
    </row>
    <row r="31" spans="2:23" ht="114" customHeight="1" x14ac:dyDescent="0.25">
      <c r="B31" s="124" t="s">
        <v>13</v>
      </c>
      <c r="C31" s="126" t="s">
        <v>290</v>
      </c>
      <c r="D31" s="126" t="s">
        <v>56</v>
      </c>
      <c r="E31" s="127" t="s">
        <v>34</v>
      </c>
      <c r="F31" s="126" t="s">
        <v>152</v>
      </c>
      <c r="G31" s="134">
        <f t="shared" si="6"/>
        <v>276</v>
      </c>
      <c r="H31" s="1">
        <v>69</v>
      </c>
      <c r="I31" s="1">
        <v>69</v>
      </c>
      <c r="J31" s="1">
        <v>69</v>
      </c>
      <c r="K31" s="1">
        <v>69</v>
      </c>
      <c r="L31" s="106">
        <v>68</v>
      </c>
      <c r="M31" s="104"/>
      <c r="N31" s="104"/>
      <c r="O31" s="107"/>
      <c r="P31" s="64">
        <f t="shared" si="7"/>
        <v>0.98550724637681164</v>
      </c>
      <c r="Q31" s="72"/>
      <c r="R31" s="72"/>
      <c r="S31" s="73"/>
      <c r="T31" s="71"/>
      <c r="U31" s="72"/>
      <c r="V31" s="73"/>
      <c r="W31" s="25" t="s">
        <v>214</v>
      </c>
    </row>
    <row r="32" spans="2:23" ht="120.75" customHeight="1" x14ac:dyDescent="0.25">
      <c r="B32" s="124" t="s">
        <v>13</v>
      </c>
      <c r="C32" s="125" t="s">
        <v>291</v>
      </c>
      <c r="D32" s="126" t="s">
        <v>57</v>
      </c>
      <c r="E32" s="127" t="s">
        <v>34</v>
      </c>
      <c r="F32" s="128" t="s">
        <v>153</v>
      </c>
      <c r="G32" s="134">
        <f t="shared" si="6"/>
        <v>33200</v>
      </c>
      <c r="H32" s="1">
        <v>8300</v>
      </c>
      <c r="I32" s="1">
        <v>8300</v>
      </c>
      <c r="J32" s="1">
        <v>8300</v>
      </c>
      <c r="K32" s="1">
        <v>8300</v>
      </c>
      <c r="L32" s="106">
        <v>9103</v>
      </c>
      <c r="M32" s="104"/>
      <c r="N32" s="104"/>
      <c r="O32" s="107"/>
      <c r="P32" s="64">
        <f t="shared" si="7"/>
        <v>1.0967469879518073</v>
      </c>
      <c r="Q32" s="72"/>
      <c r="R32" s="72"/>
      <c r="S32" s="73"/>
      <c r="T32" s="71"/>
      <c r="U32" s="72"/>
      <c r="V32" s="73"/>
      <c r="W32" s="25" t="s">
        <v>215</v>
      </c>
    </row>
    <row r="33" spans="2:23" ht="111.75" customHeight="1" x14ac:dyDescent="0.25">
      <c r="B33" s="124" t="s">
        <v>13</v>
      </c>
      <c r="C33" s="126" t="s">
        <v>292</v>
      </c>
      <c r="D33" s="126" t="s">
        <v>58</v>
      </c>
      <c r="E33" s="127" t="s">
        <v>34</v>
      </c>
      <c r="F33" s="126" t="s">
        <v>154</v>
      </c>
      <c r="G33" s="134">
        <f>SUM(H33:K33)</f>
        <v>1440</v>
      </c>
      <c r="H33" s="1">
        <v>360</v>
      </c>
      <c r="I33" s="1">
        <v>360</v>
      </c>
      <c r="J33" s="1">
        <v>360</v>
      </c>
      <c r="K33" s="1">
        <v>360</v>
      </c>
      <c r="L33" s="106">
        <v>360</v>
      </c>
      <c r="M33" s="1"/>
      <c r="N33" s="1"/>
      <c r="O33" s="2"/>
      <c r="P33" s="64">
        <f t="shared" si="7"/>
        <v>1</v>
      </c>
      <c r="Q33" s="72"/>
      <c r="R33" s="72"/>
      <c r="S33" s="73"/>
      <c r="T33" s="71"/>
      <c r="U33" s="72"/>
      <c r="V33" s="73"/>
      <c r="W33" s="25" t="s">
        <v>216</v>
      </c>
    </row>
    <row r="34" spans="2:23" ht="123.75" customHeight="1" x14ac:dyDescent="0.25">
      <c r="B34" s="253" t="s">
        <v>131</v>
      </c>
      <c r="C34" s="256" t="s">
        <v>293</v>
      </c>
      <c r="D34" s="132" t="s">
        <v>132</v>
      </c>
      <c r="E34" s="108" t="s">
        <v>34</v>
      </c>
      <c r="F34" s="153" t="s">
        <v>155</v>
      </c>
      <c r="G34" s="178">
        <v>279493481.00000006</v>
      </c>
      <c r="H34" s="201">
        <f>(27949348.1)*3</f>
        <v>83848044.300000012</v>
      </c>
      <c r="I34" s="201">
        <f t="shared" ref="I34:J34" si="8">(27949348.1)*3</f>
        <v>83848044.300000012</v>
      </c>
      <c r="J34" s="201">
        <f t="shared" si="8"/>
        <v>83848044.300000012</v>
      </c>
      <c r="K34" s="202">
        <f>(27949348.1)*1</f>
        <v>27949348.100000001</v>
      </c>
      <c r="L34" s="161">
        <v>0</v>
      </c>
      <c r="M34" s="160"/>
      <c r="N34" s="160"/>
      <c r="O34" s="166"/>
      <c r="P34" s="64">
        <f t="shared" si="7"/>
        <v>0</v>
      </c>
      <c r="Q34" s="72"/>
      <c r="R34" s="72"/>
      <c r="S34" s="73"/>
      <c r="T34" s="71"/>
      <c r="U34" s="72"/>
      <c r="V34" s="73"/>
      <c r="W34" s="24" t="s">
        <v>266</v>
      </c>
    </row>
    <row r="35" spans="2:23" ht="123.75" customHeight="1" x14ac:dyDescent="0.25">
      <c r="B35" s="254"/>
      <c r="C35" s="257"/>
      <c r="D35" s="132" t="s">
        <v>133</v>
      </c>
      <c r="E35" s="108" t="s">
        <v>34</v>
      </c>
      <c r="F35" s="153" t="s">
        <v>155</v>
      </c>
      <c r="G35" s="179">
        <v>818421240</v>
      </c>
      <c r="H35" s="201">
        <f>(68201770)*3</f>
        <v>204605310</v>
      </c>
      <c r="I35" s="201">
        <f t="shared" ref="I35:K35" si="9">(68201770)*3</f>
        <v>204605310</v>
      </c>
      <c r="J35" s="201">
        <f t="shared" si="9"/>
        <v>204605310</v>
      </c>
      <c r="K35" s="202">
        <f t="shared" si="9"/>
        <v>204605310</v>
      </c>
      <c r="L35" s="161">
        <v>138853137.24000001</v>
      </c>
      <c r="M35" s="167"/>
      <c r="N35" s="167"/>
      <c r="O35" s="168"/>
      <c r="P35" s="64">
        <f>IFERROR((L35/H35),"100%")</f>
        <v>0.67863897197975953</v>
      </c>
      <c r="Q35" s="72"/>
      <c r="R35" s="72"/>
      <c r="S35" s="73"/>
      <c r="T35" s="71"/>
      <c r="U35" s="72"/>
      <c r="V35" s="73"/>
      <c r="W35" s="24" t="s">
        <v>267</v>
      </c>
    </row>
    <row r="36" spans="2:23" ht="123.75" customHeight="1" x14ac:dyDescent="0.25">
      <c r="B36" s="255"/>
      <c r="C36" s="258"/>
      <c r="D36" s="132" t="s">
        <v>134</v>
      </c>
      <c r="E36" s="108" t="s">
        <v>43</v>
      </c>
      <c r="F36" s="153" t="s">
        <v>156</v>
      </c>
      <c r="G36" s="180">
        <v>0.9</v>
      </c>
      <c r="H36" s="194">
        <v>0.9</v>
      </c>
      <c r="I36" s="104">
        <v>90</v>
      </c>
      <c r="J36" s="104">
        <v>90</v>
      </c>
      <c r="K36" s="105">
        <v>90</v>
      </c>
      <c r="L36" s="195">
        <v>0.88700000000000001</v>
      </c>
      <c r="M36" s="104"/>
      <c r="N36" s="104"/>
      <c r="O36" s="107"/>
      <c r="P36" s="64">
        <f t="shared" si="7"/>
        <v>0.98555555555555552</v>
      </c>
      <c r="Q36" s="72"/>
      <c r="R36" s="72"/>
      <c r="S36" s="73"/>
      <c r="T36" s="71"/>
      <c r="U36" s="72"/>
      <c r="V36" s="73"/>
      <c r="W36" s="24" t="s">
        <v>264</v>
      </c>
    </row>
    <row r="37" spans="2:23" ht="130.5" customHeight="1" x14ac:dyDescent="0.25">
      <c r="B37" s="3" t="s">
        <v>13</v>
      </c>
      <c r="C37" s="208" t="s">
        <v>334</v>
      </c>
      <c r="D37" s="208" t="s">
        <v>345</v>
      </c>
      <c r="E37" s="6" t="s">
        <v>34</v>
      </c>
      <c r="F37" s="214" t="s">
        <v>357</v>
      </c>
      <c r="G37" s="181">
        <v>0.9</v>
      </c>
      <c r="H37" s="169">
        <v>0.9</v>
      </c>
      <c r="I37" s="170">
        <v>0.09</v>
      </c>
      <c r="J37" s="170">
        <v>0.9</v>
      </c>
      <c r="K37" s="171">
        <v>0.9</v>
      </c>
      <c r="L37" s="172">
        <v>0.88700000000000001</v>
      </c>
      <c r="M37" s="104"/>
      <c r="N37" s="104"/>
      <c r="O37" s="107"/>
      <c r="P37" s="64">
        <f t="shared" si="7"/>
        <v>0.98555555555555552</v>
      </c>
      <c r="Q37" s="72"/>
      <c r="R37" s="72"/>
      <c r="S37" s="73"/>
      <c r="T37" s="71"/>
      <c r="U37" s="72"/>
      <c r="V37" s="73"/>
      <c r="W37" s="191" t="s">
        <v>265</v>
      </c>
    </row>
    <row r="38" spans="2:23" ht="135" customHeight="1" x14ac:dyDescent="0.25">
      <c r="B38" s="3" t="s">
        <v>13</v>
      </c>
      <c r="C38" s="208" t="s">
        <v>335</v>
      </c>
      <c r="D38" s="208" t="s">
        <v>346</v>
      </c>
      <c r="E38" s="6" t="s">
        <v>34</v>
      </c>
      <c r="F38" s="214" t="s">
        <v>358</v>
      </c>
      <c r="G38" s="28">
        <v>6</v>
      </c>
      <c r="H38" s="103">
        <v>2</v>
      </c>
      <c r="I38" s="104">
        <v>2</v>
      </c>
      <c r="J38" s="104">
        <v>1</v>
      </c>
      <c r="K38" s="105">
        <v>1</v>
      </c>
      <c r="L38" s="106">
        <v>2</v>
      </c>
      <c r="M38" s="104"/>
      <c r="N38" s="104"/>
      <c r="O38" s="107"/>
      <c r="P38" s="64">
        <f t="shared" si="7"/>
        <v>1</v>
      </c>
      <c r="Q38" s="72"/>
      <c r="R38" s="72"/>
      <c r="S38" s="73"/>
      <c r="T38" s="71"/>
      <c r="U38" s="72"/>
      <c r="V38" s="73"/>
      <c r="W38" s="191" t="s">
        <v>268</v>
      </c>
    </row>
    <row r="39" spans="2:23" ht="125.25" customHeight="1" x14ac:dyDescent="0.25">
      <c r="B39" s="259" t="s">
        <v>13</v>
      </c>
      <c r="C39" s="209" t="s">
        <v>336</v>
      </c>
      <c r="D39" s="209" t="s">
        <v>347</v>
      </c>
      <c r="E39" s="6" t="s">
        <v>34</v>
      </c>
      <c r="F39" s="214" t="s">
        <v>359</v>
      </c>
      <c r="G39" s="28">
        <v>6</v>
      </c>
      <c r="H39" s="103">
        <v>2</v>
      </c>
      <c r="I39" s="104">
        <v>2</v>
      </c>
      <c r="J39" s="104">
        <v>1</v>
      </c>
      <c r="K39" s="105">
        <v>1</v>
      </c>
      <c r="L39" s="106">
        <v>2</v>
      </c>
      <c r="M39" s="104"/>
      <c r="N39" s="104"/>
      <c r="O39" s="107"/>
      <c r="P39" s="64">
        <f t="shared" si="7"/>
        <v>1</v>
      </c>
      <c r="Q39" s="72"/>
      <c r="R39" s="72"/>
      <c r="S39" s="73"/>
      <c r="T39" s="71"/>
      <c r="U39" s="72"/>
      <c r="V39" s="73"/>
      <c r="W39" s="191" t="s">
        <v>270</v>
      </c>
    </row>
    <row r="40" spans="2:23" ht="120.75" customHeight="1" x14ac:dyDescent="0.25">
      <c r="B40" s="260"/>
      <c r="C40" s="265" t="s">
        <v>337</v>
      </c>
      <c r="D40" s="213" t="s">
        <v>348</v>
      </c>
      <c r="E40" s="101" t="s">
        <v>34</v>
      </c>
      <c r="F40" s="214" t="s">
        <v>360</v>
      </c>
      <c r="G40" s="28">
        <v>40</v>
      </c>
      <c r="H40" s="103">
        <v>10</v>
      </c>
      <c r="I40" s="104">
        <v>10</v>
      </c>
      <c r="J40" s="104">
        <v>10</v>
      </c>
      <c r="K40" s="105">
        <v>10</v>
      </c>
      <c r="L40" s="106">
        <v>10</v>
      </c>
      <c r="M40" s="104"/>
      <c r="N40" s="104"/>
      <c r="O40" s="107"/>
      <c r="P40" s="64">
        <f t="shared" si="7"/>
        <v>1</v>
      </c>
      <c r="Q40" s="72"/>
      <c r="R40" s="72"/>
      <c r="S40" s="73"/>
      <c r="T40" s="71"/>
      <c r="U40" s="72"/>
      <c r="V40" s="73"/>
      <c r="W40" s="191" t="s">
        <v>271</v>
      </c>
    </row>
    <row r="41" spans="2:23" ht="127.5" customHeight="1" x14ac:dyDescent="0.25">
      <c r="B41" s="3" t="s">
        <v>13</v>
      </c>
      <c r="C41" s="266"/>
      <c r="D41" s="210" t="s">
        <v>349</v>
      </c>
      <c r="E41" s="101" t="s">
        <v>34</v>
      </c>
      <c r="F41" s="215" t="s">
        <v>361</v>
      </c>
      <c r="G41" s="28">
        <v>12</v>
      </c>
      <c r="H41" s="103">
        <v>4</v>
      </c>
      <c r="I41" s="104">
        <v>4</v>
      </c>
      <c r="J41" s="104">
        <v>4</v>
      </c>
      <c r="K41" s="105">
        <v>4</v>
      </c>
      <c r="L41" s="106">
        <v>4</v>
      </c>
      <c r="M41" s="104"/>
      <c r="N41" s="104"/>
      <c r="O41" s="107"/>
      <c r="P41" s="64">
        <f t="shared" si="7"/>
        <v>1</v>
      </c>
      <c r="Q41" s="72"/>
      <c r="R41" s="72"/>
      <c r="S41" s="73"/>
      <c r="T41" s="71"/>
      <c r="U41" s="72"/>
      <c r="V41" s="73"/>
      <c r="W41" s="191" t="s">
        <v>271</v>
      </c>
    </row>
    <row r="42" spans="2:23" ht="133.5" customHeight="1" x14ac:dyDescent="0.25">
      <c r="B42" s="158" t="s">
        <v>13</v>
      </c>
      <c r="C42" s="210" t="s">
        <v>338</v>
      </c>
      <c r="D42" s="210" t="s">
        <v>350</v>
      </c>
      <c r="E42" s="159" t="s">
        <v>34</v>
      </c>
      <c r="F42" s="215" t="s">
        <v>362</v>
      </c>
      <c r="G42" s="28">
        <v>48</v>
      </c>
      <c r="H42" s="103">
        <v>14</v>
      </c>
      <c r="I42" s="104">
        <v>14</v>
      </c>
      <c r="J42" s="104">
        <v>10</v>
      </c>
      <c r="K42" s="105">
        <v>10</v>
      </c>
      <c r="L42" s="106">
        <v>10</v>
      </c>
      <c r="M42" s="104"/>
      <c r="N42" s="104"/>
      <c r="O42" s="107"/>
      <c r="P42" s="64">
        <f t="shared" si="7"/>
        <v>0.7142857142857143</v>
      </c>
      <c r="Q42" s="72"/>
      <c r="R42" s="72"/>
      <c r="S42" s="73"/>
      <c r="T42" s="71"/>
      <c r="U42" s="72"/>
      <c r="V42" s="73"/>
      <c r="W42" s="191" t="s">
        <v>269</v>
      </c>
    </row>
    <row r="43" spans="2:23" ht="133.5" customHeight="1" x14ac:dyDescent="0.25">
      <c r="B43" s="207"/>
      <c r="C43" s="211" t="s">
        <v>339</v>
      </c>
      <c r="D43" s="211" t="s">
        <v>351</v>
      </c>
      <c r="E43" s="159" t="s">
        <v>34</v>
      </c>
      <c r="F43" s="216" t="s">
        <v>363</v>
      </c>
      <c r="G43" s="110">
        <v>20</v>
      </c>
      <c r="H43" s="103">
        <v>5</v>
      </c>
      <c r="I43" s="104">
        <v>5</v>
      </c>
      <c r="J43" s="104">
        <v>5</v>
      </c>
      <c r="K43" s="105">
        <v>5</v>
      </c>
      <c r="L43" s="106">
        <v>5</v>
      </c>
      <c r="M43" s="104"/>
      <c r="N43" s="104"/>
      <c r="O43" s="107"/>
      <c r="P43" s="64">
        <f t="shared" si="7"/>
        <v>1</v>
      </c>
      <c r="Q43" s="72"/>
      <c r="R43" s="72"/>
      <c r="S43" s="73"/>
      <c r="T43" s="71"/>
      <c r="U43" s="72"/>
      <c r="V43" s="73"/>
      <c r="W43" s="191"/>
    </row>
    <row r="44" spans="2:23" ht="133.5" customHeight="1" x14ac:dyDescent="0.25">
      <c r="B44" s="207"/>
      <c r="C44" s="211" t="s">
        <v>340</v>
      </c>
      <c r="D44" s="211" t="s">
        <v>352</v>
      </c>
      <c r="E44" s="159" t="s">
        <v>34</v>
      </c>
      <c r="F44" s="216" t="s">
        <v>364</v>
      </c>
      <c r="G44" s="110">
        <v>32</v>
      </c>
      <c r="H44" s="103">
        <v>8</v>
      </c>
      <c r="I44" s="104">
        <v>8</v>
      </c>
      <c r="J44" s="104">
        <v>8</v>
      </c>
      <c r="K44" s="105">
        <v>8</v>
      </c>
      <c r="L44" s="106">
        <v>8</v>
      </c>
      <c r="M44" s="104"/>
      <c r="N44" s="104"/>
      <c r="O44" s="107"/>
      <c r="P44" s="64">
        <f t="shared" si="7"/>
        <v>1</v>
      </c>
      <c r="Q44" s="72"/>
      <c r="R44" s="72"/>
      <c r="S44" s="73"/>
      <c r="T44" s="71"/>
      <c r="U44" s="72"/>
      <c r="V44" s="73"/>
      <c r="W44" s="191"/>
    </row>
    <row r="45" spans="2:23" ht="133.5" customHeight="1" x14ac:dyDescent="0.25">
      <c r="B45" s="207"/>
      <c r="C45" s="211" t="s">
        <v>341</v>
      </c>
      <c r="D45" s="211" t="s">
        <v>353</v>
      </c>
      <c r="E45" s="159" t="s">
        <v>34</v>
      </c>
      <c r="F45" s="216" t="s">
        <v>365</v>
      </c>
      <c r="G45" s="110">
        <v>4000</v>
      </c>
      <c r="H45" s="103"/>
      <c r="I45" s="104"/>
      <c r="J45" s="104">
        <v>2000</v>
      </c>
      <c r="K45" s="105">
        <v>2000</v>
      </c>
      <c r="L45" s="106"/>
      <c r="M45" s="104"/>
      <c r="N45" s="104"/>
      <c r="O45" s="107"/>
      <c r="P45" s="64" t="str">
        <f t="shared" si="7"/>
        <v>100%</v>
      </c>
      <c r="Q45" s="72"/>
      <c r="R45" s="72"/>
      <c r="S45" s="73"/>
      <c r="T45" s="71"/>
      <c r="U45" s="72"/>
      <c r="V45" s="73"/>
      <c r="W45" s="191"/>
    </row>
    <row r="46" spans="2:23" ht="133.5" customHeight="1" x14ac:dyDescent="0.25">
      <c r="B46" s="207"/>
      <c r="C46" s="211" t="s">
        <v>342</v>
      </c>
      <c r="D46" s="211" t="s">
        <v>354</v>
      </c>
      <c r="E46" s="159" t="s">
        <v>34</v>
      </c>
      <c r="F46" s="216" t="s">
        <v>366</v>
      </c>
      <c r="G46" s="110">
        <v>4</v>
      </c>
      <c r="H46" s="103">
        <v>1</v>
      </c>
      <c r="I46" s="104">
        <v>1</v>
      </c>
      <c r="J46" s="104">
        <v>1</v>
      </c>
      <c r="K46" s="105">
        <v>1</v>
      </c>
      <c r="L46" s="106">
        <v>1</v>
      </c>
      <c r="M46" s="104"/>
      <c r="N46" s="104"/>
      <c r="O46" s="107"/>
      <c r="P46" s="64">
        <f t="shared" si="7"/>
        <v>1</v>
      </c>
      <c r="Q46" s="72"/>
      <c r="R46" s="72"/>
      <c r="S46" s="73"/>
      <c r="T46" s="71"/>
      <c r="U46" s="72"/>
      <c r="V46" s="73"/>
      <c r="W46" s="191"/>
    </row>
    <row r="47" spans="2:23" ht="133.5" customHeight="1" x14ac:dyDescent="0.25">
      <c r="B47" s="207"/>
      <c r="C47" s="211" t="s">
        <v>343</v>
      </c>
      <c r="D47" s="211" t="s">
        <v>355</v>
      </c>
      <c r="E47" s="159" t="s">
        <v>34</v>
      </c>
      <c r="F47" s="216" t="s">
        <v>367</v>
      </c>
      <c r="G47" s="110">
        <v>2</v>
      </c>
      <c r="H47" s="103"/>
      <c r="I47" s="104"/>
      <c r="J47" s="104">
        <v>1</v>
      </c>
      <c r="K47" s="105">
        <v>1</v>
      </c>
      <c r="L47" s="106"/>
      <c r="M47" s="104"/>
      <c r="N47" s="104"/>
      <c r="O47" s="107"/>
      <c r="P47" s="64" t="str">
        <f t="shared" si="7"/>
        <v>100%</v>
      </c>
      <c r="Q47" s="72"/>
      <c r="R47" s="72"/>
      <c r="S47" s="73"/>
      <c r="T47" s="71"/>
      <c r="U47" s="72"/>
      <c r="V47" s="73"/>
      <c r="W47" s="191"/>
    </row>
    <row r="48" spans="2:23" ht="133.5" customHeight="1" thickBot="1" x14ac:dyDescent="0.3">
      <c r="B48" s="207"/>
      <c r="C48" s="212" t="s">
        <v>344</v>
      </c>
      <c r="D48" s="212" t="s">
        <v>356</v>
      </c>
      <c r="E48" s="159" t="s">
        <v>34</v>
      </c>
      <c r="F48" s="217" t="s">
        <v>365</v>
      </c>
      <c r="G48" s="110">
        <v>4</v>
      </c>
      <c r="H48" s="103">
        <v>1</v>
      </c>
      <c r="I48" s="104">
        <v>1</v>
      </c>
      <c r="J48" s="104">
        <v>1</v>
      </c>
      <c r="K48" s="105">
        <v>1</v>
      </c>
      <c r="L48" s="106">
        <v>1</v>
      </c>
      <c r="M48" s="104"/>
      <c r="N48" s="104"/>
      <c r="O48" s="107"/>
      <c r="P48" s="64">
        <f t="shared" si="7"/>
        <v>1</v>
      </c>
      <c r="Q48" s="72"/>
      <c r="R48" s="72"/>
      <c r="S48" s="73"/>
      <c r="T48" s="71"/>
      <c r="U48" s="72"/>
      <c r="V48" s="73"/>
      <c r="W48" s="191"/>
    </row>
    <row r="49" spans="2:23" ht="147" customHeight="1" x14ac:dyDescent="0.25">
      <c r="B49" s="154" t="s">
        <v>73</v>
      </c>
      <c r="C49" s="155" t="s">
        <v>294</v>
      </c>
      <c r="D49" s="155" t="s">
        <v>65</v>
      </c>
      <c r="E49" s="156" t="s">
        <v>34</v>
      </c>
      <c r="F49" s="157" t="s">
        <v>66</v>
      </c>
      <c r="G49" s="182">
        <f>SUM(H49:K49)</f>
        <v>58</v>
      </c>
      <c r="H49" s="79">
        <v>14</v>
      </c>
      <c r="I49" s="1">
        <v>14</v>
      </c>
      <c r="J49" s="1">
        <v>15</v>
      </c>
      <c r="K49" s="35">
        <v>15</v>
      </c>
      <c r="L49" s="42">
        <v>14</v>
      </c>
      <c r="M49" s="1"/>
      <c r="N49" s="1"/>
      <c r="O49" s="2"/>
      <c r="P49" s="64">
        <f t="shared" ref="P49:P51" si="10">IFERROR((L49/H49),"100%")</f>
        <v>1</v>
      </c>
      <c r="Q49" s="72"/>
      <c r="R49" s="72"/>
      <c r="S49" s="73"/>
      <c r="T49" s="71"/>
      <c r="U49" s="72"/>
      <c r="V49" s="73"/>
      <c r="W49" s="133" t="s">
        <v>219</v>
      </c>
    </row>
    <row r="50" spans="2:23" ht="122.25" customHeight="1" x14ac:dyDescent="0.25">
      <c r="B50" s="3" t="s">
        <v>13</v>
      </c>
      <c r="C50" s="5" t="s">
        <v>295</v>
      </c>
      <c r="D50" s="5" t="s">
        <v>67</v>
      </c>
      <c r="E50" s="6" t="s">
        <v>34</v>
      </c>
      <c r="F50" s="7" t="s">
        <v>68</v>
      </c>
      <c r="G50" s="134">
        <f t="shared" ref="G50:G54" si="11">SUM(H50:K50)</f>
        <v>78</v>
      </c>
      <c r="H50" s="79">
        <v>17</v>
      </c>
      <c r="I50" s="1">
        <v>17</v>
      </c>
      <c r="J50" s="1">
        <v>20</v>
      </c>
      <c r="K50" s="35">
        <v>24</v>
      </c>
      <c r="L50" s="42">
        <v>24</v>
      </c>
      <c r="M50" s="1"/>
      <c r="N50" s="1"/>
      <c r="O50" s="2"/>
      <c r="P50" s="64">
        <f t="shared" si="10"/>
        <v>1.411764705882353</v>
      </c>
      <c r="Q50" s="72"/>
      <c r="R50" s="72"/>
      <c r="S50" s="73"/>
      <c r="T50" s="71"/>
      <c r="U50" s="72"/>
      <c r="V50" s="73"/>
      <c r="W50" s="25" t="s">
        <v>218</v>
      </c>
    </row>
    <row r="51" spans="2:23" ht="130.5" customHeight="1" x14ac:dyDescent="0.25">
      <c r="B51" s="3" t="s">
        <v>13</v>
      </c>
      <c r="C51" s="99" t="s">
        <v>296</v>
      </c>
      <c r="D51" s="100" t="s">
        <v>69</v>
      </c>
      <c r="E51" s="101" t="s">
        <v>34</v>
      </c>
      <c r="F51" s="102" t="s">
        <v>70</v>
      </c>
      <c r="G51" s="134">
        <f t="shared" si="11"/>
        <v>44</v>
      </c>
      <c r="H51" s="79">
        <v>11</v>
      </c>
      <c r="I51" s="1">
        <v>11</v>
      </c>
      <c r="J51" s="1">
        <v>11</v>
      </c>
      <c r="K51" s="35">
        <v>11</v>
      </c>
      <c r="L51" s="42">
        <v>11</v>
      </c>
      <c r="M51" s="1"/>
      <c r="N51" s="1"/>
      <c r="O51" s="2"/>
      <c r="P51" s="64">
        <f t="shared" si="10"/>
        <v>1</v>
      </c>
      <c r="Q51" s="72"/>
      <c r="R51" s="72"/>
      <c r="S51" s="73"/>
      <c r="T51" s="71"/>
      <c r="U51" s="72"/>
      <c r="V51" s="73"/>
      <c r="W51" s="25" t="s">
        <v>217</v>
      </c>
    </row>
    <row r="52" spans="2:23" ht="178.5" customHeight="1" x14ac:dyDescent="0.25">
      <c r="B52" s="41" t="s">
        <v>77</v>
      </c>
      <c r="C52" s="48" t="s">
        <v>297</v>
      </c>
      <c r="D52" s="47" t="s">
        <v>74</v>
      </c>
      <c r="E52" s="108" t="s">
        <v>34</v>
      </c>
      <c r="F52" s="47" t="s">
        <v>157</v>
      </c>
      <c r="G52" s="109">
        <f>SUM(H52:K52)</f>
        <v>25</v>
      </c>
      <c r="H52" s="79">
        <v>6</v>
      </c>
      <c r="I52" s="1">
        <v>6</v>
      </c>
      <c r="J52" s="1">
        <v>7</v>
      </c>
      <c r="K52" s="35">
        <v>6</v>
      </c>
      <c r="L52" s="42">
        <v>7</v>
      </c>
      <c r="M52" s="1"/>
      <c r="N52" s="1"/>
      <c r="O52" s="2"/>
      <c r="P52" s="64">
        <f>IFERROR((L52/H52),"100%")</f>
        <v>1.1666666666666667</v>
      </c>
      <c r="Q52" s="72"/>
      <c r="R52" s="72"/>
      <c r="S52" s="73"/>
      <c r="T52" s="71"/>
      <c r="U52" s="72"/>
      <c r="V52" s="73"/>
      <c r="W52" s="24" t="s">
        <v>220</v>
      </c>
    </row>
    <row r="53" spans="2:23" ht="180.75" customHeight="1" x14ac:dyDescent="0.25">
      <c r="B53" s="3" t="s">
        <v>13</v>
      </c>
      <c r="C53" s="4" t="s">
        <v>298</v>
      </c>
      <c r="D53" s="5" t="s">
        <v>75</v>
      </c>
      <c r="E53" s="6" t="s">
        <v>34</v>
      </c>
      <c r="F53" s="7" t="s">
        <v>158</v>
      </c>
      <c r="G53" s="134">
        <f t="shared" si="11"/>
        <v>13</v>
      </c>
      <c r="H53" s="79">
        <v>2</v>
      </c>
      <c r="I53" s="1">
        <v>3</v>
      </c>
      <c r="J53" s="1">
        <v>3</v>
      </c>
      <c r="K53" s="35">
        <v>5</v>
      </c>
      <c r="L53" s="42">
        <v>2</v>
      </c>
      <c r="M53" s="1"/>
      <c r="N53" s="1"/>
      <c r="O53" s="2"/>
      <c r="P53" s="64">
        <f>IFERROR((L53/H53),"100%")</f>
        <v>1</v>
      </c>
      <c r="Q53" s="72"/>
      <c r="R53" s="72"/>
      <c r="S53" s="73"/>
      <c r="T53" s="71"/>
      <c r="U53" s="72"/>
      <c r="V53" s="73"/>
      <c r="W53" s="25" t="s">
        <v>221</v>
      </c>
    </row>
    <row r="54" spans="2:23" ht="174" customHeight="1" thickBot="1" x14ac:dyDescent="0.3">
      <c r="B54" s="3" t="s">
        <v>13</v>
      </c>
      <c r="C54" s="99" t="s">
        <v>299</v>
      </c>
      <c r="D54" s="99" t="s">
        <v>76</v>
      </c>
      <c r="E54" s="101" t="s">
        <v>34</v>
      </c>
      <c r="F54" s="99" t="s">
        <v>159</v>
      </c>
      <c r="G54" s="134">
        <f t="shared" si="11"/>
        <v>3000</v>
      </c>
      <c r="H54" s="79">
        <v>500</v>
      </c>
      <c r="I54" s="1">
        <v>1000</v>
      </c>
      <c r="J54" s="1">
        <v>1000</v>
      </c>
      <c r="K54" s="35">
        <v>500</v>
      </c>
      <c r="L54" s="42">
        <v>4742</v>
      </c>
      <c r="M54" s="1"/>
      <c r="N54" s="1"/>
      <c r="O54" s="2"/>
      <c r="P54" s="64">
        <f>IFERROR((L54/H54),"100%")</f>
        <v>9.484</v>
      </c>
      <c r="Q54" s="72"/>
      <c r="R54" s="72"/>
      <c r="S54" s="73"/>
      <c r="T54" s="71"/>
      <c r="U54" s="72"/>
      <c r="V54" s="73"/>
      <c r="W54" s="187" t="s">
        <v>222</v>
      </c>
    </row>
    <row r="55" spans="2:23" ht="126.75" customHeight="1" x14ac:dyDescent="0.25">
      <c r="B55" s="41" t="s">
        <v>85</v>
      </c>
      <c r="C55" s="48" t="s">
        <v>300</v>
      </c>
      <c r="D55" s="47" t="s">
        <v>79</v>
      </c>
      <c r="E55" s="108" t="s">
        <v>34</v>
      </c>
      <c r="F55" s="47" t="s">
        <v>84</v>
      </c>
      <c r="G55" s="109">
        <f t="shared" ref="G55:G73" si="12">SUM(H55:K55)</f>
        <v>780</v>
      </c>
      <c r="H55" s="79">
        <v>200</v>
      </c>
      <c r="I55" s="1">
        <v>180</v>
      </c>
      <c r="J55" s="1">
        <v>150</v>
      </c>
      <c r="K55" s="35">
        <v>250</v>
      </c>
      <c r="L55" s="42">
        <v>214</v>
      </c>
      <c r="M55" s="1"/>
      <c r="N55" s="1"/>
      <c r="O55" s="2"/>
      <c r="P55" s="64">
        <f t="shared" ref="P55:P62" si="13">IFERROR((L55/H55),"100%")</f>
        <v>1.07</v>
      </c>
      <c r="Q55" s="72"/>
      <c r="R55" s="72"/>
      <c r="S55" s="73"/>
      <c r="T55" s="71"/>
      <c r="U55" s="72"/>
      <c r="V55" s="73"/>
      <c r="W55" s="137" t="s">
        <v>223</v>
      </c>
    </row>
    <row r="56" spans="2:23" ht="120.75" customHeight="1" x14ac:dyDescent="0.25">
      <c r="B56" s="3" t="s">
        <v>13</v>
      </c>
      <c r="C56" s="4" t="s">
        <v>301</v>
      </c>
      <c r="D56" s="5" t="s">
        <v>81</v>
      </c>
      <c r="E56" s="6" t="s">
        <v>34</v>
      </c>
      <c r="F56" s="7" t="s">
        <v>83</v>
      </c>
      <c r="G56" s="140">
        <f>SUM(H56:K56)</f>
        <v>2000</v>
      </c>
      <c r="H56" s="79">
        <v>330</v>
      </c>
      <c r="I56" s="1">
        <v>420</v>
      </c>
      <c r="J56" s="1">
        <v>550</v>
      </c>
      <c r="K56" s="35">
        <v>700</v>
      </c>
      <c r="L56" s="42">
        <v>189</v>
      </c>
      <c r="M56" s="1"/>
      <c r="N56" s="1"/>
      <c r="O56" s="2"/>
      <c r="P56" s="64">
        <f t="shared" si="13"/>
        <v>0.57272727272727275</v>
      </c>
      <c r="Q56" s="72"/>
      <c r="R56" s="72"/>
      <c r="S56" s="73"/>
      <c r="T56" s="71"/>
      <c r="U56" s="72"/>
      <c r="V56" s="73"/>
      <c r="W56" s="138" t="s">
        <v>224</v>
      </c>
    </row>
    <row r="57" spans="2:23" ht="150" customHeight="1" x14ac:dyDescent="0.25">
      <c r="B57" s="3" t="s">
        <v>13</v>
      </c>
      <c r="C57" s="99" t="s">
        <v>302</v>
      </c>
      <c r="D57" s="100" t="s">
        <v>82</v>
      </c>
      <c r="E57" s="101" t="s">
        <v>34</v>
      </c>
      <c r="F57" s="102" t="s">
        <v>80</v>
      </c>
      <c r="G57" s="134">
        <f t="shared" si="12"/>
        <v>36</v>
      </c>
      <c r="H57" s="103">
        <v>12</v>
      </c>
      <c r="I57" s="104">
        <v>3</v>
      </c>
      <c r="J57" s="104">
        <v>12</v>
      </c>
      <c r="K57" s="105">
        <v>9</v>
      </c>
      <c r="L57" s="106">
        <v>15</v>
      </c>
      <c r="M57" s="104"/>
      <c r="N57" s="104"/>
      <c r="O57" s="107"/>
      <c r="P57" s="64">
        <f t="shared" si="13"/>
        <v>1.25</v>
      </c>
      <c r="Q57" s="72"/>
      <c r="R57" s="72"/>
      <c r="S57" s="73"/>
      <c r="T57" s="71"/>
      <c r="U57" s="72"/>
      <c r="V57" s="73"/>
      <c r="W57" s="138" t="s">
        <v>225</v>
      </c>
    </row>
    <row r="58" spans="2:23" ht="123" customHeight="1" x14ac:dyDescent="0.25">
      <c r="B58" s="41" t="s">
        <v>94</v>
      </c>
      <c r="C58" s="48" t="s">
        <v>303</v>
      </c>
      <c r="D58" s="47" t="s">
        <v>93</v>
      </c>
      <c r="E58" s="108" t="s">
        <v>87</v>
      </c>
      <c r="F58" s="47" t="s">
        <v>160</v>
      </c>
      <c r="G58" s="109">
        <f t="shared" si="12"/>
        <v>20</v>
      </c>
      <c r="H58" s="79">
        <v>5</v>
      </c>
      <c r="I58" s="1">
        <v>5</v>
      </c>
      <c r="J58" s="1">
        <v>5</v>
      </c>
      <c r="K58" s="35">
        <v>5</v>
      </c>
      <c r="L58" s="42">
        <v>5</v>
      </c>
      <c r="M58" s="1"/>
      <c r="N58" s="1"/>
      <c r="O58" s="2"/>
      <c r="P58" s="64">
        <f t="shared" si="13"/>
        <v>1</v>
      </c>
      <c r="Q58" s="72"/>
      <c r="R58" s="72"/>
      <c r="S58" s="73"/>
      <c r="T58" s="71"/>
      <c r="U58" s="72"/>
      <c r="V58" s="73"/>
      <c r="W58" s="137" t="s">
        <v>226</v>
      </c>
    </row>
    <row r="59" spans="2:23" ht="165" customHeight="1" x14ac:dyDescent="0.25">
      <c r="B59" s="3" t="s">
        <v>13</v>
      </c>
      <c r="C59" s="4" t="s">
        <v>304</v>
      </c>
      <c r="D59" s="5" t="s">
        <v>88</v>
      </c>
      <c r="E59" s="6" t="s">
        <v>87</v>
      </c>
      <c r="F59" s="146" t="s">
        <v>161</v>
      </c>
      <c r="G59" s="140">
        <f>SUM(H59:K59)</f>
        <v>45</v>
      </c>
      <c r="H59" s="79">
        <v>15</v>
      </c>
      <c r="I59" s="1">
        <v>0</v>
      </c>
      <c r="J59" s="1">
        <v>15</v>
      </c>
      <c r="K59" s="35">
        <v>15</v>
      </c>
      <c r="L59" s="42">
        <v>15</v>
      </c>
      <c r="M59" s="1"/>
      <c r="N59" s="1"/>
      <c r="O59" s="2"/>
      <c r="P59" s="64">
        <f t="shared" si="13"/>
        <v>1</v>
      </c>
      <c r="Q59" s="72"/>
      <c r="R59" s="72"/>
      <c r="S59" s="73"/>
      <c r="T59" s="71"/>
      <c r="U59" s="72"/>
      <c r="V59" s="73"/>
      <c r="W59" s="25" t="s">
        <v>229</v>
      </c>
    </row>
    <row r="60" spans="2:23" ht="131.25" customHeight="1" x14ac:dyDescent="0.25">
      <c r="B60" s="3" t="s">
        <v>13</v>
      </c>
      <c r="C60" s="99" t="s">
        <v>305</v>
      </c>
      <c r="D60" s="100" t="s">
        <v>89</v>
      </c>
      <c r="E60" s="101" t="s">
        <v>87</v>
      </c>
      <c r="F60" s="146" t="s">
        <v>162</v>
      </c>
      <c r="G60" s="140">
        <f t="shared" si="12"/>
        <v>9</v>
      </c>
      <c r="H60" s="103">
        <v>3</v>
      </c>
      <c r="I60" s="104">
        <v>0</v>
      </c>
      <c r="J60" s="104">
        <v>3</v>
      </c>
      <c r="K60" s="105">
        <v>3</v>
      </c>
      <c r="L60" s="106">
        <v>3</v>
      </c>
      <c r="M60" s="104"/>
      <c r="N60" s="104"/>
      <c r="O60" s="107"/>
      <c r="P60" s="64">
        <f t="shared" si="13"/>
        <v>1</v>
      </c>
      <c r="Q60" s="72"/>
      <c r="R60" s="72"/>
      <c r="S60" s="73"/>
      <c r="T60" s="71"/>
      <c r="U60" s="72"/>
      <c r="V60" s="73"/>
      <c r="W60" s="25" t="s">
        <v>227</v>
      </c>
    </row>
    <row r="61" spans="2:23" ht="134.25" customHeight="1" x14ac:dyDescent="0.25">
      <c r="B61" s="3" t="s">
        <v>13</v>
      </c>
      <c r="C61" s="99" t="s">
        <v>306</v>
      </c>
      <c r="D61" s="100" t="s">
        <v>90</v>
      </c>
      <c r="E61" s="101" t="s">
        <v>87</v>
      </c>
      <c r="F61" s="146" t="s">
        <v>163</v>
      </c>
      <c r="G61" s="140">
        <f t="shared" si="12"/>
        <v>5</v>
      </c>
      <c r="H61" s="103">
        <v>3</v>
      </c>
      <c r="I61" s="104">
        <v>0</v>
      </c>
      <c r="J61" s="104">
        <v>1</v>
      </c>
      <c r="K61" s="105">
        <v>1</v>
      </c>
      <c r="L61" s="106">
        <v>3</v>
      </c>
      <c r="M61" s="104"/>
      <c r="N61" s="104"/>
      <c r="O61" s="107"/>
      <c r="P61" s="64">
        <f t="shared" si="13"/>
        <v>1</v>
      </c>
      <c r="Q61" s="72"/>
      <c r="R61" s="72"/>
      <c r="S61" s="73"/>
      <c r="T61" s="71"/>
      <c r="U61" s="72"/>
      <c r="V61" s="73"/>
      <c r="W61" s="25" t="s">
        <v>228</v>
      </c>
    </row>
    <row r="62" spans="2:23" ht="132" customHeight="1" x14ac:dyDescent="0.25">
      <c r="B62" s="3" t="s">
        <v>13</v>
      </c>
      <c r="C62" s="99" t="s">
        <v>307</v>
      </c>
      <c r="D62" s="100" t="s">
        <v>91</v>
      </c>
      <c r="E62" s="101" t="s">
        <v>87</v>
      </c>
      <c r="F62" s="146" t="s">
        <v>164</v>
      </c>
      <c r="G62" s="140">
        <f t="shared" si="12"/>
        <v>24</v>
      </c>
      <c r="H62" s="103">
        <v>8</v>
      </c>
      <c r="I62" s="104">
        <v>0</v>
      </c>
      <c r="J62" s="104">
        <v>8</v>
      </c>
      <c r="K62" s="105">
        <v>8</v>
      </c>
      <c r="L62" s="106">
        <v>8</v>
      </c>
      <c r="M62" s="104"/>
      <c r="N62" s="104"/>
      <c r="O62" s="107"/>
      <c r="P62" s="64">
        <f t="shared" si="13"/>
        <v>1</v>
      </c>
      <c r="Q62" s="72"/>
      <c r="R62" s="72"/>
      <c r="S62" s="73"/>
      <c r="T62" s="71"/>
      <c r="U62" s="72"/>
      <c r="V62" s="73"/>
      <c r="W62" s="25" t="s">
        <v>230</v>
      </c>
    </row>
    <row r="63" spans="2:23" ht="132.75" customHeight="1" x14ac:dyDescent="0.25">
      <c r="B63" s="3" t="s">
        <v>13</v>
      </c>
      <c r="C63" s="99" t="s">
        <v>308</v>
      </c>
      <c r="D63" s="100" t="s">
        <v>92</v>
      </c>
      <c r="E63" s="101" t="s">
        <v>87</v>
      </c>
      <c r="F63" s="146" t="s">
        <v>165</v>
      </c>
      <c r="G63" s="140">
        <f t="shared" si="12"/>
        <v>4</v>
      </c>
      <c r="H63" s="103">
        <v>1</v>
      </c>
      <c r="I63" s="104">
        <v>1</v>
      </c>
      <c r="J63" s="104">
        <v>1</v>
      </c>
      <c r="K63" s="105">
        <v>1</v>
      </c>
      <c r="L63" s="106">
        <v>1</v>
      </c>
      <c r="M63" s="104"/>
      <c r="N63" s="104"/>
      <c r="O63" s="107"/>
      <c r="P63" s="64">
        <f>IFERROR((L63/H63),"100%")</f>
        <v>1</v>
      </c>
      <c r="Q63" s="72"/>
      <c r="R63" s="72"/>
      <c r="S63" s="73"/>
      <c r="T63" s="71"/>
      <c r="U63" s="72"/>
      <c r="V63" s="73"/>
      <c r="W63" s="25" t="s">
        <v>231</v>
      </c>
    </row>
    <row r="64" spans="2:23" ht="129" customHeight="1" x14ac:dyDescent="0.25">
      <c r="B64" s="263" t="s">
        <v>107</v>
      </c>
      <c r="C64" s="261" t="s">
        <v>309</v>
      </c>
      <c r="D64" s="47" t="s">
        <v>97</v>
      </c>
      <c r="E64" s="145" t="s">
        <v>34</v>
      </c>
      <c r="F64" s="184" t="s">
        <v>166</v>
      </c>
      <c r="G64" s="140">
        <f t="shared" si="12"/>
        <v>491</v>
      </c>
      <c r="H64" s="79">
        <v>123</v>
      </c>
      <c r="I64" s="1">
        <v>122</v>
      </c>
      <c r="J64" s="1">
        <v>123</v>
      </c>
      <c r="K64" s="35">
        <v>123</v>
      </c>
      <c r="L64" s="42">
        <v>158</v>
      </c>
      <c r="M64" s="1"/>
      <c r="N64" s="1"/>
      <c r="O64" s="2"/>
      <c r="P64" s="64">
        <f t="shared" ref="P64:P71" si="14">IFERROR((L64/H64),"100%")</f>
        <v>1.2845528455284554</v>
      </c>
      <c r="Q64" s="72"/>
      <c r="R64" s="72"/>
      <c r="S64" s="73"/>
      <c r="T64" s="71"/>
      <c r="U64" s="72"/>
      <c r="V64" s="73"/>
      <c r="W64" s="24" t="s">
        <v>232</v>
      </c>
    </row>
    <row r="65" spans="2:23" ht="122.25" customHeight="1" x14ac:dyDescent="0.25">
      <c r="B65" s="264"/>
      <c r="C65" s="262"/>
      <c r="D65" s="47" t="s">
        <v>98</v>
      </c>
      <c r="E65" s="145" t="s">
        <v>34</v>
      </c>
      <c r="F65" s="184" t="s">
        <v>167</v>
      </c>
      <c r="G65" s="140">
        <f t="shared" si="12"/>
        <v>176</v>
      </c>
      <c r="H65" s="79">
        <v>44</v>
      </c>
      <c r="I65" s="1">
        <v>44</v>
      </c>
      <c r="J65" s="1">
        <v>44</v>
      </c>
      <c r="K65" s="35">
        <v>44</v>
      </c>
      <c r="L65" s="42">
        <v>43</v>
      </c>
      <c r="M65" s="1"/>
      <c r="N65" s="1"/>
      <c r="O65" s="2"/>
      <c r="P65" s="64">
        <f t="shared" si="14"/>
        <v>0.97727272727272729</v>
      </c>
      <c r="Q65" s="72"/>
      <c r="R65" s="72"/>
      <c r="S65" s="73"/>
      <c r="T65" s="71"/>
      <c r="U65" s="72"/>
      <c r="V65" s="73"/>
      <c r="W65" s="24" t="s">
        <v>233</v>
      </c>
    </row>
    <row r="66" spans="2:23" ht="120.75" customHeight="1" x14ac:dyDescent="0.25">
      <c r="B66" s="3" t="s">
        <v>13</v>
      </c>
      <c r="C66" s="141" t="s">
        <v>310</v>
      </c>
      <c r="D66" s="5" t="s">
        <v>99</v>
      </c>
      <c r="E66" s="6" t="s">
        <v>34</v>
      </c>
      <c r="F66" s="141" t="s">
        <v>168</v>
      </c>
      <c r="G66" s="140">
        <f t="shared" si="12"/>
        <v>176</v>
      </c>
      <c r="H66" s="79">
        <v>44</v>
      </c>
      <c r="I66" s="1">
        <v>44</v>
      </c>
      <c r="J66" s="1">
        <v>44</v>
      </c>
      <c r="K66" s="35">
        <v>44</v>
      </c>
      <c r="L66" s="42">
        <v>49</v>
      </c>
      <c r="M66" s="1"/>
      <c r="N66" s="1"/>
      <c r="O66" s="2"/>
      <c r="P66" s="64">
        <f t="shared" si="14"/>
        <v>1.1136363636363635</v>
      </c>
      <c r="Q66" s="72"/>
      <c r="R66" s="72"/>
      <c r="S66" s="73"/>
      <c r="T66" s="71"/>
      <c r="U66" s="72"/>
      <c r="V66" s="73"/>
      <c r="W66" s="25" t="s">
        <v>234</v>
      </c>
    </row>
    <row r="67" spans="2:23" ht="132" customHeight="1" x14ac:dyDescent="0.25">
      <c r="B67" s="3" t="s">
        <v>13</v>
      </c>
      <c r="C67" s="143" t="s">
        <v>311</v>
      </c>
      <c r="D67" s="142" t="s">
        <v>100</v>
      </c>
      <c r="E67" s="6" t="s">
        <v>34</v>
      </c>
      <c r="F67" s="141" t="s">
        <v>169</v>
      </c>
      <c r="G67" s="140">
        <f>SUM(H67:K67)</f>
        <v>16</v>
      </c>
      <c r="H67" s="103">
        <v>4</v>
      </c>
      <c r="I67" s="104">
        <v>4</v>
      </c>
      <c r="J67" s="104">
        <v>4</v>
      </c>
      <c r="K67" s="105">
        <v>4</v>
      </c>
      <c r="L67" s="106">
        <v>5</v>
      </c>
      <c r="M67" s="104"/>
      <c r="N67" s="104"/>
      <c r="O67" s="107"/>
      <c r="P67" s="64">
        <f t="shared" si="14"/>
        <v>1.25</v>
      </c>
      <c r="Q67" s="72"/>
      <c r="R67" s="72"/>
      <c r="S67" s="73"/>
      <c r="T67" s="71"/>
      <c r="U67" s="72"/>
      <c r="V67" s="73"/>
      <c r="W67" s="25" t="s">
        <v>235</v>
      </c>
    </row>
    <row r="68" spans="2:23" ht="129.75" customHeight="1" x14ac:dyDescent="0.25">
      <c r="B68" s="3" t="s">
        <v>13</v>
      </c>
      <c r="C68" s="144" t="s">
        <v>312</v>
      </c>
      <c r="D68" s="142" t="s">
        <v>101</v>
      </c>
      <c r="E68" s="6" t="s">
        <v>34</v>
      </c>
      <c r="F68" s="141" t="s">
        <v>170</v>
      </c>
      <c r="G68" s="140">
        <f t="shared" si="12"/>
        <v>20</v>
      </c>
      <c r="H68" s="103">
        <v>6</v>
      </c>
      <c r="I68" s="104">
        <v>4</v>
      </c>
      <c r="J68" s="104">
        <v>3</v>
      </c>
      <c r="K68" s="105">
        <v>7</v>
      </c>
      <c r="L68" s="106">
        <v>4</v>
      </c>
      <c r="M68" s="104"/>
      <c r="N68" s="104"/>
      <c r="O68" s="107"/>
      <c r="P68" s="64">
        <f t="shared" si="14"/>
        <v>0.66666666666666663</v>
      </c>
      <c r="Q68" s="72"/>
      <c r="R68" s="72"/>
      <c r="S68" s="73"/>
      <c r="T68" s="71"/>
      <c r="U68" s="72"/>
      <c r="V68" s="73"/>
      <c r="W68" s="25" t="s">
        <v>236</v>
      </c>
    </row>
    <row r="69" spans="2:23" ht="121.5" customHeight="1" x14ac:dyDescent="0.25">
      <c r="B69" s="3" t="s">
        <v>13</v>
      </c>
      <c r="C69" s="5" t="s">
        <v>313</v>
      </c>
      <c r="D69" s="5" t="s">
        <v>102</v>
      </c>
      <c r="E69" s="6" t="s">
        <v>34</v>
      </c>
      <c r="F69" s="141" t="s">
        <v>171</v>
      </c>
      <c r="G69" s="140">
        <f t="shared" si="12"/>
        <v>11</v>
      </c>
      <c r="H69" s="103">
        <v>2</v>
      </c>
      <c r="I69" s="104">
        <v>3</v>
      </c>
      <c r="J69" s="104">
        <v>3</v>
      </c>
      <c r="K69" s="105">
        <v>3</v>
      </c>
      <c r="L69" s="106">
        <v>4</v>
      </c>
      <c r="M69" s="104"/>
      <c r="N69" s="104"/>
      <c r="O69" s="107"/>
      <c r="P69" s="64">
        <f t="shared" si="14"/>
        <v>2</v>
      </c>
      <c r="Q69" s="72"/>
      <c r="R69" s="72"/>
      <c r="S69" s="73"/>
      <c r="T69" s="71"/>
      <c r="U69" s="72"/>
      <c r="V69" s="73"/>
      <c r="W69" s="25" t="s">
        <v>237</v>
      </c>
    </row>
    <row r="70" spans="2:23" ht="126" customHeight="1" x14ac:dyDescent="0.25">
      <c r="B70" s="3" t="s">
        <v>13</v>
      </c>
      <c r="C70" s="5" t="s">
        <v>314</v>
      </c>
      <c r="D70" s="5" t="s">
        <v>103</v>
      </c>
      <c r="E70" s="6" t="s">
        <v>34</v>
      </c>
      <c r="F70" s="141" t="s">
        <v>172</v>
      </c>
      <c r="G70" s="140">
        <f t="shared" si="12"/>
        <v>12</v>
      </c>
      <c r="H70" s="103">
        <v>3</v>
      </c>
      <c r="I70" s="104">
        <v>3</v>
      </c>
      <c r="J70" s="104">
        <v>3</v>
      </c>
      <c r="K70" s="105">
        <v>3</v>
      </c>
      <c r="L70" s="106">
        <v>2</v>
      </c>
      <c r="M70" s="104"/>
      <c r="N70" s="104"/>
      <c r="O70" s="107"/>
      <c r="P70" s="64">
        <f t="shared" si="14"/>
        <v>0.66666666666666663</v>
      </c>
      <c r="Q70" s="72"/>
      <c r="R70" s="72"/>
      <c r="S70" s="73"/>
      <c r="T70" s="71"/>
      <c r="U70" s="72"/>
      <c r="V70" s="73"/>
      <c r="W70" s="25" t="s">
        <v>238</v>
      </c>
    </row>
    <row r="71" spans="2:23" ht="123" customHeight="1" x14ac:dyDescent="0.25">
      <c r="B71" s="3" t="s">
        <v>13</v>
      </c>
      <c r="C71" s="5" t="s">
        <v>315</v>
      </c>
      <c r="D71" s="5" t="s">
        <v>104</v>
      </c>
      <c r="E71" s="6" t="s">
        <v>34</v>
      </c>
      <c r="F71" s="141" t="s">
        <v>172</v>
      </c>
      <c r="G71" s="140">
        <f t="shared" si="12"/>
        <v>1</v>
      </c>
      <c r="H71" s="103">
        <v>0</v>
      </c>
      <c r="I71" s="104">
        <v>1</v>
      </c>
      <c r="J71" s="104">
        <v>0</v>
      </c>
      <c r="K71" s="105">
        <v>0</v>
      </c>
      <c r="L71" s="106">
        <v>0</v>
      </c>
      <c r="M71" s="104"/>
      <c r="N71" s="104"/>
      <c r="O71" s="107"/>
      <c r="P71" s="64" t="str">
        <f t="shared" si="14"/>
        <v>100%</v>
      </c>
      <c r="Q71" s="72"/>
      <c r="R71" s="72"/>
      <c r="S71" s="73"/>
      <c r="T71" s="71"/>
      <c r="U71" s="72"/>
      <c r="V71" s="73"/>
      <c r="W71" s="25" t="s">
        <v>239</v>
      </c>
    </row>
    <row r="72" spans="2:23" ht="128.25" customHeight="1" x14ac:dyDescent="0.25">
      <c r="B72" s="3" t="s">
        <v>13</v>
      </c>
      <c r="C72" s="5" t="s">
        <v>316</v>
      </c>
      <c r="D72" s="5" t="s">
        <v>105</v>
      </c>
      <c r="E72" s="6" t="s">
        <v>34</v>
      </c>
      <c r="F72" s="141" t="s">
        <v>173</v>
      </c>
      <c r="G72" s="140">
        <f t="shared" si="12"/>
        <v>150</v>
      </c>
      <c r="H72" s="103">
        <v>40</v>
      </c>
      <c r="I72" s="104">
        <v>40</v>
      </c>
      <c r="J72" s="104">
        <v>30</v>
      </c>
      <c r="K72" s="105">
        <v>40</v>
      </c>
      <c r="L72" s="106">
        <v>4</v>
      </c>
      <c r="M72" s="104"/>
      <c r="N72" s="104"/>
      <c r="O72" s="107"/>
      <c r="P72" s="64">
        <f>IFERROR((L72/H72),"100%")</f>
        <v>0.1</v>
      </c>
      <c r="Q72" s="72"/>
      <c r="R72" s="72"/>
      <c r="S72" s="73"/>
      <c r="T72" s="71"/>
      <c r="U72" s="72"/>
      <c r="V72" s="73"/>
      <c r="W72" s="25" t="s">
        <v>108</v>
      </c>
    </row>
    <row r="73" spans="2:23" ht="143.25" customHeight="1" thickBot="1" x14ac:dyDescent="0.3">
      <c r="B73" s="3" t="s">
        <v>13</v>
      </c>
      <c r="C73" s="5" t="s">
        <v>317</v>
      </c>
      <c r="D73" s="5" t="s">
        <v>106</v>
      </c>
      <c r="E73" s="6" t="s">
        <v>34</v>
      </c>
      <c r="F73" s="141" t="s">
        <v>174</v>
      </c>
      <c r="G73" s="140">
        <f t="shared" si="12"/>
        <v>5</v>
      </c>
      <c r="H73" s="103">
        <v>1</v>
      </c>
      <c r="I73" s="104">
        <v>2</v>
      </c>
      <c r="J73" s="104">
        <v>1</v>
      </c>
      <c r="K73" s="105">
        <v>1</v>
      </c>
      <c r="L73" s="106">
        <v>1</v>
      </c>
      <c r="M73" s="104"/>
      <c r="N73" s="104"/>
      <c r="O73" s="107"/>
      <c r="P73" s="64">
        <f>IFERROR((L73/H73),"100%")</f>
        <v>1</v>
      </c>
      <c r="Q73" s="72"/>
      <c r="R73" s="72"/>
      <c r="S73" s="73"/>
      <c r="T73" s="71"/>
      <c r="U73" s="72"/>
      <c r="V73" s="73"/>
      <c r="W73" s="187" t="s">
        <v>240</v>
      </c>
    </row>
    <row r="74" spans="2:23" ht="130.5" customHeight="1" x14ac:dyDescent="0.25">
      <c r="B74" s="41" t="s">
        <v>109</v>
      </c>
      <c r="C74" s="48" t="s">
        <v>318</v>
      </c>
      <c r="D74" s="47" t="s">
        <v>110</v>
      </c>
      <c r="E74" s="108" t="s">
        <v>34</v>
      </c>
      <c r="F74" s="47" t="s">
        <v>175</v>
      </c>
      <c r="G74" s="97">
        <v>4670</v>
      </c>
      <c r="H74" s="79">
        <v>1168</v>
      </c>
      <c r="I74" s="1">
        <v>1167</v>
      </c>
      <c r="J74" s="1">
        <v>1168</v>
      </c>
      <c r="K74" s="35">
        <v>1167</v>
      </c>
      <c r="L74" s="42">
        <v>1951</v>
      </c>
      <c r="M74" s="1"/>
      <c r="N74" s="1"/>
      <c r="O74" s="2"/>
      <c r="P74" s="64">
        <f t="shared" ref="P74:P87" si="15">IFERROR((L74/H74),"100%")</f>
        <v>1.6703767123287672</v>
      </c>
      <c r="Q74" s="72"/>
      <c r="R74" s="72"/>
      <c r="S74" s="73"/>
      <c r="T74" s="71"/>
      <c r="U74" s="72"/>
      <c r="V74" s="73"/>
      <c r="W74" s="24" t="s">
        <v>241</v>
      </c>
    </row>
    <row r="75" spans="2:23" ht="123" customHeight="1" x14ac:dyDescent="0.25">
      <c r="B75" s="3" t="s">
        <v>13</v>
      </c>
      <c r="C75" s="4" t="s">
        <v>319</v>
      </c>
      <c r="D75" s="5" t="s">
        <v>111</v>
      </c>
      <c r="E75" s="6" t="s">
        <v>34</v>
      </c>
      <c r="F75" s="7" t="s">
        <v>176</v>
      </c>
      <c r="G75" s="135">
        <v>27</v>
      </c>
      <c r="H75" s="79">
        <v>9</v>
      </c>
      <c r="I75" s="1">
        <v>6</v>
      </c>
      <c r="J75" s="1">
        <v>6</v>
      </c>
      <c r="K75" s="35">
        <v>6</v>
      </c>
      <c r="L75" s="42">
        <v>29</v>
      </c>
      <c r="M75" s="1"/>
      <c r="N75" s="1"/>
      <c r="O75" s="2"/>
      <c r="P75" s="64">
        <f t="shared" si="15"/>
        <v>3.2222222222222223</v>
      </c>
      <c r="Q75" s="72"/>
      <c r="R75" s="72"/>
      <c r="S75" s="73"/>
      <c r="T75" s="71"/>
      <c r="U75" s="72"/>
      <c r="V75" s="73"/>
      <c r="W75" s="25" t="s">
        <v>242</v>
      </c>
    </row>
    <row r="76" spans="2:23" ht="128.25" customHeight="1" x14ac:dyDescent="0.25">
      <c r="B76" s="3" t="s">
        <v>13</v>
      </c>
      <c r="C76" s="99" t="s">
        <v>320</v>
      </c>
      <c r="D76" s="100" t="s">
        <v>112</v>
      </c>
      <c r="E76" s="6" t="s">
        <v>34</v>
      </c>
      <c r="F76" s="7" t="s">
        <v>176</v>
      </c>
      <c r="G76" s="135">
        <v>210</v>
      </c>
      <c r="H76" s="103">
        <v>53</v>
      </c>
      <c r="I76" s="104">
        <v>52</v>
      </c>
      <c r="J76" s="104">
        <v>53</v>
      </c>
      <c r="K76" s="105">
        <v>52</v>
      </c>
      <c r="L76" s="106">
        <v>55</v>
      </c>
      <c r="M76" s="104"/>
      <c r="N76" s="104"/>
      <c r="O76" s="107"/>
      <c r="P76" s="64">
        <f t="shared" si="15"/>
        <v>1.0377358490566038</v>
      </c>
      <c r="Q76" s="72"/>
      <c r="R76" s="72"/>
      <c r="S76" s="73"/>
      <c r="T76" s="71"/>
      <c r="U76" s="72"/>
      <c r="V76" s="73"/>
      <c r="W76" s="25" t="s">
        <v>243</v>
      </c>
    </row>
    <row r="77" spans="2:23" ht="152.25" customHeight="1" x14ac:dyDescent="0.25">
      <c r="B77" s="3" t="s">
        <v>13</v>
      </c>
      <c r="C77" s="99" t="s">
        <v>321</v>
      </c>
      <c r="D77" s="100" t="s">
        <v>113</v>
      </c>
      <c r="E77" s="6" t="s">
        <v>34</v>
      </c>
      <c r="F77" s="7" t="s">
        <v>176</v>
      </c>
      <c r="G77" s="135">
        <v>48</v>
      </c>
      <c r="H77" s="103">
        <v>12</v>
      </c>
      <c r="I77" s="104">
        <v>12</v>
      </c>
      <c r="J77" s="104">
        <v>12</v>
      </c>
      <c r="K77" s="105">
        <v>12</v>
      </c>
      <c r="L77" s="106">
        <v>45</v>
      </c>
      <c r="M77" s="104"/>
      <c r="N77" s="104"/>
      <c r="O77" s="107"/>
      <c r="P77" s="64">
        <f t="shared" si="15"/>
        <v>3.75</v>
      </c>
      <c r="Q77" s="72"/>
      <c r="R77" s="72"/>
      <c r="S77" s="73"/>
      <c r="T77" s="71"/>
      <c r="U77" s="72"/>
      <c r="V77" s="73"/>
      <c r="W77" s="25" t="s">
        <v>244</v>
      </c>
    </row>
    <row r="78" spans="2:23" ht="124.5" customHeight="1" x14ac:dyDescent="0.25">
      <c r="B78" s="3" t="s">
        <v>13</v>
      </c>
      <c r="C78" s="99" t="s">
        <v>322</v>
      </c>
      <c r="D78" s="100" t="s">
        <v>114</v>
      </c>
      <c r="E78" s="6" t="s">
        <v>34</v>
      </c>
      <c r="F78" s="102" t="s">
        <v>177</v>
      </c>
      <c r="G78" s="135">
        <v>180</v>
      </c>
      <c r="H78" s="103">
        <v>45</v>
      </c>
      <c r="I78" s="104">
        <v>45</v>
      </c>
      <c r="J78" s="104">
        <v>45</v>
      </c>
      <c r="K78" s="105">
        <v>45</v>
      </c>
      <c r="L78" s="106">
        <v>45</v>
      </c>
      <c r="M78" s="104"/>
      <c r="N78" s="104"/>
      <c r="O78" s="107"/>
      <c r="P78" s="64">
        <f t="shared" si="15"/>
        <v>1</v>
      </c>
      <c r="Q78" s="72"/>
      <c r="R78" s="72"/>
      <c r="S78" s="73"/>
      <c r="T78" s="71"/>
      <c r="U78" s="72"/>
      <c r="V78" s="73"/>
      <c r="W78" s="25" t="s">
        <v>245</v>
      </c>
    </row>
    <row r="79" spans="2:23" ht="126.75" customHeight="1" x14ac:dyDescent="0.25">
      <c r="B79" s="3" t="s">
        <v>13</v>
      </c>
      <c r="C79" s="99" t="s">
        <v>323</v>
      </c>
      <c r="D79" s="100" t="s">
        <v>115</v>
      </c>
      <c r="E79" s="6" t="s">
        <v>34</v>
      </c>
      <c r="F79" s="102" t="s">
        <v>178</v>
      </c>
      <c r="G79" s="135">
        <v>16</v>
      </c>
      <c r="H79" s="103">
        <v>3</v>
      </c>
      <c r="I79" s="104">
        <v>5</v>
      </c>
      <c r="J79" s="104">
        <v>3</v>
      </c>
      <c r="K79" s="105">
        <v>5</v>
      </c>
      <c r="L79" s="106">
        <v>3</v>
      </c>
      <c r="M79" s="104"/>
      <c r="N79" s="104"/>
      <c r="O79" s="107"/>
      <c r="P79" s="64">
        <f t="shared" si="15"/>
        <v>1</v>
      </c>
      <c r="Q79" s="72"/>
      <c r="R79" s="72"/>
      <c r="S79" s="73"/>
      <c r="T79" s="71"/>
      <c r="U79" s="72"/>
      <c r="V79" s="73"/>
      <c r="W79" s="25" t="s">
        <v>246</v>
      </c>
    </row>
    <row r="80" spans="2:23" ht="119.25" customHeight="1" x14ac:dyDescent="0.25">
      <c r="B80" s="3" t="s">
        <v>13</v>
      </c>
      <c r="C80" s="99" t="s">
        <v>324</v>
      </c>
      <c r="D80" s="100" t="s">
        <v>116</v>
      </c>
      <c r="E80" s="6" t="s">
        <v>34</v>
      </c>
      <c r="F80" s="102" t="s">
        <v>179</v>
      </c>
      <c r="G80" s="135">
        <v>2161</v>
      </c>
      <c r="H80" s="103">
        <v>540</v>
      </c>
      <c r="I80" s="104">
        <v>540</v>
      </c>
      <c r="J80" s="104">
        <v>540</v>
      </c>
      <c r="K80" s="105">
        <v>541</v>
      </c>
      <c r="L80" s="106">
        <v>804</v>
      </c>
      <c r="M80" s="104"/>
      <c r="N80" s="104"/>
      <c r="O80" s="107"/>
      <c r="P80" s="64">
        <f t="shared" si="15"/>
        <v>1.4888888888888889</v>
      </c>
      <c r="Q80" s="72"/>
      <c r="R80" s="72"/>
      <c r="S80" s="73"/>
      <c r="T80" s="71"/>
      <c r="U80" s="72"/>
      <c r="V80" s="73"/>
      <c r="W80" s="25" t="s">
        <v>247</v>
      </c>
    </row>
    <row r="81" spans="2:23" ht="149.25" customHeight="1" x14ac:dyDescent="0.25">
      <c r="B81" s="3" t="s">
        <v>13</v>
      </c>
      <c r="C81" s="99" t="s">
        <v>325</v>
      </c>
      <c r="D81" s="100" t="s">
        <v>117</v>
      </c>
      <c r="E81" s="6" t="s">
        <v>34</v>
      </c>
      <c r="F81" s="102" t="s">
        <v>180</v>
      </c>
      <c r="G81" s="135">
        <v>430</v>
      </c>
      <c r="H81" s="103">
        <v>107</v>
      </c>
      <c r="I81" s="104">
        <v>109</v>
      </c>
      <c r="J81" s="104">
        <v>107</v>
      </c>
      <c r="K81" s="105">
        <v>107</v>
      </c>
      <c r="L81" s="106">
        <v>179</v>
      </c>
      <c r="M81" s="104"/>
      <c r="N81" s="104"/>
      <c r="O81" s="107"/>
      <c r="P81" s="64">
        <f t="shared" si="15"/>
        <v>1.6728971962616823</v>
      </c>
      <c r="Q81" s="72"/>
      <c r="R81" s="72"/>
      <c r="S81" s="73"/>
      <c r="T81" s="71"/>
      <c r="U81" s="72"/>
      <c r="V81" s="73"/>
      <c r="W81" s="25" t="s">
        <v>248</v>
      </c>
    </row>
    <row r="82" spans="2:23" ht="154.5" customHeight="1" x14ac:dyDescent="0.25">
      <c r="B82" s="3" t="s">
        <v>13</v>
      </c>
      <c r="C82" s="99" t="s">
        <v>326</v>
      </c>
      <c r="D82" s="100" t="s">
        <v>118</v>
      </c>
      <c r="E82" s="6" t="s">
        <v>34</v>
      </c>
      <c r="F82" s="102" t="s">
        <v>181</v>
      </c>
      <c r="G82" s="135">
        <v>1000</v>
      </c>
      <c r="H82" s="103">
        <v>250</v>
      </c>
      <c r="I82" s="104">
        <v>250</v>
      </c>
      <c r="J82" s="104">
        <v>250</v>
      </c>
      <c r="K82" s="105">
        <v>250</v>
      </c>
      <c r="L82" s="106">
        <v>578</v>
      </c>
      <c r="M82" s="104"/>
      <c r="N82" s="104"/>
      <c r="O82" s="107"/>
      <c r="P82" s="64">
        <f t="shared" si="15"/>
        <v>2.3119999999999998</v>
      </c>
      <c r="Q82" s="72"/>
      <c r="R82" s="72"/>
      <c r="S82" s="73"/>
      <c r="T82" s="71"/>
      <c r="U82" s="72"/>
      <c r="V82" s="73"/>
      <c r="W82" s="25" t="s">
        <v>249</v>
      </c>
    </row>
    <row r="83" spans="2:23" ht="138" customHeight="1" x14ac:dyDescent="0.25">
      <c r="B83" s="3" t="s">
        <v>13</v>
      </c>
      <c r="C83" s="99" t="s">
        <v>327</v>
      </c>
      <c r="D83" s="100" t="s">
        <v>119</v>
      </c>
      <c r="E83" s="6" t="s">
        <v>34</v>
      </c>
      <c r="F83" s="102" t="s">
        <v>182</v>
      </c>
      <c r="G83" s="135">
        <v>1056</v>
      </c>
      <c r="H83" s="103">
        <v>264</v>
      </c>
      <c r="I83" s="104">
        <v>264</v>
      </c>
      <c r="J83" s="104">
        <v>264</v>
      </c>
      <c r="K83" s="105">
        <v>264</v>
      </c>
      <c r="L83" s="106">
        <v>340</v>
      </c>
      <c r="M83" s="104"/>
      <c r="N83" s="104"/>
      <c r="O83" s="107"/>
      <c r="P83" s="64">
        <f t="shared" si="15"/>
        <v>1.2878787878787878</v>
      </c>
      <c r="Q83" s="72"/>
      <c r="R83" s="72"/>
      <c r="S83" s="73"/>
      <c r="T83" s="71"/>
      <c r="U83" s="72"/>
      <c r="V83" s="73"/>
      <c r="W83" s="25" t="s">
        <v>250</v>
      </c>
    </row>
    <row r="84" spans="2:23" ht="137.25" customHeight="1" x14ac:dyDescent="0.25">
      <c r="B84" s="3" t="s">
        <v>13</v>
      </c>
      <c r="C84" s="99" t="s">
        <v>328</v>
      </c>
      <c r="D84" s="100" t="s">
        <v>120</v>
      </c>
      <c r="E84" s="6" t="s">
        <v>34</v>
      </c>
      <c r="F84" s="102" t="s">
        <v>158</v>
      </c>
      <c r="G84" s="135">
        <v>6</v>
      </c>
      <c r="H84" s="103">
        <v>1</v>
      </c>
      <c r="I84" s="104">
        <v>1</v>
      </c>
      <c r="J84" s="104">
        <v>2</v>
      </c>
      <c r="K84" s="105">
        <v>2</v>
      </c>
      <c r="L84" s="106">
        <v>5</v>
      </c>
      <c r="M84" s="104"/>
      <c r="N84" s="104"/>
      <c r="O84" s="107"/>
      <c r="P84" s="64">
        <f t="shared" si="15"/>
        <v>5</v>
      </c>
      <c r="Q84" s="72"/>
      <c r="R84" s="72"/>
      <c r="S84" s="73"/>
      <c r="T84" s="71"/>
      <c r="U84" s="72"/>
      <c r="V84" s="73"/>
      <c r="W84" s="25" t="s">
        <v>251</v>
      </c>
    </row>
    <row r="85" spans="2:23" ht="236.25" customHeight="1" x14ac:dyDescent="0.25">
      <c r="B85" s="41" t="s">
        <v>125</v>
      </c>
      <c r="C85" s="48" t="s">
        <v>329</v>
      </c>
      <c r="D85" s="47" t="s">
        <v>126</v>
      </c>
      <c r="E85" s="108" t="s">
        <v>34</v>
      </c>
      <c r="F85" s="47" t="s">
        <v>183</v>
      </c>
      <c r="G85" s="97">
        <v>700</v>
      </c>
      <c r="H85" s="79">
        <v>100</v>
      </c>
      <c r="I85" s="1">
        <v>250</v>
      </c>
      <c r="J85" s="1">
        <v>250</v>
      </c>
      <c r="K85" s="35">
        <v>100</v>
      </c>
      <c r="L85" s="42">
        <v>349</v>
      </c>
      <c r="M85" s="104"/>
      <c r="N85" s="104"/>
      <c r="O85" s="107"/>
      <c r="P85" s="64">
        <f t="shared" si="15"/>
        <v>3.49</v>
      </c>
      <c r="Q85" s="72"/>
      <c r="R85" s="72"/>
      <c r="S85" s="73"/>
      <c r="T85" s="71"/>
      <c r="U85" s="72"/>
      <c r="V85" s="73"/>
      <c r="W85" s="137" t="s">
        <v>252</v>
      </c>
    </row>
    <row r="86" spans="2:23" ht="176.25" customHeight="1" x14ac:dyDescent="0.25">
      <c r="B86" s="3" t="s">
        <v>13</v>
      </c>
      <c r="C86" s="4" t="s">
        <v>330</v>
      </c>
      <c r="D86" s="5" t="s">
        <v>127</v>
      </c>
      <c r="E86" s="6" t="s">
        <v>34</v>
      </c>
      <c r="F86" s="7" t="s">
        <v>184</v>
      </c>
      <c r="G86" s="135">
        <v>5</v>
      </c>
      <c r="H86" s="79"/>
      <c r="I86" s="1">
        <v>2</v>
      </c>
      <c r="J86" s="1">
        <v>2</v>
      </c>
      <c r="K86" s="35">
        <v>1</v>
      </c>
      <c r="L86" s="42">
        <v>6</v>
      </c>
      <c r="M86" s="104"/>
      <c r="N86" s="104"/>
      <c r="O86" s="107"/>
      <c r="P86" s="64" t="str">
        <f t="shared" si="15"/>
        <v>100%</v>
      </c>
      <c r="Q86" s="72"/>
      <c r="R86" s="72"/>
      <c r="S86" s="73"/>
      <c r="T86" s="71"/>
      <c r="U86" s="72"/>
      <c r="V86" s="73"/>
      <c r="W86" s="138" t="s">
        <v>253</v>
      </c>
    </row>
    <row r="87" spans="2:23" ht="246.75" customHeight="1" x14ac:dyDescent="0.25">
      <c r="B87" s="98" t="s">
        <v>13</v>
      </c>
      <c r="C87" s="99" t="s">
        <v>331</v>
      </c>
      <c r="D87" s="100" t="s">
        <v>128</v>
      </c>
      <c r="E87" s="101" t="s">
        <v>34</v>
      </c>
      <c r="F87" s="102" t="s">
        <v>185</v>
      </c>
      <c r="G87" s="135">
        <v>2</v>
      </c>
      <c r="H87" s="103"/>
      <c r="I87" s="104">
        <v>1</v>
      </c>
      <c r="J87" s="104">
        <v>1</v>
      </c>
      <c r="K87" s="105"/>
      <c r="L87" s="106">
        <v>1</v>
      </c>
      <c r="M87" s="104"/>
      <c r="N87" s="104"/>
      <c r="O87" s="107"/>
      <c r="P87" s="64" t="str">
        <f t="shared" si="15"/>
        <v>100%</v>
      </c>
      <c r="Q87" s="72"/>
      <c r="R87" s="72"/>
      <c r="S87" s="73"/>
      <c r="T87" s="71"/>
      <c r="U87" s="72"/>
      <c r="V87" s="73"/>
      <c r="W87" s="138" t="s">
        <v>254</v>
      </c>
    </row>
    <row r="88" spans="2:23" ht="240.75" customHeight="1" x14ac:dyDescent="0.25">
      <c r="B88" s="98" t="s">
        <v>13</v>
      </c>
      <c r="C88" s="99" t="s">
        <v>332</v>
      </c>
      <c r="D88" s="100" t="s">
        <v>129</v>
      </c>
      <c r="E88" s="101" t="s">
        <v>34</v>
      </c>
      <c r="F88" s="102" t="s">
        <v>186</v>
      </c>
      <c r="G88" s="149">
        <v>15</v>
      </c>
      <c r="H88" s="103">
        <v>2</v>
      </c>
      <c r="I88" s="104">
        <v>5</v>
      </c>
      <c r="J88" s="104">
        <v>5</v>
      </c>
      <c r="K88" s="105">
        <v>3</v>
      </c>
      <c r="L88" s="106">
        <v>5</v>
      </c>
      <c r="M88" s="104"/>
      <c r="N88" s="104"/>
      <c r="O88" s="107"/>
      <c r="P88" s="64">
        <f>IFERROR((L88/H88),"100%")</f>
        <v>2.5</v>
      </c>
      <c r="Q88" s="72"/>
      <c r="R88" s="72"/>
      <c r="S88" s="73"/>
      <c r="T88" s="71"/>
      <c r="U88" s="72"/>
      <c r="V88" s="73"/>
      <c r="W88" s="138" t="s">
        <v>255</v>
      </c>
    </row>
    <row r="89" spans="2:23" ht="257.25" customHeight="1" thickBot="1" x14ac:dyDescent="0.3">
      <c r="B89" s="8" t="s">
        <v>13</v>
      </c>
      <c r="C89" s="9" t="s">
        <v>333</v>
      </c>
      <c r="D89" s="10" t="s">
        <v>130</v>
      </c>
      <c r="E89" s="11" t="s">
        <v>34</v>
      </c>
      <c r="F89" s="12" t="s">
        <v>187</v>
      </c>
      <c r="G89" s="136">
        <v>8</v>
      </c>
      <c r="H89" s="80"/>
      <c r="I89" s="38">
        <v>2</v>
      </c>
      <c r="J89" s="38">
        <v>3</v>
      </c>
      <c r="K89" s="46">
        <v>3</v>
      </c>
      <c r="L89" s="45">
        <v>2</v>
      </c>
      <c r="M89" s="38"/>
      <c r="N89" s="38"/>
      <c r="O89" s="39"/>
      <c r="P89" s="64" t="str">
        <f>IFERROR((L89/H89),"100%")</f>
        <v>100%</v>
      </c>
      <c r="Q89" s="72"/>
      <c r="R89" s="72"/>
      <c r="S89" s="73"/>
      <c r="T89" s="71"/>
      <c r="U89" s="72"/>
      <c r="V89" s="73"/>
      <c r="W89" s="139" t="s">
        <v>256</v>
      </c>
    </row>
    <row r="90" spans="2:23" ht="32.25" customHeight="1" x14ac:dyDescent="0.25">
      <c r="C90" s="250"/>
      <c r="D90" s="250"/>
      <c r="E90" s="250"/>
      <c r="F90" s="250"/>
      <c r="G90" s="76"/>
      <c r="P90" s="69">
        <f t="shared" ref="P90:V90" si="16">AVERAGE(P17:P89)</f>
        <v>1.3820860036664055</v>
      </c>
      <c r="Q90" s="69" t="e">
        <f t="shared" si="16"/>
        <v>#DIV/0!</v>
      </c>
      <c r="R90" s="69" t="e">
        <f t="shared" si="16"/>
        <v>#DIV/0!</v>
      </c>
      <c r="S90" s="69" t="e">
        <f t="shared" si="16"/>
        <v>#DIV/0!</v>
      </c>
      <c r="T90" s="69" t="e">
        <f t="shared" si="16"/>
        <v>#DIV/0!</v>
      </c>
      <c r="U90" s="69" t="e">
        <f t="shared" si="16"/>
        <v>#DIV/0!</v>
      </c>
      <c r="V90" s="69" t="e">
        <f t="shared" si="16"/>
        <v>#DIV/0!</v>
      </c>
    </row>
    <row r="91" spans="2:23" ht="15.75" customHeight="1" x14ac:dyDescent="0.25"/>
    <row r="92" spans="2:23" ht="15.75" customHeight="1" x14ac:dyDescent="0.25"/>
    <row r="93" spans="2:23" ht="202.5" customHeight="1" x14ac:dyDescent="0.25"/>
    <row r="94" spans="2:23" ht="15.75" customHeight="1" x14ac:dyDescent="0.25"/>
    <row r="95" spans="2:23" ht="15.75" customHeight="1" x14ac:dyDescent="0.25"/>
    <row r="96" spans="2:23" ht="15.75" customHeight="1" x14ac:dyDescent="0.25"/>
    <row r="97" spans="3:23" x14ac:dyDescent="0.25">
      <c r="F97" s="36"/>
      <c r="G97" s="36"/>
    </row>
    <row r="98" spans="3:23" ht="47.25" customHeight="1" x14ac:dyDescent="0.25">
      <c r="C98" s="246" t="s">
        <v>188</v>
      </c>
      <c r="D98" s="247"/>
      <c r="E98" s="247"/>
      <c r="F98" s="26"/>
      <c r="G98" s="77"/>
      <c r="L98" s="248" t="s">
        <v>14</v>
      </c>
      <c r="M98" s="249"/>
      <c r="N98" s="249"/>
      <c r="O98" s="249"/>
      <c r="P98" s="249"/>
      <c r="Q98" s="249"/>
      <c r="U98" s="246" t="s">
        <v>189</v>
      </c>
      <c r="V98" s="247"/>
      <c r="W98" s="247"/>
    </row>
    <row r="100" spans="3:23" ht="15.75" hidden="1" thickBot="1" x14ac:dyDescent="0.3"/>
    <row r="101" spans="3:23" ht="15.75" hidden="1" thickBot="1" x14ac:dyDescent="0.3">
      <c r="E101" s="234" t="s">
        <v>15</v>
      </c>
      <c r="F101" s="235"/>
      <c r="G101" s="235"/>
      <c r="H101" s="235"/>
      <c r="I101" s="235"/>
      <c r="J101" s="235"/>
      <c r="K101" s="235"/>
      <c r="L101" s="235"/>
      <c r="M101" s="235"/>
      <c r="N101" s="235"/>
      <c r="O101" s="235"/>
      <c r="P101" s="235"/>
      <c r="Q101" s="235"/>
      <c r="R101" s="235"/>
      <c r="S101" s="235"/>
      <c r="T101" s="235"/>
      <c r="U101" s="235"/>
      <c r="V101" s="235"/>
      <c r="W101" s="236"/>
    </row>
    <row r="102" spans="3:23" ht="15.75" hidden="1" thickBot="1" x14ac:dyDescent="0.3">
      <c r="E102" s="237" t="s">
        <v>16</v>
      </c>
      <c r="F102" s="237" t="s">
        <v>17</v>
      </c>
      <c r="G102" s="228" t="s">
        <v>18</v>
      </c>
      <c r="H102" s="229"/>
      <c r="I102" s="229"/>
      <c r="J102" s="230"/>
      <c r="K102" s="228" t="s">
        <v>19</v>
      </c>
      <c r="L102" s="229"/>
      <c r="M102" s="229"/>
      <c r="N102" s="230"/>
      <c r="O102" s="231" t="s">
        <v>20</v>
      </c>
      <c r="P102" s="232"/>
      <c r="Q102" s="232"/>
      <c r="R102" s="233"/>
      <c r="S102" s="231" t="s">
        <v>21</v>
      </c>
      <c r="T102" s="232"/>
      <c r="U102" s="232"/>
      <c r="V102" s="233"/>
      <c r="W102" s="239" t="s">
        <v>4</v>
      </c>
    </row>
    <row r="103" spans="3:23" ht="29.25" hidden="1" thickBot="1" x14ac:dyDescent="0.3">
      <c r="E103" s="238"/>
      <c r="F103" s="238"/>
      <c r="G103" s="13" t="s">
        <v>22</v>
      </c>
      <c r="H103" s="14" t="s">
        <v>23</v>
      </c>
      <c r="I103" s="15" t="s">
        <v>24</v>
      </c>
      <c r="J103" s="16" t="s">
        <v>25</v>
      </c>
      <c r="K103" s="13" t="s">
        <v>22</v>
      </c>
      <c r="L103" s="14" t="s">
        <v>23</v>
      </c>
      <c r="M103" s="15" t="s">
        <v>24</v>
      </c>
      <c r="N103" s="16" t="s">
        <v>25</v>
      </c>
      <c r="O103" s="13" t="s">
        <v>8</v>
      </c>
      <c r="P103" s="17" t="s">
        <v>9</v>
      </c>
      <c r="Q103" s="18" t="s">
        <v>10</v>
      </c>
      <c r="R103" s="19" t="s">
        <v>11</v>
      </c>
      <c r="S103" s="20" t="s">
        <v>8</v>
      </c>
      <c r="T103" s="21" t="s">
        <v>9</v>
      </c>
      <c r="U103" s="18" t="s">
        <v>10</v>
      </c>
      <c r="V103" s="21" t="s">
        <v>11</v>
      </c>
      <c r="W103" s="240"/>
    </row>
    <row r="104" spans="3:23" ht="15.75" hidden="1" thickBot="1" x14ac:dyDescent="0.3">
      <c r="E104" s="218"/>
      <c r="F104" s="219"/>
      <c r="G104" s="65"/>
      <c r="H104" s="66"/>
      <c r="I104" s="66"/>
      <c r="J104" s="67"/>
      <c r="K104" s="65"/>
      <c r="L104" s="66"/>
      <c r="M104" s="66"/>
      <c r="N104" s="68"/>
      <c r="O104" s="64" t="str">
        <f>IFERROR((K104/G104),"100%")</f>
        <v>100%</v>
      </c>
      <c r="P104" s="34" t="str">
        <f>IFERROR((L104/H104),"100%")</f>
        <v>100%</v>
      </c>
      <c r="Q104" s="34" t="str">
        <f>IFERROR((M104/I104),"100%")</f>
        <v>100%</v>
      </c>
      <c r="R104" s="37" t="str">
        <f>IFERROR((N104/J104),"100%")</f>
        <v>100%</v>
      </c>
      <c r="S104" s="64" t="str">
        <f>IFERROR(((K104)/(G104)),"100%")</f>
        <v>100%</v>
      </c>
      <c r="T104" s="64" t="str">
        <f>IFERROR(((L104+M104)/(H104+I104)),"100%")</f>
        <v>100%</v>
      </c>
      <c r="U104" s="34" t="str">
        <f>IFERROR(((L104+M104+N104)/(H104+I104+J104)),"100%")</f>
        <v>100%</v>
      </c>
      <c r="V104" s="37" t="str">
        <f>IFERROR(((L104+M104+N104+O104)/(H104+I104+J104+K104)),"100%")</f>
        <v>100%</v>
      </c>
      <c r="W104" s="75"/>
    </row>
    <row r="105" spans="3:23" ht="62.25" hidden="1" customHeight="1" x14ac:dyDescent="0.25">
      <c r="E105" s="27" t="s">
        <v>123</v>
      </c>
      <c r="F105" s="22">
        <v>6500000</v>
      </c>
      <c r="G105" s="49">
        <v>1500800</v>
      </c>
      <c r="H105" s="50">
        <v>1683700</v>
      </c>
      <c r="I105" s="50">
        <v>1736200</v>
      </c>
      <c r="J105" s="51">
        <v>1579300</v>
      </c>
      <c r="K105" s="49"/>
      <c r="L105" s="52"/>
      <c r="M105" s="52"/>
      <c r="N105" s="53"/>
      <c r="O105" s="57"/>
      <c r="P105" s="57"/>
      <c r="Q105" s="57"/>
      <c r="R105" s="57"/>
      <c r="S105" s="57"/>
      <c r="T105" s="57"/>
      <c r="U105" s="57"/>
      <c r="V105" s="57"/>
      <c r="W105" s="31" t="s">
        <v>192</v>
      </c>
    </row>
    <row r="106" spans="3:23" ht="75" hidden="1" x14ac:dyDescent="0.25">
      <c r="E106" s="28" t="s">
        <v>124</v>
      </c>
      <c r="F106" s="23">
        <v>5700000</v>
      </c>
      <c r="G106" s="54">
        <v>899000</v>
      </c>
      <c r="H106" s="55"/>
      <c r="I106" s="55">
        <v>1677000</v>
      </c>
      <c r="J106" s="56">
        <v>1739000</v>
      </c>
      <c r="K106" s="54">
        <v>1385000</v>
      </c>
      <c r="L106" s="57"/>
      <c r="M106" s="57"/>
      <c r="N106" s="58"/>
      <c r="O106" s="64">
        <f>IFERROR(K106/G106,"100"%)</f>
        <v>1.5406006674082313</v>
      </c>
      <c r="P106" s="57"/>
      <c r="Q106" s="57"/>
      <c r="R106" s="57"/>
      <c r="S106" s="40">
        <f t="shared" ref="S106:S112" si="17">IFERROR(K106/F106,"100%")</f>
        <v>0.24298245614035088</v>
      </c>
      <c r="T106" s="57"/>
      <c r="U106" s="57"/>
      <c r="V106" s="57"/>
      <c r="W106" s="147" t="s">
        <v>44</v>
      </c>
    </row>
    <row r="107" spans="3:23" ht="75" hidden="1" x14ac:dyDescent="0.25">
      <c r="E107" s="28" t="s">
        <v>45</v>
      </c>
      <c r="F107" s="23">
        <v>150000</v>
      </c>
      <c r="G107" s="54">
        <v>100000</v>
      </c>
      <c r="H107" s="55">
        <v>50000</v>
      </c>
      <c r="I107" s="55"/>
      <c r="J107" s="56"/>
      <c r="K107" s="57"/>
      <c r="L107" s="57"/>
      <c r="M107" s="57"/>
      <c r="N107" s="57"/>
      <c r="O107" s="57"/>
      <c r="P107" s="115"/>
      <c r="Q107" s="115"/>
      <c r="R107" s="115"/>
      <c r="S107" s="57"/>
      <c r="T107" s="57"/>
      <c r="U107" s="57"/>
      <c r="V107" s="57"/>
      <c r="W107" s="148" t="s">
        <v>46</v>
      </c>
    </row>
    <row r="108" spans="3:23" ht="72.75" hidden="1" customHeight="1" x14ac:dyDescent="0.25">
      <c r="E108" s="110" t="s">
        <v>61</v>
      </c>
      <c r="F108" s="111">
        <v>120500000</v>
      </c>
      <c r="G108" s="112">
        <v>29720000</v>
      </c>
      <c r="H108" s="113">
        <v>31340000</v>
      </c>
      <c r="I108" s="113">
        <v>29720000</v>
      </c>
      <c r="J108" s="114">
        <v>29720000</v>
      </c>
      <c r="K108" s="112">
        <v>29595000</v>
      </c>
      <c r="L108" s="57"/>
      <c r="M108" s="57"/>
      <c r="N108" s="57"/>
      <c r="O108" s="64">
        <f t="shared" ref="O108" si="18">IFERROR((K108/G108),"100%")</f>
        <v>0.99579407806191123</v>
      </c>
      <c r="P108" s="115"/>
      <c r="Q108" s="115"/>
      <c r="R108" s="115"/>
      <c r="S108" s="40">
        <f t="shared" si="17"/>
        <v>0.24560165975103734</v>
      </c>
      <c r="T108" s="57"/>
      <c r="U108" s="57"/>
      <c r="V108" s="57"/>
      <c r="W108" s="148" t="s">
        <v>193</v>
      </c>
    </row>
    <row r="109" spans="3:23" ht="54" hidden="1" customHeight="1" x14ac:dyDescent="0.25">
      <c r="E109" s="110" t="s">
        <v>62</v>
      </c>
      <c r="F109" s="111"/>
      <c r="G109" s="112"/>
      <c r="H109" s="113"/>
      <c r="I109" s="113"/>
      <c r="J109" s="114"/>
      <c r="K109" s="112"/>
      <c r="L109" s="57"/>
      <c r="M109" s="57"/>
      <c r="N109" s="57"/>
      <c r="O109" s="115"/>
      <c r="P109" s="115"/>
      <c r="Q109" s="115"/>
      <c r="R109" s="115"/>
      <c r="S109" s="57"/>
      <c r="T109" s="57"/>
      <c r="U109" s="57"/>
      <c r="V109" s="57"/>
      <c r="W109" s="148"/>
    </row>
    <row r="110" spans="3:23" ht="60" hidden="1" x14ac:dyDescent="0.25">
      <c r="E110" s="110" t="s">
        <v>64</v>
      </c>
      <c r="F110" s="111">
        <v>100000</v>
      </c>
      <c r="G110" s="112">
        <v>32247</v>
      </c>
      <c r="H110" s="113">
        <v>21112</v>
      </c>
      <c r="I110" s="113">
        <v>25087</v>
      </c>
      <c r="J110" s="114">
        <v>21554</v>
      </c>
      <c r="K110" s="112"/>
      <c r="L110" s="57"/>
      <c r="M110" s="57"/>
      <c r="N110" s="57"/>
      <c r="O110" s="115"/>
      <c r="P110" s="115"/>
      <c r="Q110" s="115"/>
      <c r="R110" s="115"/>
      <c r="S110" s="57"/>
      <c r="T110" s="57"/>
      <c r="U110" s="57"/>
      <c r="V110" s="57"/>
      <c r="W110" s="148" t="s">
        <v>63</v>
      </c>
    </row>
    <row r="111" spans="3:23" ht="30" hidden="1" x14ac:dyDescent="0.25">
      <c r="E111" s="110" t="s">
        <v>72</v>
      </c>
      <c r="F111" s="111">
        <v>1400000</v>
      </c>
      <c r="G111" s="112">
        <v>389800</v>
      </c>
      <c r="H111" s="113">
        <v>327600</v>
      </c>
      <c r="I111" s="113">
        <v>393400</v>
      </c>
      <c r="J111" s="114">
        <v>289200</v>
      </c>
      <c r="K111" s="112">
        <v>482195.20000000001</v>
      </c>
      <c r="L111" s="57"/>
      <c r="M111" s="57"/>
      <c r="N111" s="57"/>
      <c r="O111" s="64">
        <f t="shared" ref="O111" si="19">IFERROR(K111/G111,"100"%)</f>
        <v>1.2370323242688559</v>
      </c>
      <c r="P111" s="115"/>
      <c r="Q111" s="115"/>
      <c r="R111" s="115"/>
      <c r="S111" s="40">
        <f t="shared" si="17"/>
        <v>0.34442514285714287</v>
      </c>
      <c r="T111" s="57"/>
      <c r="U111" s="57"/>
      <c r="V111" s="57"/>
      <c r="W111" s="148" t="s">
        <v>71</v>
      </c>
    </row>
    <row r="112" spans="3:23" ht="45" hidden="1" x14ac:dyDescent="0.25">
      <c r="E112" s="110" t="s">
        <v>78</v>
      </c>
      <c r="F112" s="111">
        <v>1600000</v>
      </c>
      <c r="G112" s="112">
        <v>314500</v>
      </c>
      <c r="H112" s="113">
        <v>561500</v>
      </c>
      <c r="I112" s="113">
        <v>360500</v>
      </c>
      <c r="J112" s="114">
        <v>363500</v>
      </c>
      <c r="K112" s="112">
        <v>229298.71</v>
      </c>
      <c r="L112" s="57"/>
      <c r="M112" s="115"/>
      <c r="N112" s="116"/>
      <c r="O112" s="64">
        <f>IFERROR((K112/G112),"100%")</f>
        <v>0.72908969793322731</v>
      </c>
      <c r="P112" s="115"/>
      <c r="Q112" s="115"/>
      <c r="R112" s="115"/>
      <c r="S112" s="40">
        <f t="shared" si="17"/>
        <v>0.14331169375</v>
      </c>
      <c r="T112" s="115"/>
      <c r="U112" s="115"/>
      <c r="V112" s="115"/>
      <c r="W112" s="148" t="s">
        <v>86</v>
      </c>
    </row>
    <row r="113" spans="5:23" ht="72.75" hidden="1" customHeight="1" thickBot="1" x14ac:dyDescent="0.3">
      <c r="E113" s="110" t="s">
        <v>95</v>
      </c>
      <c r="F113" s="111">
        <v>250000</v>
      </c>
      <c r="G113" s="112">
        <v>138658</v>
      </c>
      <c r="H113" s="113">
        <v>46114</v>
      </c>
      <c r="I113" s="113">
        <v>30614</v>
      </c>
      <c r="J113" s="114">
        <v>34614</v>
      </c>
      <c r="K113" s="112"/>
      <c r="L113" s="57"/>
      <c r="M113" s="115"/>
      <c r="N113" s="116"/>
      <c r="O113" s="115"/>
      <c r="P113" s="115"/>
      <c r="Q113" s="115"/>
      <c r="R113" s="115"/>
      <c r="S113" s="57"/>
      <c r="T113" s="57"/>
      <c r="U113" s="57"/>
      <c r="V113" s="57"/>
      <c r="W113" s="148" t="s">
        <v>192</v>
      </c>
    </row>
    <row r="114" spans="5:23" ht="57.75" hidden="1" customHeight="1" x14ac:dyDescent="0.25">
      <c r="E114" s="110" t="s">
        <v>96</v>
      </c>
      <c r="F114" s="111">
        <v>700000</v>
      </c>
      <c r="G114" s="112">
        <v>225370</v>
      </c>
      <c r="H114" s="113">
        <v>166730</v>
      </c>
      <c r="I114" s="113">
        <v>173670</v>
      </c>
      <c r="J114" s="114">
        <v>134230</v>
      </c>
      <c r="K114" s="112"/>
      <c r="L114" s="57"/>
      <c r="M114" s="115"/>
      <c r="N114" s="116"/>
      <c r="O114" s="115"/>
      <c r="P114" s="115"/>
      <c r="Q114" s="115"/>
      <c r="R114" s="115"/>
      <c r="S114" s="57"/>
      <c r="T114" s="57"/>
      <c r="U114" s="57"/>
      <c r="V114" s="57"/>
      <c r="W114" s="31" t="s">
        <v>192</v>
      </c>
    </row>
    <row r="115" spans="5:23" ht="87.75" hidden="1" customHeight="1" x14ac:dyDescent="0.25">
      <c r="E115" s="110" t="s">
        <v>121</v>
      </c>
      <c r="F115" s="111">
        <v>13226826.07</v>
      </c>
      <c r="G115" s="112">
        <v>2840360.07</v>
      </c>
      <c r="H115" s="113">
        <v>3139697</v>
      </c>
      <c r="I115" s="113">
        <v>3293565</v>
      </c>
      <c r="J115" s="114">
        <v>3953204</v>
      </c>
      <c r="K115" s="112"/>
      <c r="L115" s="57"/>
      <c r="M115" s="115"/>
      <c r="N115" s="116"/>
      <c r="O115" s="115"/>
      <c r="P115" s="115"/>
      <c r="Q115" s="115"/>
      <c r="R115" s="115"/>
      <c r="S115" s="57"/>
      <c r="T115" s="57"/>
      <c r="U115" s="57"/>
      <c r="V115" s="57"/>
      <c r="W115" s="185" t="s">
        <v>190</v>
      </c>
    </row>
    <row r="116" spans="5:23" ht="96" hidden="1" customHeight="1" thickBot="1" x14ac:dyDescent="0.3">
      <c r="E116" s="29" t="s">
        <v>122</v>
      </c>
      <c r="F116" s="30">
        <v>250000</v>
      </c>
      <c r="G116" s="59">
        <v>27000</v>
      </c>
      <c r="H116" s="60">
        <v>66000</v>
      </c>
      <c r="I116" s="60">
        <v>90000</v>
      </c>
      <c r="J116" s="61">
        <v>67000</v>
      </c>
      <c r="K116" s="59">
        <v>14906.96</v>
      </c>
      <c r="L116" s="62"/>
      <c r="M116" s="62"/>
      <c r="N116" s="63"/>
      <c r="O116" s="150">
        <f t="shared" ref="O116" si="20">IFERROR((K116/G116),"100%")</f>
        <v>0.55210962962962962</v>
      </c>
      <c r="P116" s="62"/>
      <c r="Q116" s="62"/>
      <c r="R116" s="62"/>
      <c r="S116" s="151">
        <f t="shared" ref="S116" si="21">IFERROR(K116/F116,"100%")</f>
        <v>5.9627839999999994E-2</v>
      </c>
      <c r="T116" s="62"/>
      <c r="U116" s="62"/>
      <c r="V116" s="62"/>
      <c r="W116" s="186" t="s">
        <v>191</v>
      </c>
    </row>
    <row r="117" spans="5:23" hidden="1" x14ac:dyDescent="0.25"/>
    <row r="118" spans="5:23" hidden="1" x14ac:dyDescent="0.25"/>
  </sheetData>
  <mergeCells count="33">
    <mergeCell ref="P11:S11"/>
    <mergeCell ref="T11:V11"/>
    <mergeCell ref="B11:B12"/>
    <mergeCell ref="C11:C12"/>
    <mergeCell ref="D11:F11"/>
    <mergeCell ref="G11:K11"/>
    <mergeCell ref="C98:E98"/>
    <mergeCell ref="L98:Q98"/>
    <mergeCell ref="U98:W98"/>
    <mergeCell ref="C90:F90"/>
    <mergeCell ref="B14:F14"/>
    <mergeCell ref="B34:B36"/>
    <mergeCell ref="C34:C36"/>
    <mergeCell ref="B39:B40"/>
    <mergeCell ref="C64:C65"/>
    <mergeCell ref="B64:B65"/>
    <mergeCell ref="C40:C41"/>
    <mergeCell ref="E104:F104"/>
    <mergeCell ref="E2:S2"/>
    <mergeCell ref="E3:S3"/>
    <mergeCell ref="E4:S4"/>
    <mergeCell ref="L11:O11"/>
    <mergeCell ref="E5:S5"/>
    <mergeCell ref="K102:N102"/>
    <mergeCell ref="O102:R102"/>
    <mergeCell ref="S102:V102"/>
    <mergeCell ref="E101:W101"/>
    <mergeCell ref="E102:E103"/>
    <mergeCell ref="W102:W103"/>
    <mergeCell ref="F102:F103"/>
    <mergeCell ref="G102:J102"/>
    <mergeCell ref="G10:V10"/>
    <mergeCell ref="W11:W12"/>
  </mergeCells>
  <conditionalFormatting sqref="H13:K89 G104:J116">
    <cfRule type="containsBlanks" dxfId="51" priority="63">
      <formula>LEN(TRIM(G13))=0</formula>
    </cfRule>
  </conditionalFormatting>
  <conditionalFormatting sqref="K112">
    <cfRule type="containsBlanks" dxfId="50" priority="64">
      <formula>LEN(TRIM(K112))=0</formula>
    </cfRule>
  </conditionalFormatting>
  <conditionalFormatting sqref="K113:N116">
    <cfRule type="containsBlanks" dxfId="49" priority="369">
      <formula>LEN(TRIM(K113))=0</formula>
    </cfRule>
  </conditionalFormatting>
  <conditionalFormatting sqref="L111:N112">
    <cfRule type="containsBlanks" dxfId="48" priority="46">
      <formula>LEN(TRIM(L111))=0</formula>
    </cfRule>
  </conditionalFormatting>
  <conditionalFormatting sqref="L14:O89 K104:N110">
    <cfRule type="containsBlanks" dxfId="47" priority="144">
      <formula>LEN(TRIM(K14))=0</formula>
    </cfRule>
  </conditionalFormatting>
  <conditionalFormatting sqref="L13:V13">
    <cfRule type="containsText" dxfId="46" priority="1" operator="containsText" text="NO DISPONIBLE">
      <formula>NOT(ISERROR(SEARCH("NO DISPONIBLE",L13)))</formula>
    </cfRule>
  </conditionalFormatting>
  <conditionalFormatting sqref="O105">
    <cfRule type="containsBlanks" dxfId="45" priority="18">
      <formula>LEN(TRIM(O105))=0</formula>
    </cfRule>
  </conditionalFormatting>
  <conditionalFormatting sqref="O107">
    <cfRule type="containsBlanks" dxfId="44" priority="17">
      <formula>LEN(TRIM(O107))=0</formula>
    </cfRule>
  </conditionalFormatting>
  <conditionalFormatting sqref="O109:O110">
    <cfRule type="containsBlanks" dxfId="43" priority="19">
      <formula>LEN(TRIM(O109))=0</formula>
    </cfRule>
  </conditionalFormatting>
  <conditionalFormatting sqref="O113:O115">
    <cfRule type="containsBlanks" dxfId="42" priority="16">
      <formula>LEN(TRIM(O113))=0</formula>
    </cfRule>
  </conditionalFormatting>
  <conditionalFormatting sqref="O104:V104 P14:P89">
    <cfRule type="cellIs" dxfId="41" priority="226" stopIfTrue="1" operator="equal">
      <formula>"100%"</formula>
    </cfRule>
  </conditionalFormatting>
  <conditionalFormatting sqref="P14:P15 K111">
    <cfRule type="containsBlanks" dxfId="40" priority="104">
      <formula>LEN(TRIM(K14))=0</formula>
    </cfRule>
  </conditionalFormatting>
  <conditionalFormatting sqref="P14:P89 O104:V104">
    <cfRule type="containsBlanks" dxfId="39" priority="231" stopIfTrue="1">
      <formula>LEN(TRIM(O14))=0</formula>
    </cfRule>
    <cfRule type="cellIs" dxfId="38" priority="230" stopIfTrue="1" operator="greaterThanOrEqual">
      <formula>1.2</formula>
    </cfRule>
    <cfRule type="cellIs" dxfId="37" priority="229" stopIfTrue="1" operator="between">
      <formula>0.7</formula>
      <formula>1.2</formula>
    </cfRule>
    <cfRule type="cellIs" dxfId="36" priority="228" stopIfTrue="1" operator="between">
      <formula>0.5</formula>
      <formula>0.7</formula>
    </cfRule>
    <cfRule type="cellIs" dxfId="35" priority="227" stopIfTrue="1" operator="lessThan">
      <formula>0.5</formula>
    </cfRule>
  </conditionalFormatting>
  <conditionalFormatting sqref="P105:R116">
    <cfRule type="containsBlanks" dxfId="34" priority="45">
      <formula>LEN(TRIM(P105))=0</formula>
    </cfRule>
  </conditionalFormatting>
  <conditionalFormatting sqref="P13:V13">
    <cfRule type="cellIs" dxfId="33" priority="2" stopIfTrue="1" operator="greaterThanOrEqual">
      <formula>0.7</formula>
    </cfRule>
    <cfRule type="cellIs" dxfId="32" priority="3" operator="between">
      <formula>0.5</formula>
      <formula>0.7</formula>
    </cfRule>
    <cfRule type="cellIs" dxfId="31" priority="4" stopIfTrue="1" operator="lessThanOrEqual">
      <formula>0.5</formula>
    </cfRule>
  </conditionalFormatting>
  <conditionalFormatting sqref="Q14:S14 O106 O108 O111:O112 O116">
    <cfRule type="cellIs" dxfId="30" priority="68" stopIfTrue="1" operator="between">
      <formula>0.7</formula>
      <formula>1.2</formula>
    </cfRule>
    <cfRule type="cellIs" dxfId="29" priority="69" stopIfTrue="1" operator="greaterThanOrEqual">
      <formula>1.2</formula>
    </cfRule>
    <cfRule type="containsBlanks" dxfId="28" priority="70" stopIfTrue="1">
      <formula>LEN(TRIM(O14))=0</formula>
    </cfRule>
    <cfRule type="cellIs" dxfId="27" priority="65" stopIfTrue="1" operator="equal">
      <formula>"100%"</formula>
    </cfRule>
    <cfRule type="cellIs" dxfId="26" priority="66" stopIfTrue="1" operator="lessThan">
      <formula>0.5</formula>
    </cfRule>
    <cfRule type="cellIs" dxfId="25" priority="67" stopIfTrue="1" operator="between">
      <formula>0.5</formula>
      <formula>0.7</formula>
    </cfRule>
  </conditionalFormatting>
  <conditionalFormatting sqref="S105">
    <cfRule type="containsBlanks" dxfId="24" priority="15">
      <formula>LEN(TRIM(S105))=0</formula>
    </cfRule>
  </conditionalFormatting>
  <conditionalFormatting sqref="S106 S108">
    <cfRule type="cellIs" dxfId="23" priority="330" stopIfTrue="1" operator="lessThan">
      <formula>0.5</formula>
    </cfRule>
    <cfRule type="cellIs" dxfId="22" priority="331" stopIfTrue="1" operator="between">
      <formula>0.5</formula>
      <formula>0.7</formula>
    </cfRule>
    <cfRule type="cellIs" dxfId="21" priority="332" stopIfTrue="1" operator="between">
      <formula>0.7</formula>
      <formula>1.2</formula>
    </cfRule>
    <cfRule type="cellIs" dxfId="20" priority="333" stopIfTrue="1" operator="greaterThanOrEqual">
      <formula>1.2</formula>
    </cfRule>
    <cfRule type="containsBlanks" dxfId="19" priority="334" stopIfTrue="1">
      <formula>LEN(TRIM(S106))=0</formula>
    </cfRule>
    <cfRule type="cellIs" dxfId="18" priority="329" stopIfTrue="1" operator="equal">
      <formula>"100%"</formula>
    </cfRule>
  </conditionalFormatting>
  <conditionalFormatting sqref="S107">
    <cfRule type="containsBlanks" dxfId="17" priority="14">
      <formula>LEN(TRIM(S107))=0</formula>
    </cfRule>
  </conditionalFormatting>
  <conditionalFormatting sqref="S109:S110">
    <cfRule type="containsBlanks" dxfId="16" priority="20">
      <formula>LEN(TRIM(S109))=0</formula>
    </cfRule>
  </conditionalFormatting>
  <conditionalFormatting sqref="S111:S112 S116">
    <cfRule type="cellIs" dxfId="15" priority="74" stopIfTrue="1" operator="equal">
      <formula>"100%"</formula>
    </cfRule>
    <cfRule type="cellIs" dxfId="14" priority="75" stopIfTrue="1" operator="lessThan">
      <formula>0.5</formula>
    </cfRule>
    <cfRule type="cellIs" dxfId="13" priority="76" stopIfTrue="1" operator="between">
      <formula>0.5</formula>
      <formula>0.7</formula>
    </cfRule>
    <cfRule type="cellIs" dxfId="12" priority="77" stopIfTrue="1" operator="between">
      <formula>0.7</formula>
      <formula>1.2</formula>
    </cfRule>
    <cfRule type="cellIs" dxfId="11" priority="78" stopIfTrue="1" operator="greaterThanOrEqual">
      <formula>1.2</formula>
    </cfRule>
    <cfRule type="containsBlanks" dxfId="10" priority="79" stopIfTrue="1">
      <formula>LEN(TRIM(S111))=0</formula>
    </cfRule>
  </conditionalFormatting>
  <conditionalFormatting sqref="S113:S115">
    <cfRule type="containsBlanks" dxfId="9" priority="13">
      <formula>LEN(TRIM(S113))=0</formula>
    </cfRule>
  </conditionalFormatting>
  <conditionalFormatting sqref="S104:V104">
    <cfRule type="containsBlanks" dxfId="8" priority="225">
      <formula>LEN(TRIM(S104))=0</formula>
    </cfRule>
  </conditionalFormatting>
  <conditionalFormatting sqref="T14:V89">
    <cfRule type="containsBlanks" dxfId="7" priority="27" stopIfTrue="1">
      <formula>LEN(TRIM(T14))=0</formula>
    </cfRule>
    <cfRule type="cellIs" dxfId="6" priority="26" stopIfTrue="1" operator="greaterThanOrEqual">
      <formula>1.2</formula>
    </cfRule>
    <cfRule type="cellIs" dxfId="5" priority="25" stopIfTrue="1" operator="between">
      <formula>0.7</formula>
      <formula>1.2</formula>
    </cfRule>
    <cfRule type="cellIs" dxfId="4" priority="24" stopIfTrue="1" operator="between">
      <formula>0.5</formula>
      <formula>0.7</formula>
    </cfRule>
    <cfRule type="cellIs" dxfId="3" priority="23" stopIfTrue="1" operator="lessThan">
      <formula>0.5</formula>
    </cfRule>
    <cfRule type="cellIs" dxfId="2" priority="22" stopIfTrue="1" operator="equal">
      <formula>"100%"</formula>
    </cfRule>
    <cfRule type="containsBlanks" dxfId="1" priority="21">
      <formula>LEN(TRIM(T14))=0</formula>
    </cfRule>
  </conditionalFormatting>
  <conditionalFormatting sqref="T105:V116">
    <cfRule type="containsBlanks" dxfId="0" priority="44">
      <formula>LEN(TRIM(T105))=0</formula>
    </cfRule>
  </conditionalFormatting>
  <pageMargins left="0.7" right="0.7" top="0.75" bottom="0.75" header="0.3" footer="0.3"/>
  <pageSetup paperSize="17"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4" t="s">
        <v>29</v>
      </c>
    </row>
    <row r="3" spans="1:2" ht="120" customHeight="1" x14ac:dyDescent="0.25">
      <c r="A3" s="276" t="s">
        <v>28</v>
      </c>
      <c r="B3" s="276"/>
    </row>
    <row r="5" spans="1:2" ht="45" x14ac:dyDescent="0.25">
      <c r="A5" s="32"/>
      <c r="B5" s="43" t="s">
        <v>26</v>
      </c>
    </row>
    <row r="6" spans="1:2" ht="60" x14ac:dyDescent="0.25">
      <c r="A6" s="33"/>
      <c r="B6" s="43" t="s">
        <v>27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E1 2024</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2023-04-24T22:05:20Z</cp:lastPrinted>
  <dcterms:created xsi:type="dcterms:W3CDTF">2020-03-29T15:30:51Z</dcterms:created>
  <dcterms:modified xsi:type="dcterms:W3CDTF">2024-05-13T21:36:23Z</dcterms:modified>
  <cp:category/>
  <cp:contentStatus/>
</cp:coreProperties>
</file>