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l\Desktop\IMPLANBJ\2024\IMPLANBJ-2T2024\4.2 CACOyM\Información planeación\Información planeación\"/>
    </mc:Choice>
  </mc:AlternateContent>
  <xr:revisionPtr revIDLastSave="0" documentId="13_ncr:1_{4F460F0D-A1D6-4384-B5CB-9619B0F3F167}" xr6:coauthVersionLast="47" xr6:coauthVersionMax="47" xr10:uidLastSave="{00000000-0000-0000-0000-000000000000}"/>
  <bookViews>
    <workbookView minimized="1" xWindow="14295" yWindow="2985" windowWidth="14850" windowHeight="12840" xr2:uid="{00000000-000D-0000-FFFF-FFFF00000000}"/>
  </bookViews>
  <sheets>
    <sheet name="SEGUIMIENTO EJE 3" sheetId="1" r:id="rId1"/>
    <sheet name="Instrucciones" sheetId="3" r:id="rId2"/>
    <sheet name="Hoja1" sheetId="2" r:id="rId3"/>
  </sheets>
  <definedNames>
    <definedName name="ADFASDF">#REF!</definedName>
    <definedName name="_xlnm.Print_Area" localSheetId="0">'SEGUIMIENTO EJE 3'!$B$3:$W$29</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3'!$4:$14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6" i="1" l="1"/>
  <c r="P37" i="1"/>
  <c r="P36" i="1"/>
  <c r="L37" i="1"/>
  <c r="L36" i="1"/>
  <c r="Q18" i="1"/>
  <c r="Q19" i="1"/>
  <c r="Q20" i="1"/>
  <c r="Q21" i="1"/>
  <c r="Q22" i="1"/>
  <c r="Q23" i="1"/>
  <c r="Q24" i="1"/>
  <c r="Q16" i="1"/>
  <c r="Q17" i="1"/>
  <c r="F37" i="1"/>
  <c r="P21" i="1"/>
  <c r="P20" i="1"/>
  <c r="F36" i="1"/>
  <c r="P17" i="1"/>
  <c r="P18" i="1"/>
  <c r="P19" i="1"/>
  <c r="P22" i="1"/>
  <c r="P23" i="1"/>
  <c r="P24" i="1"/>
  <c r="P25" i="1" l="1"/>
  <c r="V25" i="1"/>
  <c r="U35" i="1" l="1"/>
  <c r="T35" i="1"/>
  <c r="S35" i="1"/>
  <c r="R35" i="1"/>
  <c r="Q35" i="1"/>
  <c r="P35" i="1"/>
  <c r="O35" i="1"/>
  <c r="V35" i="1" s="1"/>
  <c r="U25" i="1"/>
  <c r="T25" i="1"/>
  <c r="S25" i="1"/>
  <c r="R25" i="1"/>
  <c r="Q25" i="1"/>
  <c r="P16" i="1"/>
  <c r="S37" i="1"/>
  <c r="O37" i="1"/>
  <c r="O36"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<sst xmlns="http://schemas.openxmlformats.org/spreadsheetml/2006/main" count="151" uniqueCount="85">
  <si>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</si>
  <si>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</si>
  <si>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</si>
  <si>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</si>
  <si>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</si>
  <si>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</si>
  <si>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</si>
  <si>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</si>
  <si>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</si>
  <si>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</si>
  <si>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</si>
  <si>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</si>
  <si>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</si>
  <si>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</si>
  <si>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</si>
  <si>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</si>
  <si>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</si>
  <si>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DE AVANCE EN CUMPLIMIENTO DE METAS Y OBJETIVOS 2023</t>
  </si>
  <si>
    <t>SEGUIMIENTO A LA EJECUCIÓN DEL PRESUPUESTO AUTORIZADO</t>
  </si>
  <si>
    <t>UNIDAD ADMINISTRATIVA</t>
  </si>
  <si>
    <t>JUSTIFICACION TRIMESTRAL Y ANUAL DE AVANCE DE RESULTADOS 2023</t>
  </si>
  <si>
    <t>TRIMESTRE 1 2023</t>
  </si>
  <si>
    <t>TRIMESTRE 2 2023</t>
  </si>
  <si>
    <t>TRIMESTRE 3 2023</t>
  </si>
  <si>
    <t>TRIMESTRE 4 2023</t>
  </si>
  <si>
    <t>AVANCE EN CUMPLIMIENTO DE METAS TRIMESTRAL Y ANUAL ACUMULADO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</si>
  <si>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</si>
  <si>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</si>
  <si>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</si>
  <si>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</si>
  <si>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</si>
  <si>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</si>
  <si>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INSTITUTO DE PLANEACIÓN DEL DESARROLLO URBANO DEL MUNICIPIO DE BENITO JUÁREZ</t>
  </si>
  <si>
    <t>PIGFPA: Porcentaje de Informes de Gestión Financiera del presupuesto asignado</t>
  </si>
  <si>
    <t>PGRHMyS: Porcentaje de gestión de los recursos humanos y adquisiciones de bienes y servicios realizadas</t>
  </si>
  <si>
    <t>Trimestral</t>
  </si>
  <si>
    <t>Unidad de medida del indicador: 
Porcentaje
Unidad de medida: 
Instrumentos</t>
  </si>
  <si>
    <t>Unidad de medida del indicador: 
Porcentaje
Unidad de medida: 
Proyectos</t>
  </si>
  <si>
    <t>UNIDAD DE MEDIDA DEL INDICADOR: 
Porcentaje
UNIDAD DE MEDIDA DE LAS VARIABLES: 
Informes</t>
  </si>
  <si>
    <t>UNIDAD DE MEDIDA DEL INDICADOR: 
Porcentaje
UNIDAD DE MEDIDA DE LAS VARIABLES: 
Gestiones</t>
  </si>
  <si>
    <t>ELABORÓ                                                                                                                                C. Federico Saul Tovar Rodríguez                                                                                Jefe del Departamento Contable</t>
  </si>
  <si>
    <t>Dirección General</t>
  </si>
  <si>
    <t>Actividad Dirección General IMPLAN</t>
  </si>
  <si>
    <t>actividad Unidad Administrativa IMPLAN</t>
  </si>
  <si>
    <t>PIPUE: Porcentaje de instrumentos de planeación urbana entregados.</t>
  </si>
  <si>
    <t xml:space="preserve">PEMIR: Porcentaje de estrategia de movilidad integral </t>
  </si>
  <si>
    <t xml:space="preserve">PATUA: Porcentaje de Anteproyectos de Transporte Alternativo de Movilidad Urbana </t>
  </si>
  <si>
    <t>PDPMDU: Porcentaje del Diagnóstico del Programa Municipal de Desarrollo Urbano de Benito Juárez, Quintana Roo.</t>
  </si>
  <si>
    <t>META PROGRAMADA 2024</t>
  </si>
  <si>
    <t>META ALCANZADA 2024</t>
  </si>
  <si>
    <t>PORCENTAJE DE AVANCE TRIMESTRAL 2024</t>
  </si>
  <si>
    <t>PORCENTAJE DE AVANCE TRIMESTRAL ACUMULADO 2024</t>
  </si>
  <si>
    <t>AUTORIZÓ                                                                                                                                                         Arq. Carlos Antonio Díaz Carvajal                                                                                                       Encargado del Despacho</t>
  </si>
  <si>
    <t>Anual</t>
  </si>
  <si>
    <t>NO DISPONIBLE</t>
  </si>
  <si>
    <t xml:space="preserve">IMSMA: Índice del Manejo Sustentable del Medio Ambiente. </t>
  </si>
  <si>
    <t>Unidad de medida del indicador: 
Posición</t>
  </si>
  <si>
    <t>Este indicador se modificó en la actualización del Plan Municipal de Desarrollo 2021-2024.
Meta Trimestral: 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Meta Anual: El avance anual se mantiene igual al avance trimestral ya que es un indicador ascendente no acumulativo.</t>
  </si>
  <si>
    <t xml:space="preserve">CLAVE Y NOMBRE DEL PPA:3.3 Programa para el Ordenamiento Territorial y Desarrollo Urbano Sostenible </t>
  </si>
  <si>
    <t>3.3.1: Contribuir a garantizar la preservación de la riqueza natural única que tiene nuestro municipio mediante un crecimiento ordenado, sostenible y con responsabilidad compartida mediante la procuración y la protección del medio ambiente y biodiversidad de las diferentes especies, que conllevaran a un equilibrio ecológico de acuerdo con el crecimiento de la ciudad</t>
  </si>
  <si>
    <t>3.3.1.1: 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</si>
  <si>
    <t>3.3.1.1.1. Elaborar la estrategia de movilidad integral en el Municipio de Benito Juárez que se indica en el Programa de Desarrollo Urbano del Centro de Población de Cancún (PDUCPC 2022) y la derivada del proyectos de desarrollo de carácter federal</t>
  </si>
  <si>
    <t>3.3.1.1.1.1: Elaborar los anteproyectos de transporte alternativo para la mejora de la movilidad urbana del Municipio de Benito Juárez</t>
  </si>
  <si>
    <t>3.3.1.1.2. Actualizar la normatividad de desarrollo urbano en el Municipio de Benito Juárez en materia de lo que establecen las leyes federal y estatal de asentamientos humanos, ordenamiento territorial y de desarrollo urbano</t>
  </si>
  <si>
    <t>3.3.1.2.1: Elaboración del diagnóstico del Programa Municipal de Desarrollo Urbano de Benito Juárez, Quintana Roo</t>
  </si>
  <si>
    <t xml:space="preserve">3.3.1.2.2: Actualizar la cartografía urbana de usos de suelo del Centro de Población de Cancún para su validación por la autoridad competente en materia de desarrollo urbano, a fin de  contribuir a la incentiva del paradigma de ciudad compacta </t>
  </si>
  <si>
    <t>3.3.1.1.2: Acciones de  gestión y  administración del presupuesto para la rendición de cuentas ante los entes fiscalizadores realizadas</t>
  </si>
  <si>
    <t>3.3.1.1.2.1: Gestión de los recursos humanos, materiales y servicios.</t>
  </si>
  <si>
    <t>JUSTIFICACIÓN TRIMESTRAL Y ANUAL DE AVANCE DE RESULTADOS 2023</t>
  </si>
  <si>
    <t>Unidad Administrativo</t>
  </si>
  <si>
    <t>El presupuesto autorizado por la Tesorería Municipal para el ejercicio 2024 es de $2,500,000.00. en la Décima Primera Sesión Ordinaria de Junta de Gobierno del IMPLAN se aprueba el incremento del presupuesto debido a un remante del ejercicio 2023 por la cantidad de $57416.16 teniendo un presupuesto autorizado para el ejercicio fiscal 2024 de $ 2,5557,416.15</t>
  </si>
  <si>
    <t>JUSTIFICACIÓN TRIMESTRAL DE AVANCE DE RESULTADOS 2024</t>
  </si>
  <si>
    <t>Propósito  IMPLAN</t>
  </si>
  <si>
    <t>Componente Dirección General IMPLAN</t>
  </si>
  <si>
    <t>PAAAHOTyDU: Porcentaje de  Avance en la Actualización de Normatividad con relación a los Asentamientos Humanos, Ordenamiento Territorial y Desarrollo Urbano en el Municipio de Benito Juárez</t>
  </si>
  <si>
    <t>PACUUSCPC: Porcentaje del Actualización de Carta Urbana de Usos de Suelo del Centro de Población de Cancún</t>
  </si>
  <si>
    <t>Componente Unidad Administrativa IMPLAN</t>
  </si>
  <si>
    <r>
      <rPr>
        <b/>
        <sz val="11"/>
        <color theme="1"/>
        <rFont val="Arial"/>
        <family val="2"/>
      </rPr>
      <t xml:space="preserve">Justificación Trimestral: </t>
    </r>
    <r>
      <rPr>
        <sz val="11"/>
        <color theme="1"/>
        <rFont val="Arial"/>
        <family val="2"/>
      </rPr>
      <t>Al segundo trimestre se ha realizado las actividades prgramadas para la elaboración de planes programas y proyectos urbanos considerados en el ejercicio fiscal 2024</t>
    </r>
  </si>
  <si>
    <r>
      <rPr>
        <b/>
        <sz val="11"/>
        <color theme="1"/>
        <rFont val="Arial"/>
        <family val="2"/>
      </rPr>
      <t>Justificación Trimestral:</t>
    </r>
    <r>
      <rPr>
        <sz val="11"/>
        <color theme="1"/>
        <rFont val="Arial"/>
        <family val="2"/>
      </rPr>
      <t xml:space="preserve"> Se procedió a la delimitar areas, levantamientos topograficos , sitios de estudio para elaborar la estrategia de movilidad integral en el Municipio de Benito Juárez </t>
    </r>
  </si>
  <si>
    <r>
      <rPr>
        <b/>
        <sz val="11"/>
        <color theme="1"/>
        <rFont val="Arial"/>
        <family val="2"/>
      </rPr>
      <t>Justificación Trimestral</t>
    </r>
    <r>
      <rPr>
        <sz val="11"/>
        <color theme="1"/>
        <rFont val="Arial"/>
        <family val="2"/>
      </rPr>
      <t xml:space="preserve">:Los avances son los sigueintes </t>
    </r>
    <r>
      <rPr>
        <b/>
        <sz val="11"/>
        <color theme="1"/>
        <rFont val="Arial"/>
        <family val="2"/>
      </rPr>
      <t>1. Elaborar los estudios de campo para el proyecto de la Avenida Escénica (paralela a la avenida Luis D. Colosio) :</t>
    </r>
    <r>
      <rPr>
        <sz val="11"/>
        <color theme="1"/>
        <rFont val="Arial"/>
        <family val="2"/>
      </rPr>
      <t xml:space="preserve">  a. Se ha delimitado el área de influencia y de estudio. b. Se cuenta con un levantamiento digital con dron de la zona de trazo. c. Se cuenta con un plano preliminar de delimitación de predios que será sujeto a validación de las direcciones de Catastro y Desarrollo Urbano para determinar si existe correspondencia con predios catastrales y si cuentan con algún tipo de autorización de acción urbanística. d. Se cuenta con una interpretación preliminar del uso de suelo y vegetación en la zona de influencia y de estudio.</t>
    </r>
    <r>
      <rPr>
        <b/>
        <sz val="11"/>
        <color theme="1"/>
        <rFont val="Arial"/>
        <family val="2"/>
      </rPr>
      <t xml:space="preserve"> 2. Elaborar el concepto del Proyecto del Centro de Transferencia Modal (CETRAM) Av. López Portillo y Andrés Quintana Roo: </t>
    </r>
    <r>
      <rPr>
        <sz val="11"/>
        <color theme="1"/>
        <rFont val="Arial"/>
        <family val="2"/>
      </rPr>
      <t xml:space="preserve">a. Se cuenta con la delimitación del sitio de estudio en el contexto de las vialidades de la ciudad. b. Se tiene el borrador de la propuesta conceptual. </t>
    </r>
    <r>
      <rPr>
        <b/>
        <sz val="11"/>
        <color theme="1"/>
        <rFont val="Arial"/>
        <family val="2"/>
      </rPr>
      <t>3. Elaborar las opciones para la determinación de la alternativa más conveniente en el diseño del  Sistema Integral (Sistema de Enlaces) de Transporte Público (SITP) entre la Terminal Cancún del Tren Maya y el Centro Urbano de la ciudad de Cancún</t>
    </r>
    <r>
      <rPr>
        <sz val="11"/>
        <color theme="1"/>
        <rFont val="Arial"/>
        <family val="2"/>
      </rPr>
      <t xml:space="preserve">: a. Se cuenta con la delimitación del sitio de estudio en el contexto de las vialidades de la ciudad que tienen relación con el Tren Maya. b. Se tiene el primer esquema de organización espacial del sistema de enlace. </t>
    </r>
    <r>
      <rPr>
        <b/>
        <sz val="11"/>
        <color theme="1"/>
        <rFont val="Arial"/>
        <family val="2"/>
      </rPr>
      <t>4. Seleccionar y elaboración conceptual de al menos  2 Proyectos de Ciclovías Contempladas en el PDUCPC 2022:</t>
    </r>
    <r>
      <rPr>
        <sz val="11"/>
        <color theme="1"/>
        <rFont val="Arial"/>
        <family val="2"/>
      </rPr>
      <t xml:space="preserve"> a. Se cuenta con la delimitación espacial de las ubicaciones para las ciclovías.b. Se tienen las propuestas de programa arquitectónico para las ciclovías. con esto se sumple el 100% de avance programado para el trimestre.                     Porcntaje de avance acumulado anual 50%</t>
    </r>
  </si>
  <si>
    <r>
      <rPr>
        <b/>
        <sz val="11"/>
        <color theme="1"/>
        <rFont val="Arial"/>
        <family val="2"/>
      </rPr>
      <t>Justificación Trimestral:</t>
    </r>
    <r>
      <rPr>
        <sz val="11"/>
        <color theme="1"/>
        <rFont val="Arial"/>
        <family val="2"/>
      </rPr>
      <t xml:space="preserve"> Se tiene la delimitación cartográfíca misma que servirá para la Actualización de la normativa en desarrollo urbano</t>
    </r>
  </si>
  <si>
    <r>
      <rPr>
        <b/>
        <sz val="11"/>
        <color theme="1"/>
        <rFont val="Arial"/>
        <family val="2"/>
      </rPr>
      <t>Justificación Trimestral</t>
    </r>
    <r>
      <rPr>
        <sz val="11"/>
        <color theme="1"/>
        <rFont val="Arial"/>
        <family val="2"/>
      </rPr>
      <t>: El avance de esta actividad es el siguiente; a. Se cuenta con la delimitación cartográfica municipal. b. Se cuenta con la cartografía y descripción del medio natural. c. Se cuenta con la descripción y análisis del medio socioeconómico. Avance trimestral 100%, avance acumulado 50%</t>
    </r>
  </si>
  <si>
    <r>
      <rPr>
        <b/>
        <sz val="11"/>
        <color theme="1"/>
        <rFont val="Arial"/>
        <family val="2"/>
      </rPr>
      <t>Justificación Trimestral</t>
    </r>
    <r>
      <rPr>
        <sz val="11"/>
        <color theme="1"/>
        <rFont val="Arial"/>
        <family val="2"/>
      </rPr>
      <t>: al segundo trmiestre se ha complido con: a. Se cuenta con la corrección de la carta urbana por Distritos. b. Se ha iniciado la validación de los usos de suelo, destinos y reservas de la carta urbana con la participación de la Dirección de Desarrollo Urbano del H. Ayuntamiento de Benito Juárez. Avance trimestral 100%, avance acumulado 50%</t>
    </r>
  </si>
  <si>
    <r>
      <rPr>
        <b/>
        <sz val="11"/>
        <color theme="1"/>
        <rFont val="Arial"/>
        <family val="2"/>
      </rPr>
      <t>Justificación Trimestral:</t>
    </r>
    <r>
      <rPr>
        <sz val="11"/>
        <color theme="1"/>
        <rFont val="Arial"/>
        <family val="2"/>
      </rPr>
      <t xml:space="preserve"> 1. - Se cuenta con la información para el  avance de gestión financiera correspondiente al sregundo trimestre 2024.  2.- Se emitieron los Estados Financieros correspondiente al segundo trimestre 2024  3. Se entregó la información correspondiente al primer trimestre 2024 del Avance de Gestión Financiera 4.- se realizo la Evaluación del SEVAC correspondiente al primer trimestre 2024 teniendo una puntuación de 100%, 5.- Se ha cumplido con las obligaciones de transparencia en tiempo y forma 6.- Se concluyó con la Auditoria a la Cuneta Pública Correspondiente al ejercicio fiscal 2023, quedando solventadas las observaciones al 100%</t>
    </r>
  </si>
  <si>
    <r>
      <rPr>
        <b/>
        <sz val="11"/>
        <color theme="1"/>
        <rFont val="Arial"/>
        <family val="2"/>
      </rPr>
      <t>Justificación Trimestral:</t>
    </r>
    <r>
      <rPr>
        <sz val="11"/>
        <color theme="1"/>
        <rFont val="Arial"/>
        <family val="2"/>
      </rPr>
      <t xml:space="preserve">  Se llevaron a cabo las siguientes acciones administrativas: 1.- Control y seguimiento del manejo de personal del Instituto; 2.- Se ha dado contestación al Instituto Municipal de Transparencia y Acceso a la Información Municipal de las solicitudes de información requeridas a este Instituto; 3.- Se realizó la tramitología de las ministraciones del segundo trimestre ante la Tesorería Municipal; 4.- Se realizó el pago de suministros y servicios básicos como son, tintas, tóner, papelería, combustible, arrendamiento de las oficinas, servicio de energía eléctrica, agua potable, servicio telefónico e internet viáticos para entrega de información y reuniones referentes a la Cuenta Pública 2023 a la ASEQROO.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</si>
</sst>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4"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b/>
      <sz val="14"/>
      <name val="Arial"/>
      <family val="2"/>
    </font>
    <font>
      <b/>
      <sz val="16"/>
      <name val="Arial"/>
      <family val="2"/>
    </font>
    <font>
      <b/>
      <sz val="24"/>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10">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right style="medium">
        <color indexed="64"/>
      </right>
      <top style="thin">
        <color indexed="64"/>
      </top>
      <bottom style="thin">
        <color indexed="64"/>
      </bottom>
      <diagonal/>
    </border>
    <border>
      <left style="medium">
        <color indexed="64"/>
      </left>
      <right style="dashed">
        <color theme="1"/>
      </right>
      <top/>
      <bottom style="dashed">
        <color theme="1"/>
      </bottom>
      <diagonal/>
    </border>
    <border>
      <left/>
      <right style="dashed">
        <color theme="1"/>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top/>
      <bottom style="thin">
        <color indexed="64"/>
      </bottom>
      <diagonal/>
    </border>
    <border>
      <left style="dashed">
        <color theme="1"/>
      </left>
      <right style="dashed">
        <color theme="1"/>
      </right>
      <top style="dashed">
        <color theme="1"/>
      </top>
      <bottom style="dashed">
        <color indexed="64"/>
      </bottom>
      <diagonal/>
    </border>
    <border>
      <left style="dashed">
        <color theme="1"/>
      </left>
      <right/>
      <top style="dashed">
        <color theme="1"/>
      </top>
      <bottom style="dashed">
        <color indexed="64"/>
      </bottom>
      <diagonal/>
    </border>
    <border>
      <left style="medium">
        <color indexed="64"/>
      </left>
      <right style="medium">
        <color indexed="64"/>
      </right>
      <top style="dashed">
        <color theme="1"/>
      </top>
      <bottom style="dashed">
        <color indexed="64"/>
      </bottom>
      <diagonal/>
    </border>
    <border>
      <left/>
      <right style="dashed">
        <color theme="1"/>
      </right>
      <top style="dashed">
        <color theme="1"/>
      </top>
      <bottom style="dashed">
        <color indexed="64"/>
      </bottom>
      <diagonal/>
    </border>
    <border>
      <left style="medium">
        <color theme="1"/>
      </left>
      <right style="dashed">
        <color theme="1"/>
      </right>
      <top style="dashed">
        <color theme="1"/>
      </top>
      <bottom style="dashed">
        <color indexed="64"/>
      </bottom>
      <diagonal/>
    </border>
    <border>
      <left style="dashed">
        <color theme="1"/>
      </left>
      <right style="medium">
        <color indexed="64"/>
      </right>
      <top style="dashed">
        <color theme="1"/>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dotted">
        <color indexed="64"/>
      </top>
      <bottom style="dashed">
        <color indexed="64"/>
      </bottom>
      <diagonal/>
    </border>
    <border>
      <left style="medium">
        <color indexed="64"/>
      </left>
      <right style="dashed">
        <color theme="1"/>
      </right>
      <top style="medium">
        <color indexed="64"/>
      </top>
      <bottom style="dashed">
        <color indexed="64"/>
      </bottom>
      <diagonal/>
    </border>
    <border>
      <left style="dashed">
        <color theme="1"/>
      </left>
      <right style="dashed">
        <color theme="1"/>
      </right>
      <top style="medium">
        <color indexed="64"/>
      </top>
      <bottom style="dashed">
        <color indexed="64"/>
      </bottom>
      <diagonal/>
    </border>
    <border>
      <left style="dashed">
        <color indexed="64"/>
      </left>
      <right style="dashed">
        <color indexed="64"/>
      </right>
      <top style="thin">
        <color indexed="64"/>
      </top>
      <bottom style="dashed">
        <color theme="1"/>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218">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0"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10" fontId="0" fillId="4" borderId="23" xfId="0" applyNumberFormat="1" applyFill="1" applyBorder="1" applyAlignment="1">
      <alignment horizontal="center" vertical="center" wrapText="1"/>
    </xf>
    <xf numFmtId="10" fontId="0" fillId="4" borderId="24" xfId="0" applyNumberFormat="1" applyFill="1" applyBorder="1" applyAlignment="1">
      <alignment horizontal="center" vertical="center" wrapText="1"/>
    </xf>
    <xf numFmtId="10" fontId="0" fillId="4" borderId="25" xfId="0" applyNumberFormat="1" applyFill="1" applyBorder="1" applyAlignment="1">
      <alignment horizontal="center" vertical="center" wrapText="1"/>
    </xf>
    <xf numFmtId="0" fontId="4" fillId="3" borderId="27" xfId="0" applyFont="1" applyFill="1" applyBorder="1" applyAlignment="1">
      <alignment horizontal="justify" vertical="center" wrapText="1"/>
    </xf>
    <xf numFmtId="0" fontId="3" fillId="3" borderId="27" xfId="0" applyFont="1" applyFill="1" applyBorder="1" applyAlignment="1">
      <alignment horizontal="justify"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164" fontId="4" fillId="3" borderId="36" xfId="0" applyNumberFormat="1" applyFont="1" applyFill="1" applyBorder="1" applyAlignment="1">
      <alignment horizontal="center" vertical="center" wrapText="1"/>
    </xf>
    <xf numFmtId="10" fontId="0" fillId="4" borderId="39" xfId="0" applyNumberFormat="1" applyFill="1" applyBorder="1" applyAlignment="1">
      <alignment horizontal="center" vertical="center" wrapText="1"/>
    </xf>
    <xf numFmtId="10" fontId="0" fillId="4" borderId="40" xfId="0" applyNumberFormat="1" applyFill="1" applyBorder="1" applyAlignment="1">
      <alignment horizontal="center" vertical="center" wrapText="1"/>
    </xf>
    <xf numFmtId="10" fontId="0" fillId="4" borderId="41" xfId="0" applyNumberFormat="1" applyFill="1" applyBorder="1" applyAlignment="1">
      <alignment horizontal="center" vertical="center" wrapText="1"/>
    </xf>
    <xf numFmtId="0" fontId="3" fillId="0" borderId="42" xfId="0" applyFont="1" applyBorder="1" applyAlignment="1">
      <alignment horizontal="center" vertical="center" wrapText="1"/>
    </xf>
    <xf numFmtId="0" fontId="4" fillId="3" borderId="32" xfId="0" applyFont="1" applyFill="1" applyBorder="1" applyAlignment="1">
      <alignment horizontal="center" vertical="center" wrapText="1"/>
    </xf>
    <xf numFmtId="164" fontId="4" fillId="3" borderId="30" xfId="0" applyNumberFormat="1" applyFont="1" applyFill="1" applyBorder="1" applyAlignment="1">
      <alignment horizontal="center" vertical="center" wrapText="1"/>
    </xf>
    <xf numFmtId="0" fontId="3" fillId="0" borderId="30" xfId="0" applyFont="1" applyBorder="1" applyAlignment="1">
      <alignment horizontal="center" vertical="center" wrapText="1"/>
    </xf>
    <xf numFmtId="164" fontId="6" fillId="3" borderId="45" xfId="2" applyNumberFormat="1" applyFont="1" applyFill="1" applyBorder="1" applyAlignment="1">
      <alignment horizontal="center" vertical="center" wrapText="1"/>
    </xf>
    <xf numFmtId="164" fontId="4" fillId="3" borderId="46" xfId="0" applyNumberFormat="1" applyFont="1" applyFill="1" applyBorder="1" applyAlignment="1">
      <alignment horizontal="center" vertical="center" wrapText="1"/>
    </xf>
    <xf numFmtId="0" fontId="3" fillId="0" borderId="46" xfId="0" applyFont="1" applyBorder="1" applyAlignment="1">
      <alignment horizontal="center" vertical="center" wrapText="1"/>
    </xf>
    <xf numFmtId="0" fontId="6" fillId="3" borderId="7" xfId="0" applyFont="1" applyFill="1" applyBorder="1" applyAlignment="1">
      <alignment horizontal="center" vertical="center" wrapText="1"/>
    </xf>
    <xf numFmtId="2" fontId="3" fillId="7" borderId="33" xfId="0"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44" fontId="6" fillId="3" borderId="37" xfId="2" applyFont="1" applyFill="1" applyBorder="1" applyAlignment="1">
      <alignment horizontal="center" vertical="center" wrapText="1"/>
    </xf>
    <xf numFmtId="44" fontId="3" fillId="7" borderId="48" xfId="2" applyFont="1" applyFill="1" applyBorder="1" applyAlignment="1">
      <alignment horizontal="center" vertical="center" wrapText="1"/>
    </xf>
    <xf numFmtId="44" fontId="6" fillId="3" borderId="38" xfId="2" applyFont="1" applyFill="1" applyBorder="1" applyAlignment="1">
      <alignment horizontal="center" vertical="center" wrapText="1"/>
    </xf>
    <xf numFmtId="44" fontId="3" fillId="7" borderId="49" xfId="2" applyFont="1" applyFill="1" applyBorder="1" applyAlignment="1">
      <alignment horizontal="center" vertical="center" wrapText="1"/>
    </xf>
    <xf numFmtId="44" fontId="6" fillId="3" borderId="43" xfId="2" applyFont="1" applyFill="1" applyBorder="1" applyAlignment="1">
      <alignment horizontal="center" vertical="center" wrapText="1"/>
    </xf>
    <xf numFmtId="44" fontId="3" fillId="7" borderId="19" xfId="2" applyFont="1" applyFill="1" applyBorder="1" applyAlignment="1">
      <alignment horizontal="center" vertical="center" wrapText="1"/>
    </xf>
    <xf numFmtId="44" fontId="6" fillId="3" borderId="44" xfId="2" applyFont="1" applyFill="1" applyBorder="1" applyAlignment="1">
      <alignment horizontal="center" vertical="center" wrapText="1"/>
    </xf>
    <xf numFmtId="44" fontId="3" fillId="7" borderId="20" xfId="2" applyFont="1" applyFill="1" applyBorder="1" applyAlignment="1">
      <alignment horizontal="center" vertical="center" wrapText="1"/>
    </xf>
    <xf numFmtId="44" fontId="6" fillId="3" borderId="45" xfId="2" applyFont="1" applyFill="1" applyBorder="1" applyAlignment="1">
      <alignment horizontal="center" vertical="center" wrapText="1"/>
    </xf>
    <xf numFmtId="44" fontId="3" fillId="7" borderId="50" xfId="2" applyFont="1" applyFill="1" applyBorder="1" applyAlignment="1">
      <alignment horizontal="center" vertical="center" wrapText="1"/>
    </xf>
    <xf numFmtId="44" fontId="6" fillId="3" borderId="47" xfId="2" applyFont="1" applyFill="1" applyBorder="1" applyAlignment="1">
      <alignment horizontal="center" vertical="center" wrapText="1"/>
    </xf>
    <xf numFmtId="44" fontId="3" fillId="7" borderId="29" xfId="2" applyFont="1" applyFill="1" applyBorder="1" applyAlignment="1">
      <alignment horizontal="center" vertical="center" wrapText="1"/>
    </xf>
    <xf numFmtId="3" fontId="3" fillId="2" borderId="53"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54" xfId="0" applyNumberFormat="1" applyFont="1" applyFill="1" applyBorder="1" applyAlignment="1">
      <alignment horizontal="center" vertical="center" wrapText="1"/>
    </xf>
    <xf numFmtId="10" fontId="0" fillId="4" borderId="55" xfId="0" applyNumberFormat="1" applyFill="1" applyBorder="1" applyAlignment="1">
      <alignment horizontal="center" vertical="center" wrapText="1"/>
    </xf>
    <xf numFmtId="10" fontId="0" fillId="4" borderId="56" xfId="0" applyNumberForma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2" borderId="27"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59" xfId="0" applyNumberFormat="1" applyFont="1" applyFill="1" applyBorder="1" applyAlignment="1">
      <alignment horizontal="center" vertical="center" wrapText="1"/>
    </xf>
    <xf numFmtId="44" fontId="3" fillId="2" borderId="62" xfId="2" applyFont="1" applyFill="1" applyBorder="1" applyAlignment="1">
      <alignment horizontal="center" vertical="center" wrapText="1"/>
    </xf>
    <xf numFmtId="44" fontId="3" fillId="2" borderId="63" xfId="2" applyFont="1" applyFill="1" applyBorder="1" applyAlignment="1">
      <alignment horizontal="center" vertical="center" wrapText="1"/>
    </xf>
    <xf numFmtId="44" fontId="3" fillId="2" borderId="64" xfId="2" applyFont="1" applyFill="1" applyBorder="1" applyAlignment="1">
      <alignment horizontal="center" vertical="center" wrapText="1"/>
    </xf>
    <xf numFmtId="44" fontId="3" fillId="2" borderId="65" xfId="2" applyFont="1" applyFill="1" applyBorder="1" applyAlignment="1">
      <alignment horizontal="center" vertical="center" wrapText="1"/>
    </xf>
    <xf numFmtId="44" fontId="3" fillId="2" borderId="66" xfId="2"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1" xfId="2" applyFont="1" applyFill="1" applyBorder="1" applyAlignment="1">
      <alignment horizontal="center" vertical="center" wrapText="1"/>
    </xf>
    <xf numFmtId="44" fontId="3" fillId="2" borderId="54"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68" xfId="2" applyFont="1" applyFill="1" applyBorder="1" applyAlignment="1">
      <alignment horizontal="center" vertical="center" wrapText="1"/>
    </xf>
    <xf numFmtId="3" fontId="3" fillId="2" borderId="57" xfId="0" applyNumberFormat="1" applyFont="1" applyFill="1" applyBorder="1" applyAlignment="1">
      <alignment horizontal="center" vertical="center" wrapText="1"/>
    </xf>
    <xf numFmtId="3" fontId="3" fillId="2" borderId="69" xfId="0" applyNumberFormat="1" applyFont="1" applyFill="1" applyBorder="1" applyAlignment="1">
      <alignment horizontal="center" vertical="center" wrapText="1"/>
    </xf>
    <xf numFmtId="44" fontId="3" fillId="2" borderId="26" xfId="2" applyFont="1" applyFill="1" applyBorder="1" applyAlignment="1">
      <alignment horizontal="center" vertical="center" wrapText="1"/>
    </xf>
    <xf numFmtId="44" fontId="3" fillId="2" borderId="27" xfId="2" applyFont="1" applyFill="1" applyBorder="1" applyAlignment="1">
      <alignment horizontal="center" vertical="center" wrapText="1"/>
    </xf>
    <xf numFmtId="44" fontId="3" fillId="2" borderId="59" xfId="2" applyFont="1" applyFill="1" applyBorder="1" applyAlignment="1">
      <alignment horizontal="center" vertical="center" wrapText="1"/>
    </xf>
    <xf numFmtId="44" fontId="3" fillId="2" borderId="70" xfId="2" applyFont="1" applyFill="1" applyBorder="1" applyAlignment="1">
      <alignment horizontal="center" vertical="center" wrapText="1"/>
    </xf>
    <xf numFmtId="44" fontId="3" fillId="2" borderId="71" xfId="2"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3" fontId="3" fillId="2" borderId="61" xfId="0" applyNumberFormat="1" applyFont="1" applyFill="1" applyBorder="1" applyAlignment="1">
      <alignment horizontal="center" vertical="center" wrapText="1"/>
    </xf>
    <xf numFmtId="3" fontId="3" fillId="2" borderId="72" xfId="0" applyNumberFormat="1" applyFont="1" applyFill="1" applyBorder="1" applyAlignment="1">
      <alignment horizontal="center" vertical="center" wrapText="1"/>
    </xf>
    <xf numFmtId="3" fontId="3" fillId="2" borderId="73" xfId="0" applyNumberFormat="1" applyFont="1" applyFill="1" applyBorder="1" applyAlignment="1">
      <alignment horizontal="center" vertical="center" wrapText="1"/>
    </xf>
    <xf numFmtId="0" fontId="9" fillId="0" borderId="0" xfId="0" applyFont="1"/>
    <xf numFmtId="0" fontId="0" fillId="10" borderId="0" xfId="0" applyFill="1"/>
    <xf numFmtId="0" fontId="0" fillId="0" borderId="0" xfId="0" applyAlignment="1">
      <alignment wrapText="1"/>
    </xf>
    <xf numFmtId="0" fontId="0" fillId="9" borderId="0" xfId="0" applyFill="1"/>
    <xf numFmtId="10" fontId="0" fillId="4" borderId="57" xfId="0" applyNumberFormat="1" applyFill="1" applyBorder="1" applyAlignment="1">
      <alignment horizontal="center" vertical="center" wrapText="1"/>
    </xf>
    <xf numFmtId="3" fontId="3" fillId="8" borderId="53"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wrapText="1"/>
    </xf>
    <xf numFmtId="3" fontId="3" fillId="8" borderId="54" xfId="0" applyNumberFormat="1" applyFont="1" applyFill="1" applyBorder="1" applyAlignment="1">
      <alignment horizontal="center" vertical="center" wrapText="1"/>
    </xf>
    <xf numFmtId="10" fontId="0" fillId="4" borderId="76" xfId="0" applyNumberFormat="1" applyFill="1" applyBorder="1" applyAlignment="1">
      <alignment horizontal="center" vertical="center" wrapText="1"/>
    </xf>
    <xf numFmtId="10" fontId="0" fillId="11" borderId="76" xfId="0" applyNumberFormat="1" applyFill="1" applyBorder="1" applyAlignment="1">
      <alignment horizontal="center" vertical="center" wrapText="1"/>
    </xf>
    <xf numFmtId="10" fontId="0" fillId="11" borderId="57" xfId="0" applyNumberFormat="1" applyFill="1" applyBorder="1" applyAlignment="1">
      <alignment horizontal="center" vertical="center" wrapText="1"/>
    </xf>
    <xf numFmtId="10" fontId="0" fillId="11" borderId="55" xfId="0" applyNumberFormat="1" applyFill="1" applyBorder="1" applyAlignment="1">
      <alignment horizontal="center" vertical="center" wrapText="1"/>
    </xf>
    <xf numFmtId="10" fontId="10" fillId="12" borderId="57" xfId="0" applyNumberFormat="1" applyFont="1" applyFill="1" applyBorder="1" applyAlignment="1">
      <alignment horizontal="center" vertical="center"/>
    </xf>
    <xf numFmtId="0" fontId="5" fillId="8" borderId="77" xfId="0" applyFont="1" applyFill="1" applyBorder="1" applyAlignment="1">
      <alignment horizontal="center" vertical="center" wrapText="1"/>
    </xf>
    <xf numFmtId="0" fontId="4" fillId="7" borderId="78" xfId="0" applyFont="1" applyFill="1" applyBorder="1" applyAlignment="1">
      <alignment horizontal="center" vertical="center" wrapText="1"/>
    </xf>
    <xf numFmtId="0" fontId="1" fillId="3" borderId="78" xfId="0" applyFont="1" applyFill="1" applyBorder="1" applyAlignment="1">
      <alignment horizontal="center" vertical="center" wrapText="1"/>
    </xf>
    <xf numFmtId="0" fontId="4" fillId="7" borderId="79" xfId="0" applyFont="1" applyFill="1" applyBorder="1" applyAlignment="1">
      <alignment horizontal="center" vertical="center" wrapText="1"/>
    </xf>
    <xf numFmtId="0" fontId="11" fillId="13" borderId="3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1" fillId="3" borderId="82" xfId="0" applyFont="1" applyFill="1" applyBorder="1" applyAlignment="1">
      <alignment horizontal="center" vertical="center" wrapText="1"/>
    </xf>
    <xf numFmtId="3" fontId="3" fillId="8" borderId="84" xfId="0" applyNumberFormat="1" applyFont="1" applyFill="1" applyBorder="1" applyAlignment="1">
      <alignment horizontal="center" vertical="center" wrapText="1"/>
    </xf>
    <xf numFmtId="3" fontId="3" fillId="2" borderId="84"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0" fontId="5" fillId="8" borderId="86" xfId="0" applyFont="1" applyFill="1" applyBorder="1" applyAlignment="1">
      <alignment horizontal="center" vertical="center" wrapText="1"/>
    </xf>
    <xf numFmtId="0" fontId="4" fillId="7" borderId="87" xfId="0" applyFont="1" applyFill="1" applyBorder="1" applyAlignment="1">
      <alignment horizontal="center" vertical="center" wrapText="1"/>
    </xf>
    <xf numFmtId="0" fontId="3" fillId="3" borderId="87" xfId="0" applyFont="1" applyFill="1" applyBorder="1" applyAlignment="1">
      <alignment horizontal="center" vertical="center" wrapText="1"/>
    </xf>
    <xf numFmtId="0" fontId="3" fillId="3" borderId="88"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10" fontId="0" fillId="4" borderId="89" xfId="0" applyNumberFormat="1" applyFill="1" applyBorder="1" applyAlignment="1">
      <alignment horizontal="center" vertical="center" wrapText="1"/>
    </xf>
    <xf numFmtId="3" fontId="3" fillId="8" borderId="2" xfId="0" applyNumberFormat="1" applyFont="1" applyFill="1" applyBorder="1" applyAlignment="1">
      <alignment horizontal="center" vertical="center" wrapText="1"/>
    </xf>
    <xf numFmtId="0" fontId="4" fillId="7" borderId="80" xfId="0" applyFont="1" applyFill="1" applyBorder="1" applyAlignment="1">
      <alignment horizontal="justify" vertical="center" wrapText="1"/>
    </xf>
    <xf numFmtId="0" fontId="4" fillId="7" borderId="80" xfId="0" applyFont="1" applyFill="1" applyBorder="1" applyAlignment="1">
      <alignment horizontal="left" vertical="center" wrapText="1"/>
    </xf>
    <xf numFmtId="0" fontId="4" fillId="7" borderId="80" xfId="0" applyFont="1" applyFill="1" applyBorder="1" applyAlignment="1">
      <alignment horizontal="center" vertical="center" wrapText="1"/>
    </xf>
    <xf numFmtId="0" fontId="4" fillId="7" borderId="81" xfId="0" applyFont="1" applyFill="1" applyBorder="1" applyAlignment="1">
      <alignment horizontal="justify" vertical="center" wrapText="1"/>
    </xf>
    <xf numFmtId="0" fontId="4" fillId="7" borderId="86" xfId="0" applyFont="1" applyFill="1" applyBorder="1" applyAlignment="1">
      <alignment horizontal="center" vertical="center" wrapText="1"/>
    </xf>
    <xf numFmtId="3" fontId="3" fillId="2" borderId="91" xfId="0" applyNumberFormat="1" applyFont="1" applyFill="1" applyBorder="1" applyAlignment="1">
      <alignment horizontal="center" vertical="center" wrapText="1"/>
    </xf>
    <xf numFmtId="3" fontId="3" fillId="2" borderId="80" xfId="0" applyNumberFormat="1" applyFont="1" applyFill="1" applyBorder="1" applyAlignment="1">
      <alignment horizontal="center" vertical="center" wrapText="1"/>
    </xf>
    <xf numFmtId="3" fontId="3" fillId="2" borderId="81" xfId="0" applyNumberFormat="1"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10" fontId="0" fillId="11" borderId="94" xfId="0" applyNumberFormat="1" applyFill="1" applyBorder="1" applyAlignment="1">
      <alignment horizontal="center" vertical="center" wrapText="1"/>
    </xf>
    <xf numFmtId="10" fontId="0" fillId="11" borderId="78" xfId="0" applyNumberFormat="1" applyFill="1" applyBorder="1" applyAlignment="1">
      <alignment horizontal="center" vertical="center" wrapText="1"/>
    </xf>
    <xf numFmtId="10" fontId="0" fillId="11" borderId="82" xfId="0" applyNumberFormat="1" applyFill="1" applyBorder="1" applyAlignment="1">
      <alignment horizontal="center" vertical="center" wrapText="1"/>
    </xf>
    <xf numFmtId="0" fontId="4" fillId="3" borderId="95" xfId="0" applyFont="1" applyFill="1" applyBorder="1" applyAlignment="1">
      <alignment horizontal="justify" vertical="center" wrapText="1"/>
    </xf>
    <xf numFmtId="0" fontId="3" fillId="3" borderId="95" xfId="0" applyFont="1" applyFill="1" applyBorder="1" applyAlignment="1">
      <alignment horizontal="justify" vertical="center" wrapText="1"/>
    </xf>
    <xf numFmtId="0" fontId="4" fillId="3" borderId="95" xfId="0" applyFont="1" applyFill="1" applyBorder="1" applyAlignment="1">
      <alignment horizontal="center" vertical="center" wrapText="1"/>
    </xf>
    <xf numFmtId="0" fontId="3" fillId="3" borderId="96" xfId="0" applyFont="1" applyFill="1" applyBorder="1" applyAlignment="1">
      <alignment horizontal="left" vertical="center" wrapText="1"/>
    </xf>
    <xf numFmtId="0" fontId="3" fillId="3" borderId="97" xfId="0" applyFont="1" applyFill="1" applyBorder="1" applyAlignment="1">
      <alignment horizontal="center" vertical="center" wrapText="1"/>
    </xf>
    <xf numFmtId="3" fontId="3" fillId="2" borderId="98"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3" fontId="3" fillId="2" borderId="96" xfId="0" applyNumberFormat="1" applyFont="1" applyFill="1" applyBorder="1" applyAlignment="1">
      <alignment horizontal="center" vertical="center" wrapText="1"/>
    </xf>
    <xf numFmtId="3" fontId="3" fillId="2" borderId="99" xfId="0" applyNumberFormat="1" applyFont="1" applyFill="1" applyBorder="1" applyAlignment="1">
      <alignment horizontal="center" vertical="center" wrapText="1"/>
    </xf>
    <xf numFmtId="3" fontId="3" fillId="2" borderId="100" xfId="0" applyNumberFormat="1" applyFont="1" applyFill="1" applyBorder="1" applyAlignment="1">
      <alignment horizontal="center" vertical="center" wrapText="1"/>
    </xf>
    <xf numFmtId="10" fontId="0" fillId="11" borderId="101" xfId="0" applyNumberFormat="1" applyFill="1" applyBorder="1" applyAlignment="1">
      <alignment horizontal="center" vertical="center" wrapText="1"/>
    </xf>
    <xf numFmtId="10" fontId="0" fillId="11" borderId="102" xfId="0" applyNumberFormat="1" applyFill="1" applyBorder="1" applyAlignment="1">
      <alignment horizontal="center" vertical="center" wrapText="1"/>
    </xf>
    <xf numFmtId="10" fontId="0" fillId="11" borderId="103" xfId="0" applyNumberFormat="1" applyFill="1" applyBorder="1" applyAlignment="1">
      <alignment horizontal="center" vertical="center" wrapText="1"/>
    </xf>
    <xf numFmtId="44" fontId="0" fillId="0" borderId="0" xfId="0" applyNumberFormat="1"/>
    <xf numFmtId="0" fontId="4"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7" borderId="90" xfId="0" applyFont="1" applyFill="1" applyBorder="1" applyAlignment="1">
      <alignment horizontal="center" vertical="center" wrapText="1"/>
    </xf>
    <xf numFmtId="0" fontId="4" fillId="3" borderId="26" xfId="0" applyFont="1" applyFill="1" applyBorder="1" applyAlignment="1">
      <alignment horizontal="center" vertical="center" wrapText="1"/>
    </xf>
    <xf numFmtId="164" fontId="0" fillId="0" borderId="0" xfId="0" applyNumberFormat="1"/>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0" xfId="0" applyFont="1" applyFill="1" applyBorder="1" applyAlignment="1">
      <alignment horizontal="left" vertical="center" wrapText="1"/>
    </xf>
    <xf numFmtId="0" fontId="1" fillId="6" borderId="87"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4" fillId="3" borderId="106" xfId="0" applyFont="1" applyFill="1" applyBorder="1" applyAlignment="1">
      <alignment horizontal="justify" vertical="center" wrapText="1"/>
    </xf>
    <xf numFmtId="0" fontId="11" fillId="5" borderId="7" xfId="0" applyFont="1" applyFill="1" applyBorder="1" applyAlignment="1">
      <alignment horizontal="center" vertical="center" wrapText="1"/>
    </xf>
    <xf numFmtId="0" fontId="11" fillId="5" borderId="33" xfId="0" applyFont="1" applyFill="1" applyBorder="1" applyAlignment="1">
      <alignment horizontal="center" vertical="center" wrapText="1"/>
    </xf>
    <xf numFmtId="2" fontId="13" fillId="6" borderId="17" xfId="0" applyNumberFormat="1" applyFont="1" applyFill="1" applyBorder="1" applyAlignment="1">
      <alignment vertical="center" wrapText="1"/>
    </xf>
    <xf numFmtId="2" fontId="13" fillId="6" borderId="18" xfId="0" applyNumberFormat="1" applyFont="1" applyFill="1" applyBorder="1" applyAlignment="1">
      <alignment vertical="center" wrapText="1"/>
    </xf>
    <xf numFmtId="10" fontId="0" fillId="0" borderId="57" xfId="0" applyNumberFormat="1" applyBorder="1" applyAlignment="1">
      <alignment horizontal="center" vertical="center" wrapText="1"/>
    </xf>
    <xf numFmtId="10" fontId="0" fillId="0" borderId="55" xfId="0" applyNumberFormat="1" applyBorder="1" applyAlignment="1">
      <alignment horizontal="center" vertical="center" wrapText="1"/>
    </xf>
    <xf numFmtId="1" fontId="6" fillId="3" borderId="107" xfId="1" applyNumberFormat="1" applyFont="1" applyFill="1" applyBorder="1" applyAlignment="1">
      <alignment horizontal="center" vertical="center" wrapText="1"/>
    </xf>
    <xf numFmtId="0" fontId="3" fillId="0" borderId="108" xfId="0" applyFont="1" applyBorder="1" applyAlignment="1">
      <alignment horizontal="justify" vertical="center" wrapText="1"/>
    </xf>
    <xf numFmtId="0" fontId="3" fillId="0" borderId="108" xfId="0" applyFont="1" applyBorder="1" applyAlignment="1">
      <alignment horizontal="center" vertical="center" wrapText="1"/>
    </xf>
    <xf numFmtId="0" fontId="3" fillId="0" borderId="109" xfId="0" applyFont="1" applyBorder="1" applyAlignment="1">
      <alignment vertical="center" wrapText="1"/>
    </xf>
    <xf numFmtId="0" fontId="3" fillId="0" borderId="36" xfId="0" applyFont="1" applyBorder="1" applyAlignment="1">
      <alignment horizontal="center" vertical="center" wrapText="1"/>
    </xf>
    <xf numFmtId="1" fontId="6" fillId="0" borderId="83" xfId="1" applyNumberFormat="1" applyFont="1" applyFill="1" applyBorder="1" applyAlignment="1">
      <alignment horizontal="center" vertical="center" wrapText="1"/>
    </xf>
    <xf numFmtId="1" fontId="3" fillId="0" borderId="21" xfId="1" applyNumberFormat="1" applyFont="1" applyFill="1" applyBorder="1" applyAlignment="1">
      <alignment horizontal="center" vertical="center" wrapText="1"/>
    </xf>
    <xf numFmtId="1" fontId="3" fillId="0" borderId="22" xfId="1" applyNumberFormat="1" applyFont="1" applyFill="1" applyBorder="1" applyAlignment="1">
      <alignment horizontal="center" vertical="center" wrapText="1"/>
    </xf>
    <xf numFmtId="1" fontId="6" fillId="0" borderId="107" xfId="1" applyNumberFormat="1" applyFont="1" applyFill="1" applyBorder="1" applyAlignment="1">
      <alignment horizontal="center" vertical="center" wrapText="1"/>
    </xf>
    <xf numFmtId="0" fontId="3" fillId="0" borderId="36" xfId="0" applyFont="1" applyBorder="1" applyAlignment="1">
      <alignment vertical="center" wrapText="1"/>
    </xf>
    <xf numFmtId="0" fontId="3" fillId="9" borderId="42" xfId="0" applyFont="1" applyFill="1" applyBorder="1" applyAlignment="1">
      <alignment vertical="center" wrapText="1"/>
    </xf>
    <xf numFmtId="0" fontId="3" fillId="6" borderId="30" xfId="0" applyFont="1" applyFill="1" applyBorder="1" applyAlignment="1">
      <alignment vertical="center" wrapText="1"/>
    </xf>
    <xf numFmtId="0" fontId="3" fillId="7" borderId="30" xfId="0" applyFont="1" applyFill="1" applyBorder="1" applyAlignment="1">
      <alignment vertical="center" wrapText="1"/>
    </xf>
    <xf numFmtId="0" fontId="3" fillId="3" borderId="30" xfId="0" applyFont="1" applyFill="1" applyBorder="1" applyAlignment="1">
      <alignment horizontal="justify" vertical="center" wrapText="1"/>
    </xf>
    <xf numFmtId="0" fontId="3" fillId="3" borderId="104" xfId="0" applyFont="1" applyFill="1" applyBorder="1" applyAlignment="1">
      <alignment horizontal="justify" vertical="center" wrapText="1"/>
    </xf>
    <xf numFmtId="0" fontId="3" fillId="7" borderId="42" xfId="0" applyFont="1" applyFill="1" applyBorder="1" applyAlignment="1">
      <alignment horizontal="justify" vertical="center" wrapText="1"/>
    </xf>
    <xf numFmtId="0" fontId="3" fillId="3" borderId="46" xfId="0" applyFont="1" applyFill="1" applyBorder="1" applyAlignment="1">
      <alignment horizontal="justify" vertical="center" wrapText="1"/>
    </xf>
    <xf numFmtId="0" fontId="8" fillId="0" borderId="52" xfId="0" applyFont="1" applyBorder="1" applyAlignment="1">
      <alignment horizontal="center" vertical="center" wrapText="1"/>
    </xf>
    <xf numFmtId="0" fontId="8" fillId="0" borderId="52" xfId="0" applyFont="1" applyBorder="1" applyAlignment="1">
      <alignment horizontal="center" vertical="top" wrapText="1"/>
    </xf>
    <xf numFmtId="0" fontId="8" fillId="0" borderId="52" xfId="0" applyFont="1" applyBorder="1" applyAlignment="1">
      <alignment horizontal="center" vertical="top"/>
    </xf>
    <xf numFmtId="2" fontId="11" fillId="6" borderId="7" xfId="0" applyNumberFormat="1" applyFont="1" applyFill="1" applyBorder="1" applyAlignment="1">
      <alignment horizontal="center" vertical="center" wrapText="1"/>
    </xf>
    <xf numFmtId="2" fontId="11" fillId="6" borderId="8" xfId="0" applyNumberFormat="1" applyFont="1" applyFill="1" applyBorder="1" applyAlignment="1">
      <alignment horizontal="center" vertical="center" wrapText="1"/>
    </xf>
    <xf numFmtId="2" fontId="11" fillId="6" borderId="9" xfId="0" applyNumberFormat="1" applyFont="1" applyFill="1" applyBorder="1" applyAlignment="1">
      <alignment horizontal="center" vertical="center" wrapText="1"/>
    </xf>
    <xf numFmtId="2" fontId="13" fillId="6" borderId="14" xfId="0" applyNumberFormat="1" applyFont="1" applyFill="1" applyBorder="1" applyAlignment="1">
      <alignment horizontal="center" vertical="center" wrapText="1"/>
    </xf>
    <xf numFmtId="2" fontId="13" fillId="6" borderId="3" xfId="0" applyNumberFormat="1" applyFont="1" applyFill="1" applyBorder="1" applyAlignment="1">
      <alignment horizontal="center" vertical="center" wrapText="1"/>
    </xf>
    <xf numFmtId="2" fontId="13" fillId="6" borderId="34" xfId="0" applyNumberFormat="1" applyFont="1" applyFill="1" applyBorder="1" applyAlignment="1">
      <alignment horizontal="center" vertical="center" wrapText="1"/>
    </xf>
    <xf numFmtId="2" fontId="13" fillId="6" borderId="0" xfId="0" applyNumberFormat="1" applyFont="1" applyFill="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0" fillId="0" borderId="0" xfId="0" applyAlignment="1">
      <alignment horizontal="center" vertical="top" wrapText="1"/>
    </xf>
    <xf numFmtId="0" fontId="12" fillId="6" borderId="16"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2" fontId="4" fillId="7" borderId="16"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6"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0" fontId="5" fillId="8" borderId="74" xfId="0" applyFont="1" applyFill="1" applyBorder="1" applyAlignment="1">
      <alignment horizontal="center" vertical="center" wrapText="1"/>
    </xf>
    <xf numFmtId="0" fontId="5" fillId="8" borderId="75" xfId="0" applyFont="1" applyFill="1" applyBorder="1" applyAlignment="1">
      <alignment horizontal="center" vertical="center" wrapText="1"/>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5" fillId="8" borderId="7"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0" fillId="0" borderId="0" xfId="0" applyAlignment="1">
      <alignment horizontal="justify" vertical="center" wrapText="1"/>
    </xf>
    <xf numFmtId="2" fontId="5" fillId="6" borderId="51" xfId="0" applyNumberFormat="1" applyFont="1" applyFill="1" applyBorder="1" applyAlignment="1">
      <alignment horizontal="center" vertical="center" wrapText="1"/>
    </xf>
    <xf numFmtId="2" fontId="5" fillId="6" borderId="35" xfId="0" applyNumberFormat="1" applyFont="1" applyFill="1" applyBorder="1" applyAlignment="1">
      <alignment horizontal="center" vertical="center" wrapText="1"/>
    </xf>
  </cellXfs>
  <cellStyles count="4">
    <cellStyle name="Moneda" xfId="2" builtinId="4"/>
    <cellStyle name="Moneda 2" xfId="3" xr:uid="{438C6E6C-AA89-4EEE-AE54-1286FC8C77EC}"/>
    <cellStyle name="Normal" xfId="0" builtinId="0"/>
    <cellStyle name="Porcentaje" xfId="1" builtinId="5"/>
  </cellStyles>
  <dxfs count="99">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1736419</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20</xdr:col>
      <xdr:colOff>517740</xdr:colOff>
      <xdr:row>3</xdr:row>
      <xdr:rowOff>133504</xdr:rowOff>
    </xdr:from>
    <xdr:to>
      <xdr:col>22</xdr:col>
      <xdr:colOff>3424850</xdr:colOff>
      <xdr:row>6</xdr:row>
      <xdr:rowOff>168700</xdr:rowOff>
    </xdr:to>
    <xdr:pic>
      <xdr:nvPicPr>
        <xdr:cNvPr id="6" name="Imagen 5">
          <a:extLst>
            <a:ext uri="{FF2B5EF4-FFF2-40B4-BE49-F238E27FC236}">
              <a16:creationId xmlns:a16="http://schemas.microsoft.com/office/drawing/2014/main" id="{17C053D8-921A-94A7-76CC-FECD965FF5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25865" y="717993"/>
          <a:ext cx="5331655" cy="1550537"/>
        </a:xfrm>
        <a:prstGeom prst="rect">
          <a:avLst/>
        </a:prstGeom>
      </xdr:spPr>
    </xdr:pic>
    <xdr:clientData/>
  </xdr:twoCellAnchor>
  <xdr:twoCellAnchor editAs="oneCell">
    <xdr:from>
      <xdr:col>2</xdr:col>
      <xdr:colOff>1922317</xdr:colOff>
      <xdr:row>2</xdr:row>
      <xdr:rowOff>155862</xdr:rowOff>
    </xdr:from>
    <xdr:to>
      <xdr:col>3</xdr:col>
      <xdr:colOff>1697180</xdr:colOff>
      <xdr:row>8</xdr:row>
      <xdr:rowOff>49228</xdr:rowOff>
    </xdr:to>
    <xdr:pic>
      <xdr:nvPicPr>
        <xdr:cNvPr id="3" name="Imagen 2">
          <a:extLst>
            <a:ext uri="{FF2B5EF4-FFF2-40B4-BE49-F238E27FC236}">
              <a16:creationId xmlns:a16="http://schemas.microsoft.com/office/drawing/2014/main" id="{71458D44-19DB-48A0-A3D8-08DA90D1DAED}"/>
            </a:ext>
          </a:extLst>
        </xdr:cNvPr>
        <xdr:cNvPicPr>
          <a:picLocks noChangeAspect="1"/>
        </xdr:cNvPicPr>
      </xdr:nvPicPr>
      <xdr:blipFill>
        <a:blip xmlns:r="http://schemas.openxmlformats.org/officeDocument/2006/relationships" r:embed="rId3"/>
        <a:stretch>
          <a:fillRect/>
        </a:stretch>
      </xdr:blipFill>
      <xdr:spPr>
        <a:xfrm>
          <a:off x="3965862" y="536862"/>
          <a:ext cx="2164773" cy="21447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41"/>
  <sheetViews>
    <sheetView tabSelected="1" topLeftCell="K25" zoomScale="89" zoomScaleNormal="89" workbookViewId="0">
      <selection activeCell="V29" sqref="V29:W29"/>
    </sheetView>
  </sheetViews>
  <sheetFormatPr baseColWidth="10" defaultColWidth="11.42578125" defaultRowHeight="15" x14ac:dyDescent="0.25"/>
  <cols>
    <col min="2" max="2" width="19.28515625" customWidth="1"/>
    <col min="3" max="3" width="35.85546875" customWidth="1"/>
    <col min="4" max="6" width="31.42578125" customWidth="1"/>
    <col min="7" max="15" width="16.85546875" customWidth="1"/>
    <col min="16" max="22" width="18.140625" customWidth="1"/>
    <col min="23" max="23" width="67.5703125" customWidth="1"/>
  </cols>
  <sheetData>
    <row r="3" spans="2:23" ht="15.75" thickBot="1" x14ac:dyDescent="0.3"/>
    <row r="4" spans="2:23" ht="63" customHeight="1" x14ac:dyDescent="0.25">
      <c r="E4" s="183" t="s">
        <v>17</v>
      </c>
      <c r="F4" s="184"/>
      <c r="G4" s="184"/>
      <c r="H4" s="184"/>
      <c r="I4" s="184"/>
      <c r="J4" s="184"/>
      <c r="K4" s="184"/>
      <c r="L4" s="184"/>
      <c r="M4" s="184"/>
      <c r="N4" s="184"/>
      <c r="O4" s="184"/>
      <c r="P4" s="184"/>
      <c r="Q4" s="184"/>
      <c r="R4" s="184"/>
      <c r="S4" s="184"/>
    </row>
    <row r="5" spans="2:23" ht="30" customHeight="1" x14ac:dyDescent="0.25">
      <c r="E5" s="185" t="s">
        <v>0</v>
      </c>
      <c r="F5" s="186"/>
      <c r="G5" s="186"/>
      <c r="H5" s="186"/>
      <c r="I5" s="186"/>
      <c r="J5" s="186"/>
      <c r="K5" s="186"/>
      <c r="L5" s="186"/>
      <c r="M5" s="186"/>
      <c r="N5" s="186"/>
      <c r="O5" s="186"/>
      <c r="P5" s="186"/>
      <c r="Q5" s="186"/>
      <c r="R5" s="186"/>
      <c r="S5" s="186"/>
    </row>
    <row r="6" spans="2:23" ht="26.25" customHeight="1" x14ac:dyDescent="0.25">
      <c r="E6" s="185" t="s">
        <v>58</v>
      </c>
      <c r="F6" s="186"/>
      <c r="G6" s="186"/>
      <c r="H6" s="186"/>
      <c r="I6" s="186"/>
      <c r="J6" s="186"/>
      <c r="K6" s="186"/>
      <c r="L6" s="186"/>
      <c r="M6" s="186"/>
      <c r="N6" s="186"/>
      <c r="O6" s="186"/>
      <c r="P6" s="186"/>
      <c r="Q6" s="186"/>
      <c r="R6" s="186"/>
      <c r="S6" s="186"/>
    </row>
    <row r="7" spans="2:23" ht="26.25" customHeight="1" x14ac:dyDescent="0.25">
      <c r="E7" s="185" t="s">
        <v>32</v>
      </c>
      <c r="F7" s="186"/>
      <c r="G7" s="186"/>
      <c r="H7" s="186"/>
      <c r="I7" s="186"/>
      <c r="J7" s="186"/>
      <c r="K7" s="186"/>
      <c r="L7" s="186"/>
      <c r="M7" s="186"/>
      <c r="N7" s="186"/>
      <c r="O7" s="186"/>
      <c r="P7" s="186"/>
      <c r="Q7" s="186"/>
      <c r="R7" s="186"/>
      <c r="S7" s="186"/>
    </row>
    <row r="8" spans="2:23" ht="15.75" customHeight="1" thickBot="1" x14ac:dyDescent="0.3">
      <c r="E8" s="156"/>
      <c r="F8" s="157"/>
      <c r="G8" s="157"/>
      <c r="H8" s="157"/>
      <c r="I8" s="157"/>
      <c r="J8" s="157"/>
      <c r="K8" s="157"/>
      <c r="L8" s="157"/>
      <c r="M8" s="157"/>
      <c r="N8" s="157"/>
      <c r="O8" s="157"/>
      <c r="P8" s="157"/>
      <c r="Q8" s="157"/>
      <c r="R8" s="157"/>
      <c r="S8" s="157"/>
    </row>
    <row r="11" spans="2:23" ht="9" customHeight="1" thickBot="1" x14ac:dyDescent="0.3"/>
    <row r="12" spans="2:23" ht="26.25" customHeight="1" thickBot="1" x14ac:dyDescent="0.3">
      <c r="G12" s="180" t="s">
        <v>25</v>
      </c>
      <c r="H12" s="181"/>
      <c r="I12" s="181"/>
      <c r="J12" s="181"/>
      <c r="K12" s="181"/>
      <c r="L12" s="181"/>
      <c r="M12" s="181"/>
      <c r="N12" s="181"/>
      <c r="O12" s="181"/>
      <c r="P12" s="181"/>
      <c r="Q12" s="181"/>
      <c r="R12" s="181"/>
      <c r="S12" s="181"/>
      <c r="T12" s="181"/>
      <c r="U12" s="181"/>
      <c r="V12" s="182"/>
    </row>
    <row r="13" spans="2:23" ht="57" customHeight="1" thickBot="1" x14ac:dyDescent="0.3">
      <c r="B13" s="196" t="s">
        <v>1</v>
      </c>
      <c r="C13" s="196" t="s">
        <v>2</v>
      </c>
      <c r="D13" s="187" t="s">
        <v>3</v>
      </c>
      <c r="E13" s="188"/>
      <c r="F13" s="189"/>
      <c r="G13" s="210" t="s">
        <v>48</v>
      </c>
      <c r="H13" s="211"/>
      <c r="I13" s="211"/>
      <c r="J13" s="211"/>
      <c r="K13" s="212"/>
      <c r="L13" s="187" t="s">
        <v>49</v>
      </c>
      <c r="M13" s="188"/>
      <c r="N13" s="188"/>
      <c r="O13" s="189"/>
      <c r="P13" s="190" t="s">
        <v>50</v>
      </c>
      <c r="Q13" s="191"/>
      <c r="R13" s="191"/>
      <c r="S13" s="192"/>
      <c r="T13" s="191" t="s">
        <v>51</v>
      </c>
      <c r="U13" s="191"/>
      <c r="V13" s="192"/>
      <c r="W13" s="194" t="s">
        <v>71</v>
      </c>
    </row>
    <row r="14" spans="2:23" ht="143.25" customHeight="1" thickBot="1" x14ac:dyDescent="0.3">
      <c r="B14" s="197"/>
      <c r="C14" s="197"/>
      <c r="D14" s="155" t="s">
        <v>4</v>
      </c>
      <c r="E14" s="155" t="s">
        <v>5</v>
      </c>
      <c r="F14" s="154" t="s">
        <v>6</v>
      </c>
      <c r="G14" s="100" t="s">
        <v>31</v>
      </c>
      <c r="H14" s="102" t="s">
        <v>7</v>
      </c>
      <c r="I14" s="97" t="s">
        <v>8</v>
      </c>
      <c r="J14" s="98" t="s">
        <v>9</v>
      </c>
      <c r="K14" s="99" t="s">
        <v>10</v>
      </c>
      <c r="L14" s="13" t="s">
        <v>7</v>
      </c>
      <c r="M14" s="14" t="s">
        <v>8</v>
      </c>
      <c r="N14" s="4" t="s">
        <v>9</v>
      </c>
      <c r="O14" s="15" t="s">
        <v>10</v>
      </c>
      <c r="P14" s="13" t="s">
        <v>7</v>
      </c>
      <c r="Q14" s="110" t="s">
        <v>8</v>
      </c>
      <c r="R14" s="4" t="s">
        <v>9</v>
      </c>
      <c r="S14" s="111" t="s">
        <v>10</v>
      </c>
      <c r="T14" s="4" t="s">
        <v>8</v>
      </c>
      <c r="U14" s="110" t="s">
        <v>9</v>
      </c>
      <c r="V14" s="112" t="s">
        <v>10</v>
      </c>
      <c r="W14" s="195"/>
    </row>
    <row r="15" spans="2:23" ht="180.75" thickBot="1" x14ac:dyDescent="0.3">
      <c r="B15" s="152" t="s">
        <v>11</v>
      </c>
      <c r="C15" s="153" t="s">
        <v>59</v>
      </c>
      <c r="D15" s="161" t="s">
        <v>55</v>
      </c>
      <c r="E15" s="162" t="s">
        <v>53</v>
      </c>
      <c r="F15" s="163" t="s">
        <v>56</v>
      </c>
      <c r="G15" s="164">
        <v>18</v>
      </c>
      <c r="H15" s="165">
        <v>18</v>
      </c>
      <c r="I15" s="166">
        <v>18</v>
      </c>
      <c r="J15" s="167">
        <v>18</v>
      </c>
      <c r="K15" s="166">
        <v>18</v>
      </c>
      <c r="L15" s="168">
        <v>23</v>
      </c>
      <c r="M15" s="168">
        <v>23</v>
      </c>
      <c r="N15" s="168" t="s">
        <v>54</v>
      </c>
      <c r="O15" s="160" t="s">
        <v>54</v>
      </c>
      <c r="P15" s="158">
        <v>0.27777777777777779</v>
      </c>
      <c r="Q15" s="158">
        <v>0.27777777777777779</v>
      </c>
      <c r="R15" s="158" t="s">
        <v>54</v>
      </c>
      <c r="S15" s="159" t="s">
        <v>54</v>
      </c>
      <c r="T15" s="92" t="s">
        <v>54</v>
      </c>
      <c r="U15" s="92" t="s">
        <v>54</v>
      </c>
      <c r="V15" s="92" t="s">
        <v>54</v>
      </c>
      <c r="W15" s="169" t="s">
        <v>57</v>
      </c>
    </row>
    <row r="16" spans="2:23" ht="23.45" customHeight="1" x14ac:dyDescent="0.25">
      <c r="B16" s="208"/>
      <c r="C16" s="209"/>
      <c r="D16" s="209"/>
      <c r="E16" s="209"/>
      <c r="F16" s="209"/>
      <c r="G16" s="106"/>
      <c r="H16" s="103"/>
      <c r="I16" s="88"/>
      <c r="J16" s="88"/>
      <c r="K16" s="89"/>
      <c r="L16" s="87"/>
      <c r="M16" s="88"/>
      <c r="N16" s="88"/>
      <c r="O16" s="90"/>
      <c r="P16" s="91" t="str">
        <f t="shared" ref="P16:Q24" si="0">IFERROR((L16/H16),"100%")</f>
        <v>100%</v>
      </c>
      <c r="Q16" s="91" t="str">
        <f t="shared" si="0"/>
        <v>100%</v>
      </c>
      <c r="R16" s="93"/>
      <c r="S16" s="94"/>
      <c r="T16" s="91"/>
      <c r="U16" s="86"/>
      <c r="V16" s="53"/>
      <c r="W16" s="170"/>
    </row>
    <row r="17" spans="2:23" ht="180" x14ac:dyDescent="0.25">
      <c r="B17" s="142" t="s">
        <v>72</v>
      </c>
      <c r="C17" s="148" t="s">
        <v>60</v>
      </c>
      <c r="D17" s="148" t="s">
        <v>44</v>
      </c>
      <c r="E17" s="149" t="s">
        <v>35</v>
      </c>
      <c r="F17" s="150" t="s">
        <v>36</v>
      </c>
      <c r="G17" s="151">
        <v>100</v>
      </c>
      <c r="H17" s="103">
        <v>25</v>
      </c>
      <c r="I17" s="88">
        <v>25</v>
      </c>
      <c r="J17" s="88">
        <v>25</v>
      </c>
      <c r="K17" s="89">
        <v>25</v>
      </c>
      <c r="L17" s="87">
        <v>25</v>
      </c>
      <c r="M17" s="88">
        <v>25</v>
      </c>
      <c r="N17" s="88"/>
      <c r="O17" s="90"/>
      <c r="P17" s="91">
        <f t="shared" si="0"/>
        <v>1</v>
      </c>
      <c r="Q17" s="91">
        <f>IFERROR((M17/I17),"100%")</f>
        <v>1</v>
      </c>
      <c r="R17" s="93"/>
      <c r="S17" s="94"/>
      <c r="T17" s="92">
        <v>0.5</v>
      </c>
      <c r="U17" s="93"/>
      <c r="V17" s="94"/>
      <c r="W17" s="171" t="s">
        <v>77</v>
      </c>
    </row>
    <row r="18" spans="2:23" ht="120" x14ac:dyDescent="0.25">
      <c r="B18" s="143" t="s">
        <v>73</v>
      </c>
      <c r="C18" s="6" t="s">
        <v>61</v>
      </c>
      <c r="D18" s="7" t="s">
        <v>45</v>
      </c>
      <c r="E18" s="8" t="s">
        <v>35</v>
      </c>
      <c r="F18" s="9" t="s">
        <v>36</v>
      </c>
      <c r="G18" s="107">
        <v>100</v>
      </c>
      <c r="H18" s="104">
        <v>25</v>
      </c>
      <c r="I18" s="50">
        <v>25</v>
      </c>
      <c r="J18" s="50">
        <v>25</v>
      </c>
      <c r="K18" s="51">
        <v>25</v>
      </c>
      <c r="L18" s="49">
        <v>25</v>
      </c>
      <c r="M18" s="50">
        <v>25</v>
      </c>
      <c r="N18" s="50"/>
      <c r="O18" s="52"/>
      <c r="P18" s="91">
        <f t="shared" si="0"/>
        <v>1</v>
      </c>
      <c r="Q18" s="91">
        <f t="shared" ref="Q18:Q24" si="1">IFERROR((M18/I18),"100%")</f>
        <v>1</v>
      </c>
      <c r="R18" s="93"/>
      <c r="S18" s="94"/>
      <c r="T18" s="92">
        <v>0.5</v>
      </c>
      <c r="U18" s="93"/>
      <c r="V18" s="94"/>
      <c r="W18" s="172" t="s">
        <v>78</v>
      </c>
    </row>
    <row r="19" spans="2:23" ht="409.5" x14ac:dyDescent="0.25">
      <c r="B19" s="144" t="s">
        <v>42</v>
      </c>
      <c r="C19" s="10" t="s">
        <v>62</v>
      </c>
      <c r="D19" s="11" t="s">
        <v>46</v>
      </c>
      <c r="E19" s="12" t="s">
        <v>35</v>
      </c>
      <c r="F19" s="5" t="s">
        <v>36</v>
      </c>
      <c r="G19" s="108">
        <v>100</v>
      </c>
      <c r="H19" s="104">
        <v>25</v>
      </c>
      <c r="I19" s="50">
        <v>25</v>
      </c>
      <c r="J19" s="50">
        <v>25</v>
      </c>
      <c r="K19" s="51">
        <v>25</v>
      </c>
      <c r="L19" s="49">
        <v>25</v>
      </c>
      <c r="M19" s="50">
        <v>25</v>
      </c>
      <c r="N19" s="50"/>
      <c r="O19" s="52"/>
      <c r="P19" s="91">
        <f t="shared" si="0"/>
        <v>1</v>
      </c>
      <c r="Q19" s="91">
        <f t="shared" si="1"/>
        <v>1</v>
      </c>
      <c r="R19" s="93"/>
      <c r="S19" s="94"/>
      <c r="T19" s="92">
        <v>0.5</v>
      </c>
      <c r="U19" s="93"/>
      <c r="V19" s="94"/>
      <c r="W19" s="173" t="s">
        <v>79</v>
      </c>
    </row>
    <row r="20" spans="2:23" ht="120" x14ac:dyDescent="0.25">
      <c r="B20" s="143" t="s">
        <v>73</v>
      </c>
      <c r="C20" s="6" t="s">
        <v>63</v>
      </c>
      <c r="D20" s="7" t="s">
        <v>74</v>
      </c>
      <c r="E20" s="8" t="s">
        <v>35</v>
      </c>
      <c r="F20" s="9" t="s">
        <v>36</v>
      </c>
      <c r="G20" s="107">
        <v>100</v>
      </c>
      <c r="H20" s="104">
        <v>25</v>
      </c>
      <c r="I20" s="50">
        <v>25</v>
      </c>
      <c r="J20" s="50">
        <v>25</v>
      </c>
      <c r="K20" s="51">
        <v>25</v>
      </c>
      <c r="L20" s="49">
        <v>25</v>
      </c>
      <c r="M20" s="50">
        <v>25</v>
      </c>
      <c r="N20" s="50"/>
      <c r="O20" s="52"/>
      <c r="P20" s="91">
        <f t="shared" ref="P20:P21" si="2">IFERROR((L20/H20),"100%")</f>
        <v>1</v>
      </c>
      <c r="Q20" s="91">
        <f t="shared" si="1"/>
        <v>1</v>
      </c>
      <c r="R20" s="93"/>
      <c r="S20" s="94"/>
      <c r="T20" s="92">
        <v>0.5</v>
      </c>
      <c r="U20" s="93"/>
      <c r="V20" s="94"/>
      <c r="W20" s="172" t="s">
        <v>80</v>
      </c>
    </row>
    <row r="21" spans="2:23" ht="72" x14ac:dyDescent="0.25">
      <c r="B21" s="144" t="s">
        <v>42</v>
      </c>
      <c r="C21" s="10" t="s">
        <v>64</v>
      </c>
      <c r="D21" s="11" t="s">
        <v>47</v>
      </c>
      <c r="E21" s="12" t="s">
        <v>35</v>
      </c>
      <c r="F21" s="5" t="s">
        <v>36</v>
      </c>
      <c r="G21" s="108">
        <v>100</v>
      </c>
      <c r="H21" s="104">
        <v>25</v>
      </c>
      <c r="I21" s="50">
        <v>25</v>
      </c>
      <c r="J21" s="50">
        <v>25</v>
      </c>
      <c r="K21" s="51">
        <v>25</v>
      </c>
      <c r="L21" s="49">
        <v>25</v>
      </c>
      <c r="M21" s="50">
        <v>25</v>
      </c>
      <c r="N21" s="50"/>
      <c r="O21" s="52"/>
      <c r="P21" s="91">
        <f t="shared" si="2"/>
        <v>1</v>
      </c>
      <c r="Q21" s="91">
        <f t="shared" si="1"/>
        <v>1</v>
      </c>
      <c r="R21" s="93"/>
      <c r="S21" s="94"/>
      <c r="T21" s="92">
        <v>0.5</v>
      </c>
      <c r="U21" s="93"/>
      <c r="V21" s="94"/>
      <c r="W21" s="173" t="s">
        <v>81</v>
      </c>
    </row>
    <row r="22" spans="2:23" ht="120" x14ac:dyDescent="0.25">
      <c r="B22" s="144" t="s">
        <v>42</v>
      </c>
      <c r="C22" s="128" t="s">
        <v>65</v>
      </c>
      <c r="D22" s="129" t="s">
        <v>75</v>
      </c>
      <c r="E22" s="130" t="s">
        <v>35</v>
      </c>
      <c r="F22" s="131" t="s">
        <v>37</v>
      </c>
      <c r="G22" s="132">
        <v>100</v>
      </c>
      <c r="H22" s="133">
        <v>25</v>
      </c>
      <c r="I22" s="134">
        <v>25</v>
      </c>
      <c r="J22" s="134">
        <v>25</v>
      </c>
      <c r="K22" s="135">
        <v>25</v>
      </c>
      <c r="L22" s="136">
        <v>25</v>
      </c>
      <c r="M22" s="134">
        <v>25</v>
      </c>
      <c r="N22" s="134"/>
      <c r="O22" s="137"/>
      <c r="P22" s="91">
        <f t="shared" si="0"/>
        <v>1</v>
      </c>
      <c r="Q22" s="91">
        <f t="shared" si="1"/>
        <v>1</v>
      </c>
      <c r="R22" s="139"/>
      <c r="S22" s="140"/>
      <c r="T22" s="138">
        <v>0.5</v>
      </c>
      <c r="U22" s="139"/>
      <c r="V22" s="140"/>
      <c r="W22" s="174" t="s">
        <v>82</v>
      </c>
    </row>
    <row r="23" spans="2:23" ht="143.25" x14ac:dyDescent="0.25">
      <c r="B23" s="145" t="s">
        <v>76</v>
      </c>
      <c r="C23" s="115" t="s">
        <v>66</v>
      </c>
      <c r="D23" s="116" t="s">
        <v>33</v>
      </c>
      <c r="E23" s="117" t="s">
        <v>35</v>
      </c>
      <c r="F23" s="118" t="s">
        <v>38</v>
      </c>
      <c r="G23" s="119">
        <v>4</v>
      </c>
      <c r="H23" s="120">
        <v>1</v>
      </c>
      <c r="I23" s="121">
        <v>1</v>
      </c>
      <c r="J23" s="121">
        <v>1</v>
      </c>
      <c r="K23" s="122">
        <v>25</v>
      </c>
      <c r="L23" s="123">
        <v>1</v>
      </c>
      <c r="M23" s="121">
        <v>1</v>
      </c>
      <c r="N23" s="121"/>
      <c r="O23" s="124"/>
      <c r="P23" s="91">
        <f t="shared" si="0"/>
        <v>1</v>
      </c>
      <c r="Q23" s="91">
        <f t="shared" si="1"/>
        <v>1</v>
      </c>
      <c r="R23" s="126"/>
      <c r="S23" s="127"/>
      <c r="T23" s="125">
        <v>0.5</v>
      </c>
      <c r="U23" s="126"/>
      <c r="V23" s="127"/>
      <c r="W23" s="175" t="s">
        <v>83</v>
      </c>
    </row>
    <row r="24" spans="2:23" ht="158.25" thickBot="1" x14ac:dyDescent="0.3">
      <c r="B24" s="146" t="s">
        <v>43</v>
      </c>
      <c r="C24" s="19" t="s">
        <v>67</v>
      </c>
      <c r="D24" s="20" t="s">
        <v>34</v>
      </c>
      <c r="E24" s="21" t="s">
        <v>35</v>
      </c>
      <c r="F24" s="101" t="s">
        <v>39</v>
      </c>
      <c r="G24" s="109">
        <v>72</v>
      </c>
      <c r="H24" s="105">
        <v>18</v>
      </c>
      <c r="I24" s="56">
        <v>18</v>
      </c>
      <c r="J24" s="56">
        <v>18</v>
      </c>
      <c r="K24" s="57">
        <v>18</v>
      </c>
      <c r="L24" s="55">
        <v>18</v>
      </c>
      <c r="M24" s="56">
        <v>18</v>
      </c>
      <c r="N24" s="56"/>
      <c r="O24" s="58"/>
      <c r="P24" s="91">
        <f t="shared" si="0"/>
        <v>1</v>
      </c>
      <c r="Q24" s="91">
        <f t="shared" si="1"/>
        <v>1</v>
      </c>
      <c r="R24" s="93"/>
      <c r="S24" s="94"/>
      <c r="T24" s="92">
        <v>0.5</v>
      </c>
      <c r="U24" s="93"/>
      <c r="V24" s="94"/>
      <c r="W24" s="176" t="s">
        <v>84</v>
      </c>
    </row>
    <row r="25" spans="2:23" ht="18.75" x14ac:dyDescent="0.25">
      <c r="P25" s="95">
        <f t="shared" ref="P25:V25" si="3">AVERAGE(P19:P22)</f>
        <v>1</v>
      </c>
      <c r="Q25" s="95">
        <f t="shared" si="3"/>
        <v>1</v>
      </c>
      <c r="R25" s="95" t="e">
        <f t="shared" si="3"/>
        <v>#DIV/0!</v>
      </c>
      <c r="S25" s="95" t="e">
        <f t="shared" si="3"/>
        <v>#DIV/0!</v>
      </c>
      <c r="T25" s="95">
        <f t="shared" si="3"/>
        <v>0.5</v>
      </c>
      <c r="U25" s="95" t="e">
        <f t="shared" si="3"/>
        <v>#DIV/0!</v>
      </c>
      <c r="V25" s="95" t="e">
        <f t="shared" si="3"/>
        <v>#DIV/0!</v>
      </c>
    </row>
    <row r="29" spans="2:23" ht="47.25" customHeight="1" x14ac:dyDescent="0.25">
      <c r="C29" s="177" t="s">
        <v>40</v>
      </c>
      <c r="D29" s="177"/>
      <c r="J29" s="178" t="s">
        <v>26</v>
      </c>
      <c r="K29" s="179"/>
      <c r="L29" s="179"/>
      <c r="M29" s="179"/>
      <c r="N29" s="179"/>
      <c r="O29" s="179"/>
      <c r="V29" s="178" t="s">
        <v>52</v>
      </c>
      <c r="W29" s="179"/>
    </row>
    <row r="31" spans="2:23" ht="15.75" thickBot="1" x14ac:dyDescent="0.3"/>
    <row r="32" spans="2:23" ht="15.75" thickBot="1" x14ac:dyDescent="0.3">
      <c r="E32" s="198" t="s">
        <v>18</v>
      </c>
      <c r="F32" s="199"/>
      <c r="G32" s="199"/>
      <c r="H32" s="199"/>
      <c r="I32" s="199"/>
      <c r="J32" s="199"/>
      <c r="K32" s="199"/>
      <c r="L32" s="199"/>
      <c r="M32" s="199"/>
      <c r="N32" s="199"/>
      <c r="O32" s="199"/>
      <c r="P32" s="199"/>
      <c r="Q32" s="199"/>
      <c r="R32" s="199"/>
      <c r="S32" s="199"/>
      <c r="T32" s="199"/>
      <c r="U32" s="199"/>
      <c r="V32" s="199"/>
      <c r="W32" s="200"/>
    </row>
    <row r="33" spans="2:23" ht="30.6" customHeight="1" thickBot="1" x14ac:dyDescent="0.3">
      <c r="E33" s="201" t="s">
        <v>19</v>
      </c>
      <c r="F33" s="201" t="s">
        <v>12</v>
      </c>
      <c r="G33" s="198" t="s">
        <v>13</v>
      </c>
      <c r="H33" s="199"/>
      <c r="I33" s="199"/>
      <c r="J33" s="200"/>
      <c r="K33" s="203" t="s">
        <v>14</v>
      </c>
      <c r="L33" s="204"/>
      <c r="M33" s="204"/>
      <c r="N33" s="205"/>
      <c r="O33" s="203" t="s">
        <v>15</v>
      </c>
      <c r="P33" s="204"/>
      <c r="Q33" s="204"/>
      <c r="R33" s="205"/>
      <c r="S33" s="203" t="s">
        <v>16</v>
      </c>
      <c r="T33" s="204"/>
      <c r="U33" s="204"/>
      <c r="V33" s="205"/>
      <c r="W33" s="206" t="s">
        <v>68</v>
      </c>
    </row>
    <row r="34" spans="2:23" ht="29.25" thickBot="1" x14ac:dyDescent="0.3">
      <c r="E34" s="202"/>
      <c r="F34" s="202"/>
      <c r="G34" s="34" t="s">
        <v>21</v>
      </c>
      <c r="H34" s="35" t="s">
        <v>22</v>
      </c>
      <c r="I34" s="36" t="s">
        <v>23</v>
      </c>
      <c r="J34" s="35" t="s">
        <v>24</v>
      </c>
      <c r="K34" s="34" t="s">
        <v>21</v>
      </c>
      <c r="L34" s="35" t="s">
        <v>22</v>
      </c>
      <c r="M34" s="36" t="s">
        <v>23</v>
      </c>
      <c r="N34" s="35" t="s">
        <v>24</v>
      </c>
      <c r="O34" s="34" t="s">
        <v>21</v>
      </c>
      <c r="P34" s="35" t="s">
        <v>22</v>
      </c>
      <c r="Q34" s="36" t="s">
        <v>23</v>
      </c>
      <c r="R34" s="35" t="s">
        <v>24</v>
      </c>
      <c r="S34" s="34" t="s">
        <v>21</v>
      </c>
      <c r="T34" s="35" t="s">
        <v>22</v>
      </c>
      <c r="U34" s="36" t="s">
        <v>23</v>
      </c>
      <c r="V34" s="35" t="s">
        <v>24</v>
      </c>
      <c r="W34" s="207"/>
    </row>
    <row r="35" spans="2:23" ht="15.75" thickBot="1" x14ac:dyDescent="0.3">
      <c r="E35" s="213"/>
      <c r="F35" s="214"/>
      <c r="G35" s="114"/>
      <c r="H35" s="88"/>
      <c r="I35" s="88"/>
      <c r="J35" s="90"/>
      <c r="K35" s="114"/>
      <c r="L35" s="88"/>
      <c r="M35" s="88"/>
      <c r="N35" s="90"/>
      <c r="O35" s="91" t="str">
        <f t="shared" ref="O35:R35" si="4">IFERROR((K35/G35),"100%")</f>
        <v>100%</v>
      </c>
      <c r="P35" s="86" t="str">
        <f t="shared" si="4"/>
        <v>100%</v>
      </c>
      <c r="Q35" s="86" t="str">
        <f t="shared" si="4"/>
        <v>100%</v>
      </c>
      <c r="R35" s="113" t="str">
        <f t="shared" si="4"/>
        <v>100%</v>
      </c>
      <c r="S35" s="91" t="str">
        <f>IFERROR(((K35)/(G35)),"100%")</f>
        <v>100%</v>
      </c>
      <c r="T35" s="91" t="str">
        <f>IFERROR(((L35+M35)/(H35+I35)),"100%")</f>
        <v>100%</v>
      </c>
      <c r="U35" s="86" t="str">
        <f>IFERROR(((L35+M35+N35)/(H35+I35+J35)),"100%")</f>
        <v>100%</v>
      </c>
      <c r="V35" s="113" t="str">
        <f>IFERROR(((L35+M35+N35+O35)/(H35+I35+J35+K35)),"100%")</f>
        <v>100%</v>
      </c>
      <c r="W35" s="96"/>
    </row>
    <row r="36" spans="2:23" x14ac:dyDescent="0.25">
      <c r="E36" s="22" t="s">
        <v>41</v>
      </c>
      <c r="F36" s="23">
        <f>SUM(G36:J36)</f>
        <v>1197318.75</v>
      </c>
      <c r="G36" s="59">
        <v>316899.75</v>
      </c>
      <c r="H36" s="60">
        <v>482121.30000000005</v>
      </c>
      <c r="I36" s="60">
        <v>194913.30000000002</v>
      </c>
      <c r="J36" s="61">
        <v>203384.40000000002</v>
      </c>
      <c r="K36" s="59">
        <v>151565.38</v>
      </c>
      <c r="L36" s="62">
        <f>341536.95-K36</f>
        <v>189971.57</v>
      </c>
      <c r="M36" s="62"/>
      <c r="N36" s="63"/>
      <c r="O36" s="54">
        <f t="shared" ref="O36:P37" si="5">IFERROR(K36/G36,"100"%)</f>
        <v>0.47827547986390018</v>
      </c>
      <c r="P36" s="54">
        <f t="shared" si="5"/>
        <v>0.39403272578913229</v>
      </c>
      <c r="Q36" s="64"/>
      <c r="R36" s="65"/>
      <c r="S36" s="54">
        <f>IFERROR(K36/F36,"100%")</f>
        <v>0.12658732689185734</v>
      </c>
      <c r="T36" s="54">
        <v>0.28520000000000001</v>
      </c>
      <c r="U36" s="64"/>
      <c r="V36" s="65"/>
      <c r="W36" s="27"/>
    </row>
    <row r="37" spans="2:23" ht="85.5" x14ac:dyDescent="0.25">
      <c r="E37" s="28" t="s">
        <v>69</v>
      </c>
      <c r="F37" s="29">
        <f>SUM(G37:J37)</f>
        <v>1360097.4</v>
      </c>
      <c r="G37" s="66">
        <v>451708.39999999997</v>
      </c>
      <c r="H37" s="67">
        <v>319958.39999999997</v>
      </c>
      <c r="I37" s="67">
        <v>309958.40000000002</v>
      </c>
      <c r="J37" s="68">
        <v>278472.2</v>
      </c>
      <c r="K37" s="66">
        <v>319183.88</v>
      </c>
      <c r="L37" s="69">
        <f>807255.94-K37</f>
        <v>488072.05999999994</v>
      </c>
      <c r="M37" s="69"/>
      <c r="N37" s="70"/>
      <c r="O37" s="54">
        <f t="shared" si="5"/>
        <v>0.70661488694919117</v>
      </c>
      <c r="P37" s="54">
        <f t="shared" si="5"/>
        <v>1.525423492554032</v>
      </c>
      <c r="Q37" s="71"/>
      <c r="R37" s="72"/>
      <c r="S37" s="54">
        <f>IFERROR(K37/F37,"100%")</f>
        <v>0.23467722238127947</v>
      </c>
      <c r="T37" s="54">
        <v>0.59350000000000003</v>
      </c>
      <c r="U37" s="71"/>
      <c r="V37" s="72"/>
      <c r="W37" s="30" t="s">
        <v>70</v>
      </c>
    </row>
    <row r="38" spans="2:23" ht="15.75" thickBot="1" x14ac:dyDescent="0.3">
      <c r="E38" s="31"/>
      <c r="F38" s="32"/>
      <c r="G38" s="73"/>
      <c r="H38" s="74"/>
      <c r="I38" s="74"/>
      <c r="J38" s="75"/>
      <c r="K38" s="73"/>
      <c r="L38" s="76"/>
      <c r="M38" s="76"/>
      <c r="N38" s="77"/>
      <c r="O38" s="78"/>
      <c r="P38" s="79"/>
      <c r="Q38" s="79"/>
      <c r="R38" s="80"/>
      <c r="S38" s="81"/>
      <c r="T38" s="79"/>
      <c r="U38" s="79"/>
      <c r="V38" s="80"/>
      <c r="W38" s="33"/>
    </row>
    <row r="39" spans="2:23" ht="25.5" customHeight="1" x14ac:dyDescent="0.25">
      <c r="B39" s="193"/>
      <c r="C39" s="193"/>
      <c r="F39" s="147"/>
      <c r="K39" s="141"/>
    </row>
    <row r="40" spans="2:23" x14ac:dyDescent="0.25">
      <c r="G40" s="141"/>
      <c r="S40" s="141"/>
      <c r="T40" s="141"/>
    </row>
    <row r="41" spans="2:23" x14ac:dyDescent="0.25">
      <c r="G41" s="141"/>
    </row>
  </sheetData>
  <mergeCells count="27">
    <mergeCell ref="B39:C39"/>
    <mergeCell ref="T13:V13"/>
    <mergeCell ref="W13:W14"/>
    <mergeCell ref="B13:B14"/>
    <mergeCell ref="E32:W32"/>
    <mergeCell ref="E33:E34"/>
    <mergeCell ref="F33:F34"/>
    <mergeCell ref="G33:J33"/>
    <mergeCell ref="K33:N33"/>
    <mergeCell ref="O33:R33"/>
    <mergeCell ref="S33:V33"/>
    <mergeCell ref="W33:W34"/>
    <mergeCell ref="B16:F16"/>
    <mergeCell ref="G13:K13"/>
    <mergeCell ref="E35:F35"/>
    <mergeCell ref="C13:C14"/>
    <mergeCell ref="C29:D29"/>
    <mergeCell ref="J29:O29"/>
    <mergeCell ref="V29:W29"/>
    <mergeCell ref="G12:V12"/>
    <mergeCell ref="E4:S4"/>
    <mergeCell ref="E5:S5"/>
    <mergeCell ref="D13:F13"/>
    <mergeCell ref="L13:O13"/>
    <mergeCell ref="P13:S13"/>
    <mergeCell ref="E6:S6"/>
    <mergeCell ref="E7:S7"/>
  </mergeCells>
  <conditionalFormatting sqref="G36:J38">
    <cfRule type="containsBlanks" dxfId="98" priority="108">
      <formula>LEN(TRIM(G36))=0</formula>
    </cfRule>
  </conditionalFormatting>
  <conditionalFormatting sqref="K36:N38">
    <cfRule type="containsBlanks" dxfId="97" priority="107">
      <formula>LEN(TRIM(K36))=0</formula>
    </cfRule>
  </conditionalFormatting>
  <conditionalFormatting sqref="O36:P37">
    <cfRule type="cellIs" dxfId="96" priority="101" stopIfTrue="1" operator="equal">
      <formula>"100%"</formula>
    </cfRule>
    <cfRule type="cellIs" dxfId="95" priority="102" stopIfTrue="1" operator="lessThan">
      <formula>0.5</formula>
    </cfRule>
    <cfRule type="cellIs" dxfId="94" priority="103" stopIfTrue="1" operator="between">
      <formula>0.5</formula>
      <formula>0.7</formula>
    </cfRule>
    <cfRule type="cellIs" dxfId="93" priority="104" stopIfTrue="1" operator="between">
      <formula>0.7</formula>
      <formula>1.2</formula>
    </cfRule>
    <cfRule type="cellIs" dxfId="92" priority="105" stopIfTrue="1" operator="greaterThanOrEqual">
      <formula>1.2</formula>
    </cfRule>
    <cfRule type="containsBlanks" dxfId="91" priority="106" stopIfTrue="1">
      <formula>LEN(TRIM(O36))=0</formula>
    </cfRule>
  </conditionalFormatting>
  <conditionalFormatting sqref="S36:T37">
    <cfRule type="cellIs" dxfId="90" priority="95" stopIfTrue="1" operator="equal">
      <formula>"100%"</formula>
    </cfRule>
    <cfRule type="cellIs" dxfId="89" priority="96" stopIfTrue="1" operator="lessThan">
      <formula>0.5</formula>
    </cfRule>
    <cfRule type="cellIs" dxfId="88" priority="97" stopIfTrue="1" operator="between">
      <formula>0.5</formula>
      <formula>0.7</formula>
    </cfRule>
    <cfRule type="cellIs" dxfId="87" priority="98" stopIfTrue="1" operator="between">
      <formula>0.7</formula>
      <formula>1.2</formula>
    </cfRule>
    <cfRule type="cellIs" dxfId="86" priority="99" stopIfTrue="1" operator="greaterThanOrEqual">
      <formula>1.2</formula>
    </cfRule>
    <cfRule type="containsBlanks" dxfId="85" priority="100" stopIfTrue="1">
      <formula>LEN(TRIM(S36))=0</formula>
    </cfRule>
  </conditionalFormatting>
  <conditionalFormatting sqref="O38:V38 Q36:R37 U36:V37">
    <cfRule type="containsBlanks" dxfId="84" priority="94">
      <formula>LEN(TRIM(O36))=0</formula>
    </cfRule>
  </conditionalFormatting>
  <conditionalFormatting sqref="L16:O19 L22:O24">
    <cfRule type="containsBlanks" dxfId="83" priority="79">
      <formula>LEN(TRIM(L16))=0</formula>
    </cfRule>
  </conditionalFormatting>
  <conditionalFormatting sqref="H16:K19 H22:K24">
    <cfRule type="containsBlanks" dxfId="82" priority="78">
      <formula>LEN(TRIM(H16))=0</formula>
    </cfRule>
  </conditionalFormatting>
  <conditionalFormatting sqref="T17:V19 T22:V24">
    <cfRule type="cellIs" dxfId="81" priority="72" stopIfTrue="1" operator="equal">
      <formula>"100%"</formula>
    </cfRule>
    <cfRule type="cellIs" dxfId="80" priority="73" stopIfTrue="1" operator="lessThan">
      <formula>0.5</formula>
    </cfRule>
    <cfRule type="cellIs" dxfId="79" priority="74" stopIfTrue="1" operator="between">
      <formula>0.5</formula>
      <formula>0.7</formula>
    </cfRule>
    <cfRule type="cellIs" dxfId="78" priority="75" stopIfTrue="1" operator="between">
      <formula>0.7</formula>
      <formula>1.2</formula>
    </cfRule>
    <cfRule type="cellIs" dxfId="77" priority="76" stopIfTrue="1" operator="greaterThanOrEqual">
      <formula>1.2</formula>
    </cfRule>
    <cfRule type="containsBlanks" dxfId="76" priority="77" stopIfTrue="1">
      <formula>LEN(TRIM(T17))=0</formula>
    </cfRule>
  </conditionalFormatting>
  <conditionalFormatting sqref="T17:V19 T22:V24">
    <cfRule type="containsBlanks" dxfId="75" priority="71">
      <formula>LEN(TRIM(T17))=0</formula>
    </cfRule>
  </conditionalFormatting>
  <conditionalFormatting sqref="P16:P19 P22:P24 Q16">
    <cfRule type="cellIs" dxfId="74" priority="65" stopIfTrue="1" operator="equal">
      <formula>"100%"</formula>
    </cfRule>
    <cfRule type="cellIs" dxfId="73" priority="66" stopIfTrue="1" operator="lessThan">
      <formula>0.5</formula>
    </cfRule>
    <cfRule type="cellIs" dxfId="72" priority="67" stopIfTrue="1" operator="between">
      <formula>0.5</formula>
      <formula>0.7</formula>
    </cfRule>
    <cfRule type="cellIs" dxfId="71" priority="68" stopIfTrue="1" operator="between">
      <formula>0.7</formula>
      <formula>1.2</formula>
    </cfRule>
    <cfRule type="cellIs" dxfId="70" priority="69" stopIfTrue="1" operator="greaterThanOrEqual">
      <formula>1.2</formula>
    </cfRule>
    <cfRule type="containsBlanks" dxfId="69" priority="70" stopIfTrue="1">
      <formula>LEN(TRIM(P16))=0</formula>
    </cfRule>
  </conditionalFormatting>
  <conditionalFormatting sqref="T16:V16">
    <cfRule type="cellIs" dxfId="68" priority="59" stopIfTrue="1" operator="equal">
      <formula>"100%"</formula>
    </cfRule>
    <cfRule type="cellIs" dxfId="67" priority="60" stopIfTrue="1" operator="lessThan">
      <formula>0.5</formula>
    </cfRule>
    <cfRule type="cellIs" dxfId="66" priority="61" stopIfTrue="1" operator="between">
      <formula>0.5</formula>
      <formula>0.7</formula>
    </cfRule>
    <cfRule type="cellIs" dxfId="65" priority="62" stopIfTrue="1" operator="between">
      <formula>0.7</formula>
      <formula>1.2</formula>
    </cfRule>
    <cfRule type="cellIs" dxfId="64" priority="63" stopIfTrue="1" operator="greaterThanOrEqual">
      <formula>1.2</formula>
    </cfRule>
    <cfRule type="containsBlanks" dxfId="63" priority="64" stopIfTrue="1">
      <formula>LEN(TRIM(T16))=0</formula>
    </cfRule>
  </conditionalFormatting>
  <conditionalFormatting sqref="T16:V16">
    <cfRule type="containsBlanks" dxfId="62" priority="58">
      <formula>LEN(TRIM(T16))=0</formula>
    </cfRule>
  </conditionalFormatting>
  <conditionalFormatting sqref="T15:V15">
    <cfRule type="cellIs" dxfId="61" priority="52" stopIfTrue="1" operator="equal">
      <formula>"100%"</formula>
    </cfRule>
    <cfRule type="cellIs" dxfId="60" priority="53" stopIfTrue="1" operator="lessThan">
      <formula>0.5</formula>
    </cfRule>
    <cfRule type="cellIs" dxfId="59" priority="54" stopIfTrue="1" operator="between">
      <formula>0.5</formula>
      <formula>0.7</formula>
    </cfRule>
    <cfRule type="cellIs" dxfId="58" priority="55" stopIfTrue="1" operator="between">
      <formula>0.7</formula>
      <formula>1.2</formula>
    </cfRule>
    <cfRule type="cellIs" dxfId="57" priority="56" stopIfTrue="1" operator="greaterThanOrEqual">
      <formula>1.2</formula>
    </cfRule>
    <cfRule type="containsBlanks" dxfId="56" priority="57" stopIfTrue="1">
      <formula>LEN(TRIM(T15))=0</formula>
    </cfRule>
  </conditionalFormatting>
  <conditionalFormatting sqref="T15:V15">
    <cfRule type="containsBlanks" dxfId="55" priority="51">
      <formula>LEN(TRIM(T15))=0</formula>
    </cfRule>
  </conditionalFormatting>
  <conditionalFormatting sqref="P15">
    <cfRule type="cellIs" dxfId="54" priority="45" stopIfTrue="1" operator="equal">
      <formula>"100%"</formula>
    </cfRule>
    <cfRule type="cellIs" dxfId="53" priority="46" stopIfTrue="1" operator="lessThan">
      <formula>0.5</formula>
    </cfRule>
    <cfRule type="cellIs" dxfId="52" priority="47" stopIfTrue="1" operator="between">
      <formula>0.5</formula>
      <formula>0.7</formula>
    </cfRule>
    <cfRule type="cellIs" dxfId="51" priority="48" stopIfTrue="1" operator="between">
      <formula>0.7</formula>
      <formula>1.2</formula>
    </cfRule>
    <cfRule type="cellIs" dxfId="50" priority="49" stopIfTrue="1" operator="greaterThanOrEqual">
      <formula>1.2</formula>
    </cfRule>
    <cfRule type="containsBlanks" dxfId="49" priority="50" stopIfTrue="1">
      <formula>LEN(TRIM(P15))=0</formula>
    </cfRule>
  </conditionalFormatting>
  <conditionalFormatting sqref="P15">
    <cfRule type="containsBlanks" dxfId="48" priority="44">
      <formula>LEN(TRIM(P15))=0</formula>
    </cfRule>
  </conditionalFormatting>
  <conditionalFormatting sqref="K35:N35">
    <cfRule type="containsBlanks" dxfId="47" priority="43">
      <formula>LEN(TRIM(K35))=0</formula>
    </cfRule>
  </conditionalFormatting>
  <conditionalFormatting sqref="G35:J35">
    <cfRule type="containsBlanks" dxfId="46" priority="42">
      <formula>LEN(TRIM(G35))=0</formula>
    </cfRule>
  </conditionalFormatting>
  <conditionalFormatting sqref="O35:R35">
    <cfRule type="cellIs" dxfId="45" priority="36" stopIfTrue="1" operator="equal">
      <formula>"100%"</formula>
    </cfRule>
    <cfRule type="cellIs" dxfId="44" priority="37" stopIfTrue="1" operator="lessThan">
      <formula>0.5</formula>
    </cfRule>
    <cfRule type="cellIs" dxfId="43" priority="38" stopIfTrue="1" operator="between">
      <formula>0.5</formula>
      <formula>0.7</formula>
    </cfRule>
    <cfRule type="cellIs" dxfId="42" priority="39" stopIfTrue="1" operator="between">
      <formula>0.7</formula>
      <formula>1.2</formula>
    </cfRule>
    <cfRule type="cellIs" dxfId="41" priority="40" stopIfTrue="1" operator="greaterThanOrEqual">
      <formula>1.2</formula>
    </cfRule>
    <cfRule type="containsBlanks" dxfId="40" priority="41" stopIfTrue="1">
      <formula>LEN(TRIM(O35))=0</formula>
    </cfRule>
  </conditionalFormatting>
  <conditionalFormatting sqref="S35:V35">
    <cfRule type="cellIs" dxfId="39" priority="30" stopIfTrue="1" operator="equal">
      <formula>"100%"</formula>
    </cfRule>
    <cfRule type="cellIs" dxfId="38" priority="31" stopIfTrue="1" operator="lessThan">
      <formula>0.5</formula>
    </cfRule>
    <cfRule type="cellIs" dxfId="37" priority="32" stopIfTrue="1" operator="between">
      <formula>0.5</formula>
      <formula>0.7</formula>
    </cfRule>
    <cfRule type="cellIs" dxfId="36" priority="33" stopIfTrue="1" operator="between">
      <formula>0.7</formula>
      <formula>1.2</formula>
    </cfRule>
    <cfRule type="cellIs" dxfId="35" priority="34" stopIfTrue="1" operator="greaterThanOrEqual">
      <formula>1.2</formula>
    </cfRule>
    <cfRule type="containsBlanks" dxfId="34" priority="35" stopIfTrue="1">
      <formula>LEN(TRIM(S35))=0</formula>
    </cfRule>
  </conditionalFormatting>
  <conditionalFormatting sqref="S35:V35">
    <cfRule type="containsBlanks" dxfId="33" priority="29">
      <formula>LEN(TRIM(S35))=0</formula>
    </cfRule>
  </conditionalFormatting>
  <conditionalFormatting sqref="L20:O21">
    <cfRule type="containsBlanks" dxfId="32" priority="28">
      <formula>LEN(TRIM(L20))=0</formula>
    </cfRule>
  </conditionalFormatting>
  <conditionalFormatting sqref="H20:K21">
    <cfRule type="containsBlanks" dxfId="31" priority="27">
      <formula>LEN(TRIM(H20))=0</formula>
    </cfRule>
  </conditionalFormatting>
  <conditionalFormatting sqref="T20:V21">
    <cfRule type="cellIs" dxfId="30" priority="21" stopIfTrue="1" operator="equal">
      <formula>"100%"</formula>
    </cfRule>
    <cfRule type="cellIs" dxfId="29" priority="22" stopIfTrue="1" operator="lessThan">
      <formula>0.5</formula>
    </cfRule>
    <cfRule type="cellIs" dxfId="28" priority="23" stopIfTrue="1" operator="between">
      <formula>0.5</formula>
      <formula>0.7</formula>
    </cfRule>
    <cfRule type="cellIs" dxfId="27" priority="24" stopIfTrue="1" operator="between">
      <formula>0.7</formula>
      <formula>1.2</formula>
    </cfRule>
    <cfRule type="cellIs" dxfId="26" priority="25" stopIfTrue="1" operator="greaterThanOrEqual">
      <formula>1.2</formula>
    </cfRule>
    <cfRule type="containsBlanks" dxfId="25" priority="26" stopIfTrue="1">
      <formula>LEN(TRIM(T20))=0</formula>
    </cfRule>
  </conditionalFormatting>
  <conditionalFormatting sqref="T20:V21">
    <cfRule type="containsBlanks" dxfId="24" priority="20">
      <formula>LEN(TRIM(T20))=0</formula>
    </cfRule>
  </conditionalFormatting>
  <conditionalFormatting sqref="P20:P21">
    <cfRule type="cellIs" dxfId="23" priority="14" stopIfTrue="1" operator="equal">
      <formula>"100%"</formula>
    </cfRule>
    <cfRule type="cellIs" dxfId="22" priority="15" stopIfTrue="1" operator="lessThan">
      <formula>0.5</formula>
    </cfRule>
    <cfRule type="cellIs" dxfId="21" priority="16" stopIfTrue="1" operator="between">
      <formula>0.5</formula>
      <formula>0.7</formula>
    </cfRule>
    <cfRule type="cellIs" dxfId="20" priority="17" stopIfTrue="1" operator="between">
      <formula>0.7</formula>
      <formula>1.2</formula>
    </cfRule>
    <cfRule type="cellIs" dxfId="19" priority="18" stopIfTrue="1" operator="greaterThanOrEqual">
      <formula>1.2</formula>
    </cfRule>
    <cfRule type="containsBlanks" dxfId="18" priority="19" stopIfTrue="1">
      <formula>LEN(TRIM(P20))=0</formula>
    </cfRule>
  </conditionalFormatting>
  <conditionalFormatting sqref="Q15">
    <cfRule type="cellIs" dxfId="17" priority="8" stopIfTrue="1" operator="equal">
      <formula>"100%"</formula>
    </cfRule>
    <cfRule type="cellIs" dxfId="16" priority="9" stopIfTrue="1" operator="lessThan">
      <formula>0.5</formula>
    </cfRule>
    <cfRule type="cellIs" dxfId="15" priority="10" stopIfTrue="1" operator="between">
      <formula>0.5</formula>
      <formula>0.7</formula>
    </cfRule>
    <cfRule type="cellIs" dxfId="14" priority="11" stopIfTrue="1" operator="between">
      <formula>0.7</formula>
      <formula>1.2</formula>
    </cfRule>
    <cfRule type="cellIs" dxfId="13" priority="12" stopIfTrue="1" operator="greaterThanOrEqual">
      <formula>1.2</formula>
    </cfRule>
    <cfRule type="containsBlanks" dxfId="12" priority="13" stopIfTrue="1">
      <formula>LEN(TRIM(Q15))=0</formula>
    </cfRule>
  </conditionalFormatting>
  <conditionalFormatting sqref="Q15">
    <cfRule type="containsBlanks" dxfId="11" priority="7">
      <formula>LEN(TRIM(Q15))=0</formula>
    </cfRule>
  </conditionalFormatting>
  <conditionalFormatting sqref="Q17:Q24">
    <cfRule type="cellIs" dxfId="10" priority="1" stopIfTrue="1" operator="equal">
      <formula>"100%"</formula>
    </cfRule>
    <cfRule type="cellIs" dxfId="9" priority="2" stopIfTrue="1" operator="lessThan">
      <formula>0.5</formula>
    </cfRule>
    <cfRule type="cellIs" dxfId="8" priority="3" stopIfTrue="1" operator="between">
      <formula>0.5</formula>
      <formula>0.7</formula>
    </cfRule>
    <cfRule type="cellIs" dxfId="7" priority="4" stopIfTrue="1" operator="between">
      <formula>0.7</formula>
      <formula>1.2</formula>
    </cfRule>
    <cfRule type="cellIs" dxfId="6" priority="5" stopIfTrue="1" operator="greaterThanOrEqual">
      <formula>1.2</formula>
    </cfRule>
    <cfRule type="containsBlanks" dxfId="5" priority="6" stopIfTrue="1">
      <formula>LEN(TRIM(Q17))=0</formula>
    </cfRule>
  </conditionalFormatting>
  <pageMargins left="0.70866141732283472" right="0.70866141732283472" top="0.74803149606299213" bottom="0.74803149606299213" header="0.31496062992125984" footer="0.31496062992125984"/>
  <pageSetup paperSize="5" scale="32" fitToHeight="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82" t="s">
        <v>27</v>
      </c>
    </row>
    <row r="3" spans="1:2" ht="120" customHeight="1" x14ac:dyDescent="0.25">
      <c r="A3" s="215" t="s">
        <v>28</v>
      </c>
      <c r="B3" s="215"/>
    </row>
    <row r="5" spans="1:2" ht="45" x14ac:dyDescent="0.25">
      <c r="A5" s="83"/>
      <c r="B5" s="84" t="s">
        <v>29</v>
      </c>
    </row>
    <row r="6" spans="1:2" ht="60" x14ac:dyDescent="0.25">
      <c r="A6" s="85"/>
      <c r="B6" s="84" t="s">
        <v>30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198" t="s">
        <v>18</v>
      </c>
      <c r="C3" s="199"/>
      <c r="D3" s="199"/>
      <c r="E3" s="199"/>
      <c r="F3" s="199"/>
      <c r="G3" s="199"/>
      <c r="H3" s="199"/>
      <c r="I3" s="199"/>
      <c r="J3" s="199"/>
      <c r="K3" s="199"/>
      <c r="L3" s="199"/>
      <c r="M3" s="199"/>
      <c r="N3" s="199"/>
      <c r="O3" s="199"/>
      <c r="P3" s="199"/>
      <c r="Q3" s="199"/>
      <c r="R3" s="199"/>
      <c r="S3" s="199"/>
      <c r="T3" s="200"/>
    </row>
    <row r="4" spans="2:20" ht="15.75" thickBot="1" x14ac:dyDescent="0.3">
      <c r="B4" s="201" t="s">
        <v>19</v>
      </c>
      <c r="C4" s="201" t="s">
        <v>12</v>
      </c>
      <c r="D4" s="198" t="s">
        <v>13</v>
      </c>
      <c r="E4" s="199"/>
      <c r="F4" s="199"/>
      <c r="G4" s="200"/>
      <c r="H4" s="203" t="s">
        <v>14</v>
      </c>
      <c r="I4" s="204"/>
      <c r="J4" s="204"/>
      <c r="K4" s="216"/>
      <c r="L4" s="217" t="s">
        <v>15</v>
      </c>
      <c r="M4" s="204"/>
      <c r="N4" s="204"/>
      <c r="O4" s="216"/>
      <c r="P4" s="217" t="s">
        <v>16</v>
      </c>
      <c r="Q4" s="204"/>
      <c r="R4" s="204"/>
      <c r="S4" s="205"/>
      <c r="T4" s="206" t="s">
        <v>20</v>
      </c>
    </row>
    <row r="5" spans="2:20" ht="29.25" thickBot="1" x14ac:dyDescent="0.3">
      <c r="B5" s="202"/>
      <c r="C5" s="202"/>
      <c r="D5" s="34" t="s">
        <v>21</v>
      </c>
      <c r="E5" s="35" t="s">
        <v>22</v>
      </c>
      <c r="F5" s="36" t="s">
        <v>23</v>
      </c>
      <c r="G5" s="35" t="s">
        <v>24</v>
      </c>
      <c r="H5" s="34" t="s">
        <v>21</v>
      </c>
      <c r="I5" s="35" t="s">
        <v>22</v>
      </c>
      <c r="J5" s="36" t="s">
        <v>23</v>
      </c>
      <c r="K5" s="35" t="s">
        <v>24</v>
      </c>
      <c r="L5" s="34" t="s">
        <v>21</v>
      </c>
      <c r="M5" s="35" t="s">
        <v>22</v>
      </c>
      <c r="N5" s="36" t="s">
        <v>23</v>
      </c>
      <c r="O5" s="35" t="s">
        <v>24</v>
      </c>
      <c r="P5" s="34" t="s">
        <v>21</v>
      </c>
      <c r="Q5" s="35" t="s">
        <v>22</v>
      </c>
      <c r="R5" s="36" t="s">
        <v>23</v>
      </c>
      <c r="S5" s="35" t="s">
        <v>24</v>
      </c>
      <c r="T5" s="207"/>
    </row>
    <row r="6" spans="2:20" x14ac:dyDescent="0.25">
      <c r="B6" s="22"/>
      <c r="C6" s="23">
        <f>SUM(D6:G256)</f>
        <v>0</v>
      </c>
      <c r="D6" s="37"/>
      <c r="E6" s="38"/>
      <c r="F6" s="39"/>
      <c r="G6" s="40"/>
      <c r="H6" s="37"/>
      <c r="I6" s="38"/>
      <c r="J6" s="39"/>
      <c r="K6" s="40"/>
      <c r="L6" s="24" t="str">
        <f t="shared" ref="L6:O8" si="0">IFERROR(H6/D6,"NO APLICA")</f>
        <v>NO APLICA</v>
      </c>
      <c r="M6" s="25" t="str">
        <f t="shared" si="0"/>
        <v>NO APLICA</v>
      </c>
      <c r="N6" s="25" t="str">
        <f t="shared" si="0"/>
        <v>NO APLICA</v>
      </c>
      <c r="O6" s="26" t="str">
        <f t="shared" si="0"/>
        <v>NO APLICA</v>
      </c>
      <c r="P6" s="24" t="str">
        <f t="shared" ref="P6:P8" si="1">IFERROR(H6/D6,"NO APLICA")</f>
        <v>NO APLICA</v>
      </c>
      <c r="Q6" s="25" t="str">
        <f t="shared" ref="Q6:Q8" si="2">IFERROR((H6+I6)/(D6+E6),"NO APLICA")</f>
        <v>NO APLICA</v>
      </c>
      <c r="R6" s="25" t="str">
        <f t="shared" ref="R6:R8" si="3">IFERROR((H6+I6+J6)/(D6+E6+F6),"NO APLICA")</f>
        <v>NO APLICA</v>
      </c>
      <c r="S6" s="26" t="str">
        <f t="shared" ref="S6:S8" si="4">IFERROR((H6+I6+J6+K6)/(D6+E6+F6+G6),"NO APLICA")</f>
        <v>NO APLICA</v>
      </c>
      <c r="T6" s="27"/>
    </row>
    <row r="7" spans="2:20" x14ac:dyDescent="0.25">
      <c r="B7" s="28"/>
      <c r="C7" s="29">
        <f>SUM(D7:G257)</f>
        <v>0</v>
      </c>
      <c r="D7" s="41"/>
      <c r="E7" s="42"/>
      <c r="F7" s="43"/>
      <c r="G7" s="44"/>
      <c r="H7" s="41"/>
      <c r="I7" s="42"/>
      <c r="J7" s="43"/>
      <c r="K7" s="44"/>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30"/>
    </row>
    <row r="8" spans="2:20" ht="15.75" thickBot="1" x14ac:dyDescent="0.3">
      <c r="B8" s="31"/>
      <c r="C8" s="32">
        <f>SUM(D8:G258)</f>
        <v>0</v>
      </c>
      <c r="D8" s="45"/>
      <c r="E8" s="46"/>
      <c r="F8" s="47"/>
      <c r="G8" s="48"/>
      <c r="H8" s="45"/>
      <c r="I8" s="46"/>
      <c r="J8" s="47"/>
      <c r="K8" s="48"/>
      <c r="L8" s="16" t="str">
        <f t="shared" si="0"/>
        <v>NO APLICA</v>
      </c>
      <c r="M8" s="17" t="str">
        <f t="shared" si="0"/>
        <v>NO APLICA</v>
      </c>
      <c r="N8" s="17" t="str">
        <f t="shared" si="0"/>
        <v>NO APLICA</v>
      </c>
      <c r="O8" s="18" t="str">
        <f t="shared" si="0"/>
        <v>NO APLICA</v>
      </c>
      <c r="P8" s="16" t="str">
        <f t="shared" si="1"/>
        <v>NO APLICA</v>
      </c>
      <c r="Q8" s="17" t="str">
        <f t="shared" si="2"/>
        <v>NO APLICA</v>
      </c>
      <c r="R8" s="17" t="str">
        <f t="shared" si="3"/>
        <v>NO APLICA</v>
      </c>
      <c r="S8" s="18" t="str">
        <f t="shared" si="4"/>
        <v>NO APLICA</v>
      </c>
      <c r="T8" s="33"/>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SEGUIMIENTO EJE 3</vt:lpstr>
      <vt:lpstr>Instrucciones</vt:lpstr>
      <vt:lpstr>Hoja1</vt:lpstr>
      <vt:lpstr>'SEGUIMIENTO EJE 3'!Área_de_impresión</vt:lpstr>
      <vt:lpstr>'SEGUIMIENTO EJE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saul tovar</cp:lastModifiedBy>
  <cp:revision/>
  <cp:lastPrinted>2024-07-18T16:53:58Z</cp:lastPrinted>
  <dcterms:created xsi:type="dcterms:W3CDTF">2021-02-22T21:43:21Z</dcterms:created>
  <dcterms:modified xsi:type="dcterms:W3CDTF">2024-07-18T17:45:02Z</dcterms:modified>
  <cp:category/>
  <cp:contentStatus/>
</cp:coreProperties>
</file>