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\OneDrive\Escritorio\PNT\KARINA 2 TRIM -2024\FORMATOS DE SEGUIMIENTO 2TR24\"/>
    </mc:Choice>
  </mc:AlternateContent>
  <xr:revisionPtr revIDLastSave="0" documentId="13_ncr:1_{0DB09CDC-A437-40D7-A58B-2AE77465A333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SEGUIMIENTO 2Tr24" sheetId="3" r:id="rId1"/>
    <sheet name="Hoja1" sheetId="5" state="hidden" r:id="rId2"/>
    <sheet name="Instrucciones" sheetId="4" state="hidden" r:id="rId3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3" l="1"/>
  <c r="P15" i="3" l="1"/>
  <c r="P14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14" i="3"/>
  <c r="Q15" i="3"/>
  <c r="R13" i="3"/>
  <c r="S13" i="3"/>
  <c r="T13" i="3"/>
  <c r="V13" i="3"/>
  <c r="U13" i="3"/>
  <c r="P13" i="3"/>
  <c r="Q33" i="3" l="1"/>
  <c r="T33" i="3"/>
  <c r="P32" i="3"/>
  <c r="P31" i="3"/>
  <c r="P30" i="3"/>
  <c r="G31" i="3"/>
  <c r="G30" i="3"/>
  <c r="P26" i="3" l="1"/>
  <c r="P27" i="3"/>
  <c r="P28" i="3"/>
  <c r="P29" i="3"/>
  <c r="G26" i="3"/>
  <c r="G27" i="3"/>
  <c r="G28" i="3"/>
  <c r="G29" i="3"/>
  <c r="P23" i="3"/>
  <c r="P22" i="3"/>
  <c r="P21" i="3"/>
  <c r="G21" i="3" l="1"/>
  <c r="G22" i="3"/>
  <c r="G23" i="3"/>
  <c r="G19" i="3" l="1"/>
  <c r="G18" i="3"/>
  <c r="P18" i="3"/>
  <c r="V50" i="3" l="1"/>
  <c r="V51" i="3"/>
  <c r="V52" i="3"/>
  <c r="V48" i="3"/>
  <c r="V49" i="3"/>
  <c r="P51" i="3"/>
  <c r="Q51" i="3"/>
  <c r="R51" i="3"/>
  <c r="P52" i="3"/>
  <c r="Q52" i="3"/>
  <c r="R52" i="3"/>
  <c r="O51" i="3"/>
  <c r="O52" i="3"/>
  <c r="P50" i="3"/>
  <c r="Q50" i="3"/>
  <c r="R50" i="3"/>
  <c r="P49" i="3"/>
  <c r="Q49" i="3"/>
  <c r="R49" i="3"/>
  <c r="P48" i="3"/>
  <c r="Q48" i="3"/>
  <c r="R48" i="3"/>
  <c r="O7" i="5" l="1"/>
  <c r="O8" i="5"/>
  <c r="O9" i="5"/>
  <c r="O10" i="5"/>
  <c r="R7" i="5"/>
  <c r="S7" i="5"/>
  <c r="R8" i="5"/>
  <c r="S8" i="5"/>
  <c r="R9" i="5"/>
  <c r="S9" i="5"/>
  <c r="R10" i="5"/>
  <c r="S10" i="5"/>
  <c r="Q8" i="5" l="1"/>
  <c r="Q9" i="5"/>
  <c r="Q10" i="5"/>
  <c r="N10" i="5"/>
  <c r="M10" i="5"/>
  <c r="N9" i="5"/>
  <c r="N8" i="5"/>
  <c r="N7" i="5"/>
  <c r="U49" i="3"/>
  <c r="U50" i="3"/>
  <c r="U51" i="3"/>
  <c r="U52" i="3"/>
  <c r="U48" i="3"/>
  <c r="T49" i="3" l="1"/>
  <c r="T50" i="3"/>
  <c r="T51" i="3"/>
  <c r="T52" i="3"/>
  <c r="T48" i="3"/>
  <c r="O48" i="3"/>
  <c r="P16" i="3" l="1"/>
  <c r="P17" i="3"/>
  <c r="P19" i="3"/>
  <c r="P20" i="3"/>
  <c r="P24" i="3"/>
  <c r="P25" i="3"/>
  <c r="P33" i="3" l="1"/>
  <c r="G25" i="3"/>
  <c r="G24" i="3"/>
  <c r="S50" i="3" l="1"/>
  <c r="O50" i="3"/>
  <c r="S49" i="3"/>
  <c r="O49" i="3"/>
  <c r="S48" i="3"/>
  <c r="G15" i="3"/>
  <c r="G16" i="3"/>
  <c r="G17" i="3"/>
  <c r="G20" i="3"/>
  <c r="G32" i="3"/>
  <c r="G14" i="3"/>
  <c r="M9" i="5"/>
  <c r="M8" i="5"/>
  <c r="Q7" i="5"/>
  <c r="M7" i="5"/>
</calcChain>
</file>

<file path=xl/sharedStrings.xml><?xml version="1.0" encoding="utf-8"?>
<sst xmlns="http://schemas.openxmlformats.org/spreadsheetml/2006/main" count="225" uniqueCount="139">
  <si>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</si>
  <si>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</si>
  <si>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</si>
  <si>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</si>
  <si>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</si>
  <si>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</si>
  <si>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</si>
  <si>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</si>
  <si>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</si>
  <si>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</si>
  <si>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</si>
  <si>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</si>
  <si>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</si>
  <si>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</si>
  <si>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REVISÓ
Mtro. Enrique E. Encalada Sánchez
Dirección de Planeación de la DGPM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</si>
  <si>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</si>
  <si>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</si>
  <si>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</si>
  <si>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</si>
  <si>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</si>
  <si>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</si>
  <si>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</si>
  <si>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</si>
  <si>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</si>
  <si>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</si>
  <si>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</si>
  <si>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</si>
  <si>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</si>
  <si>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</si>
  <si>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</si>
  <si>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Trimestral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</si>
  <si>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gestionados.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</si>
  <si>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 Brindadas.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</si>
  <si>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Simplificados.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</si>
  <si>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</si>
  <si>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Estructuras Orgánicas</t>
    </r>
  </si>
  <si>
    <t>Propósito
(Instituto Municipal de Desarrollo Administrativo e Innovación IMDAI)</t>
  </si>
  <si>
    <r>
      <t xml:space="preserve">UNIDAD DE MEDIDA DEL INDICADOR:
</t>
    </r>
    <r>
      <rPr>
        <sz val="11"/>
        <color theme="0"/>
        <rFont val="Arial"/>
        <family val="2"/>
      </rPr>
      <t>Porcentaje.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Población atendida.</t>
    </r>
  </si>
  <si>
    <r>
      <t xml:space="preserve">UNIDAD DE MEDIDA DEL INDICADOR:
</t>
    </r>
    <r>
      <rPr>
        <sz val="11"/>
        <color theme="0"/>
        <rFont val="Arial"/>
        <family val="2"/>
      </rPr>
      <t xml:space="preserve">Porcentaje 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Dependencias municipales.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</si>
  <si>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</t>
    </r>
  </si>
  <si>
    <t>Dirección de Ventanilla Única de Trámites y Servicios</t>
  </si>
  <si>
    <t>Dirección de Mejora Regulatoria</t>
  </si>
  <si>
    <t>Dirección de Desarrollo Administrativo e Innovación</t>
  </si>
  <si>
    <t>Dirección de Gestión de la Calidad Municipal</t>
  </si>
  <si>
    <t xml:space="preserve">Diferencia de avance entre el anual y el trimestral, ya que durante este primer trimestre fue ejercido el remanente del ejercicio 2022, lo cual no se informa en estos datos plasmados en el seguimiento a la ejecucion del presupuesto Autorizado </t>
  </si>
  <si>
    <t>Componente sin ejecucion de presupuesto ya que para empezar a operar primero debera ser aprobada por el Consejo Directivo del IMDAI</t>
  </si>
  <si>
    <t>ANUAL</t>
  </si>
  <si>
    <t>INSTITUTO MUNICIPAL DE DESARROLLO ADMINISTRATIVO E INNOVACIÓN</t>
  </si>
  <si>
    <t xml:space="preserve">Coordinacion Administrativa </t>
  </si>
  <si>
    <t xml:space="preserve">Avance del presupuesto trimestral ya que algunos suministros son gestionados por parte de la Coordinacion Administrativa, ademas de que algunos suministros se cuentan con stock </t>
  </si>
  <si>
    <t xml:space="preserve">No ejerce presupuesto aun, hasta que arranque los resultados </t>
  </si>
  <si>
    <t>ELABORÓ
Lic. Brian Carrillo Carrillo
Coordinador Administrativo del IMDAI</t>
  </si>
  <si>
    <t>Ejerce presupuesto a partir del ultimo trimestre del año</t>
  </si>
  <si>
    <t>SEGUIMIENTO DE AVANCE EN CUMPLIMIENTO DE METAS Y OBJETIVOS 2024</t>
  </si>
  <si>
    <t>META PROGRAMADA 2024</t>
  </si>
  <si>
    <t>META REALIZADA 2024</t>
  </si>
  <si>
    <t>AVANCE EN CUMPLIMIENTO DE METAS TRIMESTRAL Y ANUAL ACUMULADO 2024</t>
  </si>
  <si>
    <t>PORCENTAJE DE AVANCE TRIMESTRAL 2024</t>
  </si>
  <si>
    <t>PORCENTAJE DE AVANCE TRIMESTRAL ACUMULADO 2024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</si>
  <si>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Asesorías, Trámites y Servicios.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</si>
  <si>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Procesos de los trámites y servicios que fueron rediseñados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</si>
  <si>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</si>
  <si>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Conferencias y/o foros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</si>
  <si>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Herramientas Administrativas.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</si>
  <si>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Manuales Administrativos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</si>
  <si>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Lineamientos, Manuales y/o Protocolos Administrativos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</si>
  <si>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Ciudadanas de Atención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</si>
  <si>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</si>
  <si>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</si>
  <si>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t>AUTORIZÓ
Lic. Bárbara Jackeline Iturralde Ortíz
Directora General del IMDAI</t>
  </si>
  <si>
    <t>JUSTIFICACION TRIMESTRAL DE AVANCE DE RESULTADOS 2024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</si>
  <si>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</si>
  <si>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t>G-PPA 1.6 PROGRAMA DE MODERNIZACIÓN EN MATERIA DE MEJORA REGULATORIA</t>
  </si>
  <si>
    <t>Anual</t>
  </si>
  <si>
    <t>NO DISPONIBLE</t>
  </si>
  <si>
    <r>
      <rPr>
        <b/>
        <sz val="14"/>
        <color theme="0"/>
        <rFont val="Arial"/>
        <family val="2"/>
      </rPr>
      <t xml:space="preserve">1.6.1.1 </t>
    </r>
    <r>
      <rPr>
        <sz val="14"/>
        <color theme="0"/>
        <rFont val="Arial"/>
        <family val="2"/>
      </rPr>
      <t>La población y dependencias municipales reciben atención integral a través de la promoción de una mejora regulatoria articulada como base en una política pública transversal que genere un marco regulatorio claro y efectivo para beneficio del sector social, privado y público.</t>
    </r>
  </si>
  <si>
    <r>
      <t xml:space="preserve">PPA: </t>
    </r>
    <r>
      <rPr>
        <sz val="14"/>
        <color theme="0"/>
        <rFont val="Arial"/>
        <family val="2"/>
      </rPr>
      <t>Porcentaje de la Población Atendida.</t>
    </r>
  </si>
  <si>
    <r>
      <t xml:space="preserve">PDMA: </t>
    </r>
    <r>
      <rPr>
        <sz val="14"/>
        <color theme="0"/>
        <rFont val="Arial"/>
        <family val="2"/>
      </rPr>
      <t>Porcentaje de Dependencias municipales atendidas.</t>
    </r>
  </si>
  <si>
    <r>
      <t xml:space="preserve">Componente
</t>
    </r>
    <r>
      <rPr>
        <sz val="14"/>
        <color theme="1"/>
        <rFont val="Arial"/>
        <family val="2"/>
      </rPr>
      <t>(Dirección de Ventanilla Única de Trámites y Servicios)</t>
    </r>
  </si>
  <si>
    <r>
      <rPr>
        <b/>
        <sz val="14"/>
        <color theme="1"/>
        <rFont val="Arial"/>
        <family val="2"/>
      </rPr>
      <t>1.6.1.1.1</t>
    </r>
    <r>
      <rPr>
        <sz val="14"/>
        <color theme="1"/>
        <rFont val="Arial"/>
        <family val="2"/>
      </rPr>
      <t xml:space="preserve"> Trámites y Servicios de la Dirección de Ventanilla Única de Trámites y Servicios gestionados.</t>
    </r>
  </si>
  <si>
    <r>
      <rPr>
        <b/>
        <sz val="14"/>
        <color theme="1"/>
        <rFont val="Arial"/>
        <family val="2"/>
      </rPr>
      <t>PTSV</t>
    </r>
    <r>
      <rPr>
        <sz val="14"/>
        <color theme="1"/>
        <rFont val="Arial"/>
        <family val="2"/>
      </rPr>
      <t>: Porcentaje de Trámites y Servicios gestionados en Dirección de Ventanilla.</t>
    </r>
  </si>
  <si>
    <r>
      <rPr>
        <b/>
        <sz val="14"/>
        <color theme="1"/>
        <rFont val="Arial"/>
        <family val="2"/>
      </rPr>
      <t>1.6.1.1.1.1</t>
    </r>
    <r>
      <rPr>
        <sz val="14"/>
        <color theme="1"/>
        <rFont val="Arial"/>
        <family val="2"/>
      </rPr>
      <t xml:space="preserve"> Brindar asesoría personalizada e integral a la ciudadanía Benitojuarense.</t>
    </r>
  </si>
  <si>
    <r>
      <rPr>
        <b/>
        <sz val="14"/>
        <color theme="1"/>
        <rFont val="Arial"/>
        <family val="2"/>
      </rPr>
      <t>PAB:</t>
    </r>
    <r>
      <rPr>
        <sz val="14"/>
        <color theme="1"/>
        <rFont val="Arial"/>
        <family val="2"/>
      </rPr>
      <t xml:space="preserve"> Porcentaje de asesorÍas brindadas.</t>
    </r>
  </si>
  <si>
    <r>
      <rPr>
        <b/>
        <sz val="14"/>
        <color theme="1"/>
        <rFont val="Arial"/>
        <family val="2"/>
      </rPr>
      <t xml:space="preserve">1.6.1.1.1.2 </t>
    </r>
    <r>
      <rPr>
        <sz val="14"/>
        <color theme="1"/>
        <rFont val="Arial"/>
        <family val="2"/>
      </rPr>
      <t>Asesorias, trámites y servicios brindados desde la Ventanilla Inclusiva a la ciudadanía Benitojuarense.</t>
    </r>
  </si>
  <si>
    <r>
      <rPr>
        <b/>
        <sz val="14"/>
        <color theme="1"/>
        <rFont val="Arial"/>
        <family val="2"/>
      </rPr>
      <t>PATSVI:</t>
    </r>
    <r>
      <rPr>
        <sz val="14"/>
        <color theme="1"/>
        <rFont val="Arial"/>
        <family val="2"/>
      </rPr>
      <t xml:space="preserve"> Porcentaje de Asesorias, Trámites y Servicios desde la Ventanilla Inclusiva.</t>
    </r>
  </si>
  <si>
    <r>
      <t xml:space="preserve">Componente
</t>
    </r>
    <r>
      <rPr>
        <sz val="14"/>
        <color theme="1"/>
        <rFont val="Arial"/>
        <family val="2"/>
      </rPr>
      <t>(Dirección de Mejora Regulatoria)</t>
    </r>
  </si>
  <si>
    <r>
      <rPr>
        <b/>
        <sz val="14"/>
        <color theme="1"/>
        <rFont val="Arial"/>
        <family val="2"/>
      </rPr>
      <t>1.6.1.1.2</t>
    </r>
    <r>
      <rPr>
        <sz val="14"/>
        <color theme="1"/>
        <rFont val="Arial"/>
        <family val="2"/>
      </rPr>
      <t xml:space="preserve"> Trámites y Servicios mediante la aplicación de Herramientas de Mejora Regulatoria simplificados.</t>
    </r>
  </si>
  <si>
    <r>
      <rPr>
        <b/>
        <sz val="14"/>
        <color theme="1"/>
        <rFont val="Arial"/>
        <family val="2"/>
      </rPr>
      <t xml:space="preserve">PTSS: </t>
    </r>
    <r>
      <rPr>
        <sz val="14"/>
        <color theme="1"/>
        <rFont val="Arial"/>
        <family val="2"/>
      </rPr>
      <t>Porcentaje de Trámites y Servicios Simplificados.</t>
    </r>
  </si>
  <si>
    <r>
      <rPr>
        <b/>
        <sz val="14"/>
        <color theme="1"/>
        <rFont val="Arial"/>
        <family val="2"/>
      </rPr>
      <t>1.6.1.1.2.1</t>
    </r>
    <r>
      <rPr>
        <sz val="14"/>
        <color theme="1"/>
        <rFont val="Arial"/>
        <family val="2"/>
      </rPr>
      <t xml:space="preserve"> Reformulación integral de trámites y servicios a través de la reingeniería de procesos</t>
    </r>
  </si>
  <si>
    <r>
      <rPr>
        <b/>
        <sz val="14"/>
        <color theme="1"/>
        <rFont val="Arial"/>
        <family val="2"/>
      </rPr>
      <t xml:space="preserve">PTSRPA: </t>
    </r>
    <r>
      <rPr>
        <sz val="14"/>
        <color theme="1"/>
        <rFont val="Arial"/>
        <family val="2"/>
      </rPr>
      <t>Porcentaje de Trámites y Servicios con Reingenieria de Procesos Aplicada</t>
    </r>
  </si>
  <si>
    <r>
      <rPr>
        <b/>
        <sz val="14"/>
        <color theme="1"/>
        <rFont val="Arial"/>
        <family val="2"/>
      </rPr>
      <t>1.6.1.1.2.2</t>
    </r>
    <r>
      <rPr>
        <sz val="14"/>
        <color theme="1"/>
        <rFont val="Arial"/>
        <family val="2"/>
      </rPr>
      <t xml:space="preserve"> Capacitaciones en materia de Mejora Regulatoria.</t>
    </r>
  </si>
  <si>
    <r>
      <rPr>
        <b/>
        <sz val="14"/>
        <color theme="1"/>
        <rFont val="Arial"/>
        <family val="2"/>
      </rPr>
      <t>PCCI:</t>
    </r>
    <r>
      <rPr>
        <sz val="14"/>
        <color theme="1"/>
        <rFont val="Arial"/>
        <family val="2"/>
      </rPr>
      <t xml:space="preserve"> Porcentaje de  de cursos y capacitaciones implementadas.</t>
    </r>
  </si>
  <si>
    <r>
      <rPr>
        <b/>
        <sz val="14"/>
        <color theme="1"/>
        <rFont val="Arial"/>
        <family val="2"/>
      </rPr>
      <t>1.6.1.1.2.3</t>
    </r>
    <r>
      <rPr>
        <sz val="14"/>
        <color theme="1"/>
        <rFont val="Arial"/>
        <family val="2"/>
      </rPr>
      <t xml:space="preserve"> Difusion de las herramientas de Mejora Regulatoria para la ciudadania.</t>
    </r>
  </si>
  <si>
    <r>
      <rPr>
        <b/>
        <sz val="14"/>
        <color theme="1"/>
        <rFont val="Arial"/>
        <family val="2"/>
      </rPr>
      <t xml:space="preserve">PCFR: </t>
    </r>
    <r>
      <rPr>
        <sz val="14"/>
        <color theme="1"/>
        <rFont val="Arial"/>
        <family val="2"/>
      </rPr>
      <t>Porcentaje de conferencias y/o foros públicos realizados.</t>
    </r>
  </si>
  <si>
    <r>
      <rPr>
        <b/>
        <sz val="14"/>
        <color theme="1"/>
        <rFont val="Arial"/>
        <family val="2"/>
      </rPr>
      <t>1.6.1.1.2.1</t>
    </r>
    <r>
      <rPr>
        <sz val="14"/>
        <color theme="1"/>
        <rFont val="Arial"/>
        <family val="2"/>
      </rPr>
      <t xml:space="preserve"> Atención de solicitudes de la Herramienta Protesta Ciudadana.</t>
    </r>
  </si>
  <si>
    <r>
      <rPr>
        <b/>
        <sz val="14"/>
        <color theme="1"/>
        <rFont val="Arial"/>
        <family val="2"/>
      </rPr>
      <t>PSAPC:</t>
    </r>
    <r>
      <rPr>
        <sz val="14"/>
        <color theme="1"/>
        <rFont val="Arial"/>
        <family val="2"/>
      </rPr>
      <t xml:space="preserve"> Porcentaje de solicitudes atendidas a través de la Herramienta Protesta Ciudadana.</t>
    </r>
  </si>
  <si>
    <r>
      <t xml:space="preserve">Componente
</t>
    </r>
    <r>
      <rPr>
        <sz val="14"/>
        <color theme="1"/>
        <rFont val="Arial"/>
        <family val="2"/>
      </rPr>
      <t>(Dirección de Desarrollo Administrativo e Innovación)</t>
    </r>
  </si>
  <si>
    <r>
      <rPr>
        <b/>
        <sz val="14"/>
        <color theme="1"/>
        <rFont val="Arial"/>
        <family val="2"/>
      </rPr>
      <t>1.6.1.1.3</t>
    </r>
    <r>
      <rPr>
        <sz val="14"/>
        <color theme="1"/>
        <rFont val="Arial"/>
        <family val="2"/>
      </rPr>
      <t xml:space="preserve"> Herramientas de desarrollo administrativo e innovación que permitan la transparencia, la simplificación de los procesos administrativos, y la calidad de atención de los trámites y servicios.</t>
    </r>
  </si>
  <si>
    <r>
      <rPr>
        <b/>
        <sz val="14"/>
        <color theme="1"/>
        <rFont val="Arial"/>
        <family val="2"/>
      </rPr>
      <t>PHAI:</t>
    </r>
    <r>
      <rPr>
        <sz val="14"/>
        <color theme="1"/>
        <rFont val="Arial"/>
        <family val="2"/>
      </rPr>
      <t xml:space="preserve"> Porcentaje de Herramientas Administrativas Implementadas</t>
    </r>
  </si>
  <si>
    <r>
      <rPr>
        <b/>
        <sz val="14"/>
        <color theme="1"/>
        <rFont val="Arial"/>
        <family val="2"/>
      </rPr>
      <t>1.6.1.1.3.1</t>
    </r>
    <r>
      <rPr>
        <sz val="14"/>
        <color theme="1"/>
        <rFont val="Arial"/>
        <family val="2"/>
      </rPr>
      <t xml:space="preserve"> Manuales Administrativos para las unidades y dependencias municipales Revisados y Validados.</t>
    </r>
  </si>
  <si>
    <r>
      <rPr>
        <b/>
        <sz val="14"/>
        <color theme="1"/>
        <rFont val="Arial"/>
        <family val="2"/>
      </rPr>
      <t>PMADA:</t>
    </r>
    <r>
      <rPr>
        <sz val="14"/>
        <color theme="1"/>
        <rFont val="Arial"/>
        <family val="2"/>
      </rPr>
      <t xml:space="preserve"> Porcentaje de Manuales Administrativos Revisados y Validados</t>
    </r>
  </si>
  <si>
    <r>
      <rPr>
        <b/>
        <sz val="14"/>
        <color theme="1"/>
        <rFont val="Arial"/>
        <family val="2"/>
      </rPr>
      <t>1.6.1.1.3.2</t>
    </r>
    <r>
      <rPr>
        <sz val="14"/>
        <color theme="1"/>
        <rFont val="Arial"/>
        <family val="2"/>
      </rPr>
      <t xml:space="preserve"> Análisis y evaluación de las estructuras orgánicas propuestas por las dependencias, unidades y entidades de la administración pública municipal</t>
    </r>
  </si>
  <si>
    <r>
      <rPr>
        <b/>
        <sz val="14"/>
        <color theme="1"/>
        <rFont val="Arial"/>
        <family val="2"/>
      </rPr>
      <t>PEOAE:</t>
    </r>
    <r>
      <rPr>
        <sz val="14"/>
        <color theme="1"/>
        <rFont val="Arial"/>
        <family val="2"/>
      </rPr>
      <t xml:space="preserve"> Porcentaje de Estructuras Orgánicas Analizadas y Evaluadas.</t>
    </r>
  </si>
  <si>
    <r>
      <rPr>
        <b/>
        <sz val="14"/>
        <color theme="1"/>
        <rFont val="Arial"/>
        <family val="2"/>
      </rPr>
      <t>1.6.1.1.3.3</t>
    </r>
    <r>
      <rPr>
        <sz val="14"/>
        <color theme="1"/>
        <rFont val="Arial"/>
        <family val="2"/>
      </rPr>
      <t xml:space="preserve"> Elaboración de Lineamientos, Manuales y/o Protocolos Administrativos y de políticas públicas municipales</t>
    </r>
  </si>
  <si>
    <r>
      <rPr>
        <b/>
        <sz val="14"/>
        <color theme="1"/>
        <rFont val="Arial"/>
        <family val="2"/>
      </rPr>
      <t>PLMPE:</t>
    </r>
    <r>
      <rPr>
        <sz val="14"/>
        <color theme="1"/>
        <rFont val="Arial"/>
        <family val="2"/>
      </rPr>
      <t xml:space="preserve"> Porcentaje de Lineamientos, Manuales y/o Protocolos Administrativos y de politicas públicas elaboradas.</t>
    </r>
  </si>
  <si>
    <r>
      <rPr>
        <b/>
        <sz val="14"/>
        <color theme="1"/>
        <rFont val="Arial"/>
        <family val="2"/>
      </rPr>
      <t>1.6.1.1.3.4</t>
    </r>
    <r>
      <rPr>
        <sz val="14"/>
        <color theme="1"/>
        <rFont val="Arial"/>
        <family val="2"/>
      </rPr>
      <t xml:space="preserve"> Evaluaciones ciudadanas de atención de trámites y servicios brindados por las unidades administrativas municipales que se encargan de brindarlos</t>
    </r>
  </si>
  <si>
    <r>
      <rPr>
        <b/>
        <sz val="14"/>
        <color theme="1"/>
        <rFont val="Arial"/>
        <family val="2"/>
      </rPr>
      <t xml:space="preserve">PECAA: </t>
    </r>
    <r>
      <rPr>
        <sz val="14"/>
        <color theme="1"/>
        <rFont val="Arial"/>
        <family val="2"/>
      </rPr>
      <t>Porcentaje de Evaluaciones Ciudadanas de Atención Aplicadas.</t>
    </r>
  </si>
  <si>
    <r>
      <rPr>
        <b/>
        <sz val="14"/>
        <color theme="1"/>
        <rFont val="Arial"/>
        <family val="2"/>
      </rPr>
      <t>1.6.1.1.3.5</t>
    </r>
    <r>
      <rPr>
        <sz val="14"/>
        <color theme="1"/>
        <rFont val="Arial"/>
        <family val="2"/>
      </rPr>
      <t xml:space="preserve"> Capacitaciones a las y los trabajadores de las dependencias y entidades municipales para el desarrollo administrativo e innovación del Municipio</t>
    </r>
  </si>
  <si>
    <r>
      <rPr>
        <b/>
        <sz val="14"/>
        <color theme="1"/>
        <rFont val="Arial"/>
        <family val="2"/>
      </rPr>
      <t>PCTMDI:</t>
    </r>
    <r>
      <rPr>
        <sz val="14"/>
        <color theme="1"/>
        <rFont val="Arial"/>
        <family val="2"/>
      </rPr>
      <t xml:space="preserve"> Porcentaje de Capacitaciones a las y los Trabajadores Municipales en Desarrollo e Innovación</t>
    </r>
  </si>
  <si>
    <r>
      <t xml:space="preserve">Componente
</t>
    </r>
    <r>
      <rPr>
        <sz val="14"/>
        <color theme="1"/>
        <rFont val="Arial"/>
        <family val="2"/>
      </rPr>
      <t>(Dirección de Gestión de la Calidad Municipal)</t>
    </r>
  </si>
  <si>
    <r>
      <t xml:space="preserve">1.6.1.1.4. </t>
    </r>
    <r>
      <rPr>
        <sz val="14"/>
        <color theme="1"/>
        <rFont val="Arial"/>
        <family val="2"/>
      </rPr>
      <t>Herramientas digitales que reduzcan los costos en gestión de trámites municipales y mejoren la calidad de vida de la población implementadas</t>
    </r>
  </si>
  <si>
    <r>
      <t xml:space="preserve">PHDRCI: </t>
    </r>
    <r>
      <rPr>
        <sz val="14"/>
        <color theme="1"/>
        <rFont val="Arial"/>
        <family val="2"/>
      </rPr>
      <t>Porcentaje de Herramientas Digitales de Reducción de Costos Implementadas</t>
    </r>
  </si>
  <si>
    <r>
      <rPr>
        <b/>
        <sz val="14"/>
        <color theme="1"/>
        <rFont val="Arial"/>
        <family val="2"/>
      </rPr>
      <t xml:space="preserve">1.6.1.1.4.1. </t>
    </r>
    <r>
      <rPr>
        <sz val="14"/>
        <color theme="1"/>
        <rFont val="Arial"/>
        <family val="2"/>
      </rPr>
      <t xml:space="preserve">Interoperabiliad del Registro Municipal de Trámites y Servicios (REMTYS) con el Catálogo Nacional de Regulación de Trámites y Servicios </t>
    </r>
  </si>
  <si>
    <r>
      <rPr>
        <b/>
        <sz val="14"/>
        <color theme="1"/>
        <rFont val="Arial"/>
        <family val="2"/>
      </rPr>
      <t>PAIA:</t>
    </r>
    <r>
      <rPr>
        <sz val="14"/>
        <color theme="1"/>
        <rFont val="Arial"/>
        <family val="2"/>
      </rPr>
      <t xml:space="preserve"> Porcentaje de avance en la Implementación de la API. </t>
    </r>
  </si>
  <si>
    <r>
      <t xml:space="preserve">1.6.1.1.4.2. </t>
    </r>
    <r>
      <rPr>
        <sz val="14"/>
        <color theme="1"/>
        <rFont val="Arial"/>
        <family val="2"/>
      </rPr>
      <t xml:space="preserve">Proyecto de Implementación del Sistema Integral de Ventanilla Única </t>
    </r>
  </si>
  <si>
    <r>
      <rPr>
        <b/>
        <sz val="14"/>
        <color theme="1"/>
        <rFont val="Arial"/>
        <family val="2"/>
      </rPr>
      <t xml:space="preserve">PAISIVU: </t>
    </r>
    <r>
      <rPr>
        <sz val="14"/>
        <color theme="1"/>
        <rFont val="Arial"/>
        <family val="2"/>
      </rPr>
      <t>Porcentaje de Avance en la Implementación del Sistema Integral de Ventanilla Única</t>
    </r>
  </si>
  <si>
    <r>
      <t xml:space="preserve">Meta Trimestral: </t>
    </r>
    <r>
      <rPr>
        <sz val="14"/>
        <color theme="1"/>
        <rFont val="Arial"/>
        <family val="2"/>
      </rPr>
      <t>Derivado de la incorporación de más trámites y servicios al catalogo de atención que brinda la Ventanilla Única, así como la gestión y seguimiento de los trámites en línea, se obtiene el resultado de 89.43% de lo programado para el trimestre.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</si>
  <si>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Derivado del seguimiento a las diversas dependencias mediante la aplicación de herramientas de Mejora Regulatoria simplificados, se avanza en este trimestre 100.00% a lo programado del periodo.</t>
    </r>
  </si>
  <si>
    <r>
      <t xml:space="preserve">Meta Trimestral: </t>
    </r>
    <r>
      <rPr>
        <sz val="14"/>
        <color theme="1"/>
        <rFont val="Arial"/>
        <family val="2"/>
      </rPr>
      <t>Se realizó el análisis de los procesos y costos de los trámites y servicios, cumpliendo como el 100.00% de la meta establecida para el periodo</t>
    </r>
    <r>
      <rPr>
        <b/>
        <sz val="14"/>
        <color theme="1"/>
        <rFont val="Arial"/>
        <family val="2"/>
      </rPr>
      <t>.</t>
    </r>
  </si>
  <si>
    <r>
      <t xml:space="preserve">Meta Trimestral: </t>
    </r>
    <r>
      <rPr>
        <sz val="14"/>
        <color theme="1"/>
        <rFont val="Arial"/>
        <family val="2"/>
      </rPr>
      <t>Comenzarán a contabilizarse las solicitudes ciudadanas a partir del siguiente trimestre, ya que la plataforma no se encuentra habilidada y esta en mantenimiento por parte de la Dirección de Tecnologías de la Información.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</si>
  <si>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Se lleva a cabo el 100.00% de la meta planeada para el trimestre gracias a la activa participación de las dependencias municipales.                             </t>
    </r>
  </si>
  <si>
    <r>
      <rPr>
        <b/>
        <sz val="12"/>
        <color theme="1"/>
        <rFont val="Arial"/>
        <family val="2"/>
      </rPr>
      <t>Unidad de medida del Indicador:</t>
    </r>
    <r>
      <rPr>
        <sz val="12"/>
        <color theme="1"/>
        <rFont val="Arial"/>
        <family val="2"/>
      </rPr>
      <t xml:space="preserve">
Porcentaje </t>
    </r>
  </si>
  <si>
    <r>
      <t xml:space="preserve">1.6.1 </t>
    </r>
    <r>
      <rPr>
        <sz val="12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la promoción de una mejora regulatoria articulada como base en una política pública transversal que genere un marco regulatorio claro y efectivo para beneficio del sector social, privado y público.</t>
    </r>
  </si>
  <si>
    <r>
      <rPr>
        <b/>
        <sz val="12"/>
        <color theme="1"/>
        <rFont val="Arial"/>
        <family val="2"/>
      </rPr>
      <t>IAG: Í</t>
    </r>
    <r>
      <rPr>
        <sz val="12"/>
        <color theme="1"/>
        <rFont val="Arial"/>
        <family val="2"/>
      </rPr>
      <t>ndice de Avance General en la implantación y operación del modelo PbR-SED</t>
    </r>
  </si>
  <si>
    <r>
      <t>Meta Trimestral:</t>
    </r>
    <r>
      <rPr>
        <sz val="14"/>
        <color theme="1" tint="4.9989318521683403E-2"/>
        <rFont val="Arial"/>
        <family val="2"/>
      </rPr>
      <t xml:space="preserve"> Durante este trimestre no se alcanzó la meta debido a la migración de plataforma de trámites y servicios del ayuntamiento, cambian a manera digital teniendo impacto en el instituto y su afluencia de personas, obteniendo 70.98% de lo programado para el periodo.</t>
    </r>
  </si>
  <si>
    <r>
      <t xml:space="preserve">Meta Trimestral: </t>
    </r>
    <r>
      <rPr>
        <sz val="14"/>
        <color theme="1" tint="4.9989318521683403E-2"/>
        <rFont val="Arial"/>
        <family val="2"/>
      </rPr>
      <t>Durante este trimestre la Dirección de Mejora Regulatoria realizó el estudio y análisis de 3 iniciativas, mientras que la Dirección de Desarrollo Administrativo e Innovación llevó a cabo la capacitación de manuales administrativos de la Dirección General de Educación y la Dirección de Ingresos, así como a la Contraloría Municipal en mesas de trabajo relativas al Protocolo de Atención Ciudadana, lo que significó un 100.00% acumulado por ambas unidades administrativas de la meta trimestral.</t>
    </r>
  </si>
  <si>
    <r>
      <t xml:space="preserve">Meta Trimestral: </t>
    </r>
    <r>
      <rPr>
        <sz val="14"/>
        <color theme="1"/>
        <rFont val="Arial"/>
        <family val="2"/>
      </rPr>
      <t>A través de los diversos módulos y canales digitales se brinda asesoría a la ciudadanía de forma más ágil y oportuna permitiéndonos llegar al 81.72% de la meta del trimestre pero se detecta en el municipio una disminución considerable en la apertura de nuevos negocios que se comprueba con el menor número de asesorías brindadas.</t>
    </r>
  </si>
  <si>
    <r>
      <t xml:space="preserve">Meta Trimestral: </t>
    </r>
    <r>
      <rPr>
        <sz val="14"/>
        <color theme="1"/>
        <rFont val="Arial"/>
        <family val="2"/>
      </rPr>
      <t>A través de los modulos de Ventanilla Inclusiva se brinda asesoría, así como se realizan trámites y servicios a la ciudadanía con diversas discapacidades, permitiendonos llegar al 81.93% de la meta programada.</t>
    </r>
  </si>
  <si>
    <r>
      <t xml:space="preserve">Meta Trimestral: </t>
    </r>
    <r>
      <rPr>
        <sz val="14"/>
        <color theme="1"/>
        <rFont val="Arial"/>
        <family val="2"/>
      </rPr>
      <t>Fueron aplicadas las capacitaciones planeadas, cumpliendo así con la meta trimestra de acuerdo con el indicador del segundo trimestre 2024.</t>
    </r>
  </si>
  <si>
    <r>
      <t xml:space="preserve">Meta Trimestral: </t>
    </r>
    <r>
      <rPr>
        <sz val="14"/>
        <color theme="1"/>
        <rFont val="Arial"/>
        <family val="2"/>
      </rPr>
      <t>Se análizaron y evaluaron 4 estructuras orgánicas, cumpliendo con el 80.00% de la meta programada del periodo.</t>
    </r>
  </si>
  <si>
    <r>
      <t xml:space="preserve">Meta Trimestral: </t>
    </r>
    <r>
      <rPr>
        <sz val="14"/>
        <color theme="1"/>
        <rFont val="Arial"/>
        <family val="2"/>
      </rPr>
      <t>Se elaboraron los proyectos, sin embargo, aún estamos en espera de la sesión del consejo municipal de mejora regulatoria para la aprobación oficial.</t>
    </r>
  </si>
  <si>
    <r>
      <t xml:space="preserve">Meta Trimestral: </t>
    </r>
    <r>
      <rPr>
        <sz val="14"/>
        <color theme="1"/>
        <rFont val="Arial"/>
        <family val="2"/>
      </rPr>
      <t>Se logró la meta programada para el trimestre al capacitarse a la Dirección de Ingresos</t>
    </r>
  </si>
  <si>
    <r>
      <t xml:space="preserve">Meta trimestral: </t>
    </r>
    <r>
      <rPr>
        <sz val="14"/>
        <color theme="1"/>
        <rFont val="Arial"/>
        <family val="2"/>
      </rPr>
      <t>Se han llevado a cabo 2 reuniones de trabajo en donde se ha visto avance en el desarrollo del sistema de captura que servirá para la gestión de trámites a tráves de la Ventanilla Única, logrando el 100.00% de lo planeado en el trimestre.</t>
    </r>
  </si>
  <si>
    <r>
      <t xml:space="preserve">Meta Trimestral: </t>
    </r>
    <r>
      <rPr>
        <sz val="14"/>
        <color theme="1"/>
        <rFont val="Arial"/>
        <family val="2"/>
      </rPr>
      <t>Se planea que el avance de la meta trimestral empiece a contarse en el tercer trimestre 2024, ya que por cambios climáticos se pospusieron las fechas del foro, evitando poner en situación de riesgo a los participantes.</t>
    </r>
  </si>
  <si>
    <r>
      <t xml:space="preserve">Meta Trimestral: </t>
    </r>
    <r>
      <rPr>
        <sz val="14"/>
        <color theme="1"/>
        <rFont val="Arial"/>
        <family val="2"/>
      </rPr>
      <t>Se revisaron y validaron 14 manuales, cumpliendo en su totalidad con la meta programada del periodo y superandola en 75% gracias a la participación de las dependencias municipales.</t>
    </r>
  </si>
  <si>
    <r>
      <t xml:space="preserve">Meta Trimestral: </t>
    </r>
    <r>
      <rPr>
        <sz val="14"/>
        <color theme="1"/>
        <rFont val="Arial"/>
        <family val="2"/>
      </rPr>
      <t>Este segundo trimestre no se logró lo programado, alcanzando solo 32.70% de la meta, dado a que la aplicación de las encuestas inicio después de la fecha planeada y nos encontramos con muy baja afluencia de la ciudadanía en las dependencias.</t>
    </r>
  </si>
  <si>
    <r>
      <rPr>
        <b/>
        <sz val="14"/>
        <color theme="1"/>
        <rFont val="Arial"/>
        <family val="2"/>
      </rPr>
      <t xml:space="preserve">Materia Trimestral: </t>
    </r>
    <r>
      <rPr>
        <sz val="14"/>
        <color theme="1"/>
        <rFont val="Arial"/>
        <family val="2"/>
      </rPr>
      <t>Se trabaja en coordinación con la Dirección de Mejora Regulatoria y la Unidad Juridica en diversas actividades para promover la calidad en los trámites y servicios ofrecidos en el municipio. En ese sentido se logro un avance del 70.00% en el reglamento de gobierno digital y 88.00% en el subdominio del IMDAI.</t>
    </r>
    <r>
      <rPr>
        <b/>
        <sz val="14"/>
        <color theme="1"/>
        <rFont val="Arial"/>
        <family val="2"/>
      </rPr>
      <t xml:space="preserve">
</t>
    </r>
  </si>
  <si>
    <r>
      <t>Meta trimestral:</t>
    </r>
    <r>
      <rPr>
        <sz val="14"/>
        <color theme="1"/>
        <rFont val="Arial"/>
        <family val="2"/>
      </rPr>
      <t xml:space="preserve"> En coordinación con la Dirección de Tecnologías de Informacion y la Dirección de Mejora Regulatoria se encuentra el REMTYS en proceso de captura para continuar con el desarrollo de las APIS vinculantes con el CNARTyS.</t>
    </r>
  </si>
  <si>
    <t xml:space="preserve">El índice general de avance en la implementación del modelo PbR-SED obtuvo un resultado para estre segundo trimestre del 100.89% de acuerdo a la publicacion de los resultados realizada por la SHCP en el mes de abril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</si>
</sst>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 tint="4.9989318521683403E-2"/>
      <name val="Arial"/>
      <family val="2"/>
    </font>
    <font>
      <sz val="14"/>
      <color theme="1" tint="4.9989318521683403E-2"/>
      <name val="Arial"/>
      <family val="2"/>
    </font>
    <font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3"/>
      <color rgb="FFFFFFFF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7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 style="medium">
        <color indexed="64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dotted">
        <color theme="1"/>
      </left>
      <right style="dott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theme="1"/>
      </left>
      <right/>
      <top style="medium">
        <color indexed="64"/>
      </top>
      <bottom style="dotted">
        <color theme="1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5">
    <xf numFmtId="0" fontId="0" fillId="0" borderId="0" xfId="0"/>
    <xf numFmtId="0" fontId="3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1" fillId="8" borderId="30" xfId="0" applyNumberFormat="1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41" xfId="0" applyNumberForma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/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44" fontId="2" fillId="2" borderId="42" xfId="2" applyFont="1" applyFill="1" applyBorder="1" applyAlignment="1">
      <alignment horizontal="center" vertical="center" wrapText="1"/>
    </xf>
    <xf numFmtId="44" fontId="2" fillId="2" borderId="50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29" xfId="2" applyFont="1" applyFill="1" applyBorder="1" applyAlignment="1">
      <alignment horizontal="center" vertical="center" wrapText="1"/>
    </xf>
    <xf numFmtId="44" fontId="2" fillId="2" borderId="52" xfId="2" applyFont="1" applyFill="1" applyBorder="1" applyAlignment="1">
      <alignment horizontal="center" vertical="center" wrapText="1"/>
    </xf>
    <xf numFmtId="44" fontId="2" fillId="2" borderId="53" xfId="2" applyFont="1" applyFill="1" applyBorder="1" applyAlignment="1">
      <alignment horizontal="center" vertical="center" wrapText="1"/>
    </xf>
    <xf numFmtId="44" fontId="2" fillId="2" borderId="54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2" borderId="60" xfId="0" applyFont="1" applyFill="1" applyBorder="1" applyAlignment="1">
      <alignment horizontal="left" vertical="center" wrapText="1"/>
    </xf>
    <xf numFmtId="0" fontId="4" fillId="5" borderId="57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164" fontId="1" fillId="8" borderId="67" xfId="0" applyNumberFormat="1" applyFont="1" applyFill="1" applyBorder="1" applyAlignment="1">
      <alignment horizontal="center" vertical="center" wrapText="1"/>
    </xf>
    <xf numFmtId="44" fontId="2" fillId="2" borderId="65" xfId="2" applyFont="1" applyFill="1" applyBorder="1" applyAlignment="1">
      <alignment horizontal="center" vertical="center" wrapText="1"/>
    </xf>
    <xf numFmtId="44" fontId="2" fillId="2" borderId="68" xfId="2" applyFont="1" applyFill="1" applyBorder="1" applyAlignment="1">
      <alignment horizontal="center" vertical="center" wrapText="1"/>
    </xf>
    <xf numFmtId="44" fontId="2" fillId="2" borderId="69" xfId="2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left" vertical="center" wrapText="1"/>
    </xf>
    <xf numFmtId="0" fontId="1" fillId="8" borderId="67" xfId="0" applyFont="1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2" borderId="70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horizontal="left" vertical="center" wrapText="1"/>
    </xf>
    <xf numFmtId="10" fontId="10" fillId="5" borderId="66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left" vertical="center" wrapText="1"/>
    </xf>
    <xf numFmtId="44" fontId="2" fillId="2" borderId="79" xfId="2" applyFont="1" applyFill="1" applyBorder="1" applyAlignment="1">
      <alignment horizontal="center" vertical="center" wrapText="1"/>
    </xf>
    <xf numFmtId="44" fontId="2" fillId="2" borderId="80" xfId="2" applyFont="1" applyFill="1" applyBorder="1" applyAlignment="1">
      <alignment horizontal="center" vertical="center" wrapText="1"/>
    </xf>
    <xf numFmtId="44" fontId="2" fillId="2" borderId="81" xfId="2" applyFont="1" applyFill="1" applyBorder="1" applyAlignment="1">
      <alignment horizontal="center" vertical="center" wrapText="1"/>
    </xf>
    <xf numFmtId="44" fontId="2" fillId="2" borderId="22" xfId="2" applyFont="1" applyFill="1" applyBorder="1" applyAlignment="1">
      <alignment horizontal="center" vertical="center" wrapText="1"/>
    </xf>
    <xf numFmtId="44" fontId="2" fillId="2" borderId="23" xfId="2" applyFont="1" applyFill="1" applyBorder="1" applyAlignment="1">
      <alignment horizontal="center" vertical="center" wrapText="1"/>
    </xf>
    <xf numFmtId="44" fontId="2" fillId="2" borderId="24" xfId="2" applyFont="1" applyFill="1" applyBorder="1" applyAlignment="1">
      <alignment horizontal="center" vertical="center" wrapText="1"/>
    </xf>
    <xf numFmtId="44" fontId="2" fillId="2" borderId="83" xfId="2" applyFont="1" applyFill="1" applyBorder="1" applyAlignment="1">
      <alignment horizontal="center" vertical="center" wrapText="1"/>
    </xf>
    <xf numFmtId="44" fontId="2" fillId="2" borderId="84" xfId="2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1" fillId="8" borderId="88" xfId="0" applyFont="1" applyFill="1" applyBorder="1" applyAlignment="1">
      <alignment horizontal="left" vertical="center" wrapText="1"/>
    </xf>
    <xf numFmtId="164" fontId="1" fillId="8" borderId="88" xfId="0" applyNumberFormat="1" applyFont="1" applyFill="1" applyBorder="1" applyAlignment="1">
      <alignment horizontal="center" vertical="center" wrapText="1"/>
    </xf>
    <xf numFmtId="44" fontId="2" fillId="2" borderId="89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90" xfId="2" applyFont="1" applyFill="1" applyBorder="1" applyAlignment="1">
      <alignment horizontal="center" vertical="center" wrapText="1"/>
    </xf>
    <xf numFmtId="44" fontId="2" fillId="2" borderId="91" xfId="2" applyFont="1" applyFill="1" applyBorder="1" applyAlignment="1">
      <alignment horizontal="center" vertical="center" wrapText="1"/>
    </xf>
    <xf numFmtId="44" fontId="2" fillId="2" borderId="92" xfId="2" applyFont="1" applyFill="1" applyBorder="1" applyAlignment="1">
      <alignment horizontal="center" vertical="center" wrapText="1"/>
    </xf>
    <xf numFmtId="44" fontId="2" fillId="2" borderId="93" xfId="2" applyFont="1" applyFill="1" applyBorder="1" applyAlignment="1">
      <alignment horizontal="center" vertical="center" wrapText="1"/>
    </xf>
    <xf numFmtId="0" fontId="2" fillId="0" borderId="94" xfId="0" applyFont="1" applyBorder="1" applyAlignment="1">
      <alignment horizontal="left" vertical="center" wrapText="1"/>
    </xf>
    <xf numFmtId="164" fontId="0" fillId="0" borderId="0" xfId="0" applyNumberFormat="1"/>
    <xf numFmtId="44" fontId="0" fillId="0" borderId="0" xfId="0" applyNumberFormat="1"/>
    <xf numFmtId="0" fontId="2" fillId="3" borderId="95" xfId="0" applyFont="1" applyFill="1" applyBorder="1" applyAlignment="1">
      <alignment horizontal="left" vertical="center" wrapText="1"/>
    </xf>
    <xf numFmtId="0" fontId="2" fillId="3" borderId="95" xfId="0" applyFont="1" applyFill="1" applyBorder="1" applyAlignment="1">
      <alignment horizontal="center" vertical="center" wrapText="1"/>
    </xf>
    <xf numFmtId="9" fontId="2" fillId="12" borderId="96" xfId="1" applyFont="1" applyFill="1" applyBorder="1" applyAlignment="1">
      <alignment horizontal="center" vertical="center" wrapText="1"/>
    </xf>
    <xf numFmtId="9" fontId="2" fillId="11" borderId="40" xfId="1" applyFon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10" fontId="0" fillId="6" borderId="40" xfId="1" applyNumberFormat="1" applyFont="1" applyFill="1" applyBorder="1" applyAlignment="1">
      <alignment horizontal="center" vertical="center" wrapText="1"/>
    </xf>
    <xf numFmtId="10" fontId="10" fillId="5" borderId="99" xfId="0" applyNumberFormat="1" applyFont="1" applyFill="1" applyBorder="1" applyAlignment="1">
      <alignment horizontal="center" vertical="center"/>
    </xf>
    <xf numFmtId="10" fontId="0" fillId="6" borderId="45" xfId="1" applyNumberFormat="1" applyFont="1" applyFill="1" applyBorder="1" applyAlignment="1">
      <alignment horizontal="center" vertical="center" wrapText="1"/>
    </xf>
    <xf numFmtId="0" fontId="3" fillId="8" borderId="100" xfId="0" applyFont="1" applyFill="1" applyBorder="1" applyAlignment="1">
      <alignment horizontal="center" vertical="center" wrapText="1"/>
    </xf>
    <xf numFmtId="0" fontId="3" fillId="4" borderId="101" xfId="0" applyFont="1" applyFill="1" applyBorder="1" applyAlignment="1">
      <alignment horizontal="center" vertical="center" wrapText="1"/>
    </xf>
    <xf numFmtId="0" fontId="2" fillId="3" borderId="102" xfId="0" applyFont="1" applyFill="1" applyBorder="1" applyAlignment="1">
      <alignment horizontal="left" vertical="center" wrapText="1"/>
    </xf>
    <xf numFmtId="10" fontId="0" fillId="6" borderId="17" xfId="0" applyNumberFormat="1" applyFill="1" applyBorder="1" applyAlignment="1">
      <alignment horizontal="center" vertical="center" wrapText="1"/>
    </xf>
    <xf numFmtId="0" fontId="3" fillId="4" borderId="100" xfId="0" applyFont="1" applyFill="1" applyBorder="1" applyAlignment="1">
      <alignment horizontal="center" vertical="center" wrapText="1"/>
    </xf>
    <xf numFmtId="9" fontId="2" fillId="12" borderId="18" xfId="1" applyFont="1" applyFill="1" applyBorder="1" applyAlignment="1">
      <alignment horizontal="center" vertical="center" wrapText="1"/>
    </xf>
    <xf numFmtId="10" fontId="0" fillId="6" borderId="18" xfId="1" applyNumberFormat="1" applyFon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9" fontId="2" fillId="11" borderId="103" xfId="1" applyFont="1" applyFill="1" applyBorder="1" applyAlignment="1">
      <alignment horizontal="center" vertical="center" wrapText="1"/>
    </xf>
    <xf numFmtId="0" fontId="2" fillId="0" borderId="104" xfId="0" applyFont="1" applyBorder="1" applyAlignment="1">
      <alignment horizontal="left" vertical="center" wrapText="1"/>
    </xf>
    <xf numFmtId="10" fontId="0" fillId="6" borderId="105" xfId="0" applyNumberFormat="1" applyFill="1" applyBorder="1" applyAlignment="1">
      <alignment horizontal="center" vertical="center" wrapText="1"/>
    </xf>
    <xf numFmtId="10" fontId="0" fillId="6" borderId="106" xfId="0" applyNumberFormat="1" applyFill="1" applyBorder="1" applyAlignment="1">
      <alignment horizontal="center" vertical="center" wrapText="1"/>
    </xf>
    <xf numFmtId="10" fontId="0" fillId="6" borderId="18" xfId="0" applyNumberFormat="1" applyFill="1" applyBorder="1" applyAlignment="1">
      <alignment horizontal="center" vertical="center" wrapText="1"/>
    </xf>
    <xf numFmtId="164" fontId="1" fillId="8" borderId="107" xfId="0" applyNumberFormat="1" applyFont="1" applyFill="1" applyBorder="1" applyAlignment="1">
      <alignment horizontal="center" vertical="center" wrapText="1"/>
    </xf>
    <xf numFmtId="164" fontId="1" fillId="8" borderId="108" xfId="0" applyNumberFormat="1" applyFont="1" applyFill="1" applyBorder="1" applyAlignment="1">
      <alignment horizontal="center" vertical="center" wrapText="1"/>
    </xf>
    <xf numFmtId="164" fontId="1" fillId="8" borderId="109" xfId="0" applyNumberFormat="1" applyFont="1" applyFill="1" applyBorder="1" applyAlignment="1">
      <alignment horizontal="center" vertical="center" wrapText="1"/>
    </xf>
    <xf numFmtId="164" fontId="1" fillId="8" borderId="110" xfId="0" applyNumberFormat="1" applyFont="1" applyFill="1" applyBorder="1" applyAlignment="1">
      <alignment horizontal="center" vertical="center" wrapText="1"/>
    </xf>
    <xf numFmtId="44" fontId="2" fillId="2" borderId="111" xfId="2" applyFont="1" applyFill="1" applyBorder="1" applyAlignment="1">
      <alignment horizontal="center" vertical="center" wrapText="1"/>
    </xf>
    <xf numFmtId="44" fontId="2" fillId="2" borderId="112" xfId="2" applyFont="1" applyFill="1" applyBorder="1" applyAlignment="1">
      <alignment horizontal="center" vertical="center" wrapText="1"/>
    </xf>
    <xf numFmtId="44" fontId="2" fillId="2" borderId="113" xfId="2" applyFont="1" applyFill="1" applyBorder="1" applyAlignment="1">
      <alignment horizontal="center" vertical="center" wrapText="1"/>
    </xf>
    <xf numFmtId="44" fontId="2" fillId="2" borderId="114" xfId="2" applyFont="1" applyFill="1" applyBorder="1" applyAlignment="1">
      <alignment horizontal="center" vertical="center" wrapText="1"/>
    </xf>
    <xf numFmtId="0" fontId="2" fillId="3" borderId="101" xfId="0" applyFont="1" applyFill="1" applyBorder="1" applyAlignment="1">
      <alignment horizontal="center" vertical="center" wrapText="1"/>
    </xf>
    <xf numFmtId="0" fontId="3" fillId="8" borderId="101" xfId="0" applyFont="1" applyFill="1" applyBorder="1" applyAlignment="1">
      <alignment horizontal="center" vertical="center" wrapText="1"/>
    </xf>
    <xf numFmtId="0" fontId="2" fillId="3" borderId="115" xfId="0" applyFont="1" applyFill="1" applyBorder="1" applyAlignment="1">
      <alignment horizontal="center" vertical="center" wrapText="1"/>
    </xf>
    <xf numFmtId="44" fontId="2" fillId="2" borderId="40" xfId="2" applyFont="1" applyFill="1" applyBorder="1" applyAlignment="1">
      <alignment horizontal="center" vertical="center" wrapText="1"/>
    </xf>
    <xf numFmtId="44" fontId="2" fillId="2" borderId="17" xfId="2" applyFont="1" applyFill="1" applyBorder="1" applyAlignment="1">
      <alignment horizontal="center" vertical="center" wrapText="1"/>
    </xf>
    <xf numFmtId="44" fontId="2" fillId="2" borderId="18" xfId="2" applyFont="1" applyFill="1" applyBorder="1" applyAlignment="1">
      <alignment horizontal="center" vertical="center" wrapText="1"/>
    </xf>
    <xf numFmtId="44" fontId="2" fillId="2" borderId="19" xfId="2" applyFont="1" applyFill="1" applyBorder="1" applyAlignment="1">
      <alignment horizontal="center" vertical="center" wrapText="1"/>
    </xf>
    <xf numFmtId="44" fontId="2" fillId="2" borderId="43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44" xfId="2" applyFont="1" applyFill="1" applyBorder="1" applyAlignment="1">
      <alignment horizontal="center" vertical="center" wrapText="1"/>
    </xf>
    <xf numFmtId="44" fontId="2" fillId="2" borderId="45" xfId="2" applyFont="1" applyFill="1" applyBorder="1" applyAlignment="1">
      <alignment horizontal="center" vertical="center" wrapText="1"/>
    </xf>
    <xf numFmtId="44" fontId="2" fillId="2" borderId="46" xfId="2" applyFont="1" applyFill="1" applyBorder="1" applyAlignment="1">
      <alignment horizontal="center" vertical="center" wrapText="1"/>
    </xf>
    <xf numFmtId="44" fontId="2" fillId="2" borderId="116" xfId="2" applyFont="1" applyFill="1" applyBorder="1" applyAlignment="1">
      <alignment horizontal="center" vertical="center" wrapText="1"/>
    </xf>
    <xf numFmtId="44" fontId="2" fillId="2" borderId="117" xfId="2" applyFont="1" applyFill="1" applyBorder="1" applyAlignment="1">
      <alignment horizontal="center" vertical="center" wrapText="1"/>
    </xf>
    <xf numFmtId="44" fontId="2" fillId="2" borderId="118" xfId="2" applyFont="1" applyFill="1" applyBorder="1" applyAlignment="1">
      <alignment horizontal="center" vertical="center" wrapText="1"/>
    </xf>
    <xf numFmtId="44" fontId="2" fillId="2" borderId="119" xfId="2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left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justify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8" borderId="73" xfId="0" applyFont="1" applyFill="1" applyBorder="1" applyAlignment="1">
      <alignment horizontal="center" vertical="center" wrapText="1"/>
    </xf>
    <xf numFmtId="0" fontId="16" fillId="8" borderId="76" xfId="0" applyFont="1" applyFill="1" applyBorder="1" applyAlignment="1">
      <alignment horizontal="justify" vertical="center" wrapText="1"/>
    </xf>
    <xf numFmtId="0" fontId="16" fillId="8" borderId="72" xfId="0" applyFont="1" applyFill="1" applyBorder="1" applyAlignment="1">
      <alignment horizontal="justify" vertical="center" wrapText="1"/>
    </xf>
    <xf numFmtId="0" fontId="16" fillId="8" borderId="72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justify" vertical="center" wrapText="1"/>
    </xf>
    <xf numFmtId="0" fontId="15" fillId="2" borderId="70" xfId="0" applyFont="1" applyFill="1" applyBorder="1" applyAlignment="1">
      <alignment vertical="center" wrapText="1"/>
    </xf>
    <xf numFmtId="0" fontId="16" fillId="8" borderId="7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justify" vertical="center" wrapText="1"/>
    </xf>
    <xf numFmtId="0" fontId="16" fillId="8" borderId="8" xfId="0" applyFont="1" applyFill="1" applyBorder="1" applyAlignment="1">
      <alignment horizontal="justify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124" xfId="0" applyFont="1" applyFill="1" applyBorder="1" applyAlignment="1">
      <alignment horizontal="justify" vertical="center" wrapText="1"/>
    </xf>
    <xf numFmtId="0" fontId="17" fillId="5" borderId="21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5" fillId="8" borderId="21" xfId="0" applyFont="1" applyFill="1" applyBorder="1" applyAlignment="1">
      <alignment horizontal="left" vertical="center" wrapText="1"/>
    </xf>
    <xf numFmtId="3" fontId="16" fillId="2" borderId="74" xfId="0" applyNumberFormat="1" applyFont="1" applyFill="1" applyBorder="1" applyAlignment="1">
      <alignment horizontal="left" vertical="center" wrapText="1"/>
    </xf>
    <xf numFmtId="0" fontId="15" fillId="8" borderId="88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5" fillId="8" borderId="25" xfId="0" applyFont="1" applyFill="1" applyBorder="1" applyAlignment="1">
      <alignment horizontal="left" vertical="center" wrapText="1"/>
    </xf>
    <xf numFmtId="3" fontId="6" fillId="5" borderId="21" xfId="0" applyNumberFormat="1" applyFont="1" applyFill="1" applyBorder="1" applyAlignment="1">
      <alignment horizontal="center" vertical="center" wrapText="1"/>
    </xf>
    <xf numFmtId="3" fontId="14" fillId="5" borderId="97" xfId="0" applyNumberFormat="1" applyFont="1" applyFill="1" applyBorder="1" applyAlignment="1">
      <alignment horizontal="center" vertical="center" wrapText="1"/>
    </xf>
    <xf numFmtId="3" fontId="14" fillId="5" borderId="23" xfId="0" applyNumberFormat="1" applyFont="1" applyFill="1" applyBorder="1" applyAlignment="1">
      <alignment horizontal="center" vertical="center" wrapText="1"/>
    </xf>
    <xf numFmtId="3" fontId="14" fillId="5" borderId="24" xfId="0" applyNumberFormat="1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center" wrapText="1"/>
    </xf>
    <xf numFmtId="10" fontId="19" fillId="6" borderId="123" xfId="0" applyNumberFormat="1" applyFont="1" applyFill="1" applyBorder="1" applyAlignment="1">
      <alignment horizontal="center" vertical="center" wrapText="1"/>
    </xf>
    <xf numFmtId="4" fontId="16" fillId="2" borderId="24" xfId="0" applyNumberFormat="1" applyFont="1" applyFill="1" applyBorder="1" applyAlignment="1">
      <alignment horizontal="center" vertical="center" wrapText="1"/>
    </xf>
    <xf numFmtId="3" fontId="16" fillId="2" borderId="21" xfId="0" applyNumberFormat="1" applyFont="1" applyFill="1" applyBorder="1" applyAlignment="1">
      <alignment horizontal="center" vertical="center" wrapText="1"/>
    </xf>
    <xf numFmtId="3" fontId="16" fillId="2" borderId="97" xfId="0" applyNumberFormat="1" applyFont="1" applyFill="1" applyBorder="1" applyAlignment="1">
      <alignment horizontal="center" vertical="center" wrapText="1"/>
    </xf>
    <xf numFmtId="3" fontId="16" fillId="2" borderId="23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3" fontId="16" fillId="2" borderId="22" xfId="0" applyNumberFormat="1" applyFont="1" applyFill="1" applyBorder="1" applyAlignment="1">
      <alignment horizontal="center" vertical="center" wrapText="1"/>
    </xf>
    <xf numFmtId="3" fontId="16" fillId="8" borderId="21" xfId="0" applyNumberFormat="1" applyFont="1" applyFill="1" applyBorder="1" applyAlignment="1">
      <alignment horizontal="center" vertical="center" wrapText="1"/>
    </xf>
    <xf numFmtId="3" fontId="16" fillId="8" borderId="97" xfId="0" applyNumberFormat="1" applyFont="1" applyFill="1" applyBorder="1" applyAlignment="1">
      <alignment horizontal="center" vertical="center" wrapText="1"/>
    </xf>
    <xf numFmtId="3" fontId="16" fillId="8" borderId="23" xfId="0" applyNumberFormat="1" applyFont="1" applyFill="1" applyBorder="1" applyAlignment="1">
      <alignment horizontal="center" vertical="center" wrapText="1"/>
    </xf>
    <xf numFmtId="3" fontId="16" fillId="8" borderId="24" xfId="0" applyNumberFormat="1" applyFont="1" applyFill="1" applyBorder="1" applyAlignment="1">
      <alignment horizontal="center" vertical="center" wrapText="1"/>
    </xf>
    <xf numFmtId="3" fontId="16" fillId="8" borderId="22" xfId="0" applyNumberFormat="1" applyFont="1" applyFill="1" applyBorder="1" applyAlignment="1">
      <alignment horizontal="center" vertical="center" wrapText="1"/>
    </xf>
    <xf numFmtId="3" fontId="16" fillId="8" borderId="64" xfId="0" applyNumberFormat="1" applyFont="1" applyFill="1" applyBorder="1" applyAlignment="1">
      <alignment horizontal="center" vertical="center" wrapText="1"/>
    </xf>
    <xf numFmtId="3" fontId="16" fillId="8" borderId="25" xfId="0" applyNumberFormat="1" applyFont="1" applyFill="1" applyBorder="1" applyAlignment="1">
      <alignment horizontal="center" vertical="center" wrapText="1"/>
    </xf>
    <xf numFmtId="3" fontId="16" fillId="8" borderId="98" xfId="0" applyNumberFormat="1" applyFont="1" applyFill="1" applyBorder="1" applyAlignment="1">
      <alignment horizontal="center" vertical="center" wrapText="1"/>
    </xf>
    <xf numFmtId="3" fontId="16" fillId="8" borderId="83" xfId="0" applyNumberFormat="1" applyFont="1" applyFill="1" applyBorder="1" applyAlignment="1">
      <alignment horizontal="center" vertical="center" wrapText="1"/>
    </xf>
    <xf numFmtId="3" fontId="16" fillId="8" borderId="84" xfId="0" applyNumberFormat="1" applyFont="1" applyFill="1" applyBorder="1" applyAlignment="1">
      <alignment horizontal="center" vertical="center" wrapText="1"/>
    </xf>
    <xf numFmtId="3" fontId="16" fillId="8" borderId="82" xfId="0" applyNumberFormat="1" applyFont="1" applyFill="1" applyBorder="1" applyAlignment="1">
      <alignment horizontal="center" vertical="center" wrapText="1"/>
    </xf>
    <xf numFmtId="3" fontId="16" fillId="2" borderId="83" xfId="0" applyNumberFormat="1" applyFont="1" applyFill="1" applyBorder="1" applyAlignment="1">
      <alignment horizontal="center" vertical="center" wrapText="1"/>
    </xf>
    <xf numFmtId="3" fontId="16" fillId="2" borderId="84" xfId="0" applyNumberFormat="1" applyFont="1" applyFill="1" applyBorder="1" applyAlignment="1">
      <alignment horizontal="center" vertical="center" wrapText="1"/>
    </xf>
    <xf numFmtId="10" fontId="19" fillId="6" borderId="12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22" fillId="2" borderId="85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9" fontId="24" fillId="0" borderId="30" xfId="0" applyNumberFormat="1" applyFont="1" applyBorder="1" applyAlignment="1">
      <alignment horizontal="center" vertical="center" wrapText="1"/>
    </xf>
    <xf numFmtId="10" fontId="24" fillId="0" borderId="112" xfId="0" applyNumberFormat="1" applyFont="1" applyBorder="1" applyAlignment="1">
      <alignment horizontal="center" vertical="center" wrapText="1"/>
    </xf>
    <xf numFmtId="10" fontId="24" fillId="0" borderId="2" xfId="0" applyNumberFormat="1" applyFont="1" applyBorder="1" applyAlignment="1">
      <alignment horizontal="center" vertical="center" wrapText="1"/>
    </xf>
    <xf numFmtId="10" fontId="24" fillId="0" borderId="60" xfId="0" applyNumberFormat="1" applyFont="1" applyBorder="1" applyAlignment="1">
      <alignment horizontal="center" vertical="center" wrapText="1"/>
    </xf>
    <xf numFmtId="10" fontId="24" fillId="0" borderId="120" xfId="0" applyNumberFormat="1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10" fontId="13" fillId="0" borderId="121" xfId="0" applyNumberFormat="1" applyFont="1" applyBorder="1" applyAlignment="1">
      <alignment horizontal="center" vertical="center" wrapText="1"/>
    </xf>
    <xf numFmtId="10" fontId="25" fillId="6" borderId="108" xfId="0" applyNumberFormat="1" applyFont="1" applyFill="1" applyBorder="1" applyAlignment="1">
      <alignment horizontal="center" vertical="center" wrapText="1"/>
    </xf>
    <xf numFmtId="10" fontId="25" fillId="6" borderId="62" xfId="0" applyNumberFormat="1" applyFont="1" applyFill="1" applyBorder="1" applyAlignment="1">
      <alignment horizontal="center" vertical="center" wrapText="1"/>
    </xf>
    <xf numFmtId="0" fontId="13" fillId="0" borderId="117" xfId="0" applyFont="1" applyBorder="1" applyAlignment="1">
      <alignment vertical="center" wrapText="1"/>
    </xf>
    <xf numFmtId="0" fontId="12" fillId="8" borderId="28" xfId="0" applyFont="1" applyFill="1" applyBorder="1" applyAlignment="1">
      <alignment horizontal="justify" vertical="center" wrapText="1"/>
    </xf>
    <xf numFmtId="0" fontId="26" fillId="8" borderId="2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62" xfId="0" applyFont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horizontal="center" vertical="center" wrapText="1"/>
    </xf>
    <xf numFmtId="10" fontId="25" fillId="6" borderId="107" xfId="0" applyNumberFormat="1" applyFont="1" applyFill="1" applyBorder="1" applyAlignment="1">
      <alignment horizontal="center" vertical="center" wrapText="1"/>
    </xf>
    <xf numFmtId="10" fontId="25" fillId="6" borderId="80" xfId="0" applyNumberFormat="1" applyFont="1" applyFill="1" applyBorder="1" applyAlignment="1">
      <alignment horizontal="center" vertical="center" wrapText="1"/>
    </xf>
    <xf numFmtId="10" fontId="25" fillId="6" borderId="81" xfId="0" applyNumberFormat="1" applyFont="1" applyFill="1" applyBorder="1" applyAlignment="1">
      <alignment horizontal="center" vertical="center" wrapText="1"/>
    </xf>
    <xf numFmtId="10" fontId="25" fillId="6" borderId="125" xfId="0" applyNumberFormat="1" applyFont="1" applyFill="1" applyBorder="1" applyAlignment="1">
      <alignment horizontal="center" vertical="center" wrapText="1"/>
    </xf>
    <xf numFmtId="10" fontId="25" fillId="6" borderId="126" xfId="0" applyNumberFormat="1" applyFont="1" applyFill="1" applyBorder="1" applyAlignment="1">
      <alignment horizontal="center" vertical="center" wrapText="1"/>
    </xf>
    <xf numFmtId="10" fontId="25" fillId="6" borderId="36" xfId="0" applyNumberFormat="1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/>
    </xf>
    <xf numFmtId="0" fontId="27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1" fillId="7" borderId="77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1" fillId="7" borderId="78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justify" vertical="center" wrapText="1"/>
    </xf>
    <xf numFmtId="0" fontId="14" fillId="5" borderId="62" xfId="0" applyFont="1" applyFill="1" applyBorder="1" applyAlignment="1">
      <alignment horizontal="justify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87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7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FEB9C"/>
      <color rgb="FFC7EFCE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8</xdr:row>
      <xdr:rowOff>19844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21</xdr:col>
      <xdr:colOff>73025</xdr:colOff>
      <xdr:row>1</xdr:row>
      <xdr:rowOff>15875</xdr:rowOff>
    </xdr:from>
    <xdr:to>
      <xdr:col>22</xdr:col>
      <xdr:colOff>2305049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DF24-C77F-4456-AE9B-4EA22907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6125" y="225425"/>
          <a:ext cx="3756024" cy="172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2068287</xdr:colOff>
      <xdr:row>1</xdr:row>
      <xdr:rowOff>54429</xdr:rowOff>
    </xdr:from>
    <xdr:to>
      <xdr:col>3</xdr:col>
      <xdr:colOff>1786193</xdr:colOff>
      <xdr:row>8</xdr:row>
      <xdr:rowOff>31736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A326F3-8E72-4E3D-B3B8-659840BA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4608" y="258536"/>
          <a:ext cx="2112764" cy="205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56"/>
  <sheetViews>
    <sheetView showGridLines="0" tabSelected="1" topLeftCell="E11" zoomScale="70" zoomScaleNormal="70" workbookViewId="0">
      <selection activeCell="Q14" sqref="Q14:Q32"/>
    </sheetView>
  </sheetViews>
  <sheetFormatPr baseColWidth="10" defaultColWidth="11.42578125" defaultRowHeight="15" x14ac:dyDescent="0.25"/>
  <cols>
    <col min="2" max="2" width="20.5703125" customWidth="1"/>
    <col min="3" max="3" width="35.85546875" customWidth="1"/>
    <col min="4" max="4" width="31.42578125" customWidth="1"/>
    <col min="5" max="5" width="29.85546875" customWidth="1"/>
    <col min="6" max="7" width="25.28515625" customWidth="1"/>
    <col min="8" max="8" width="17.7109375" customWidth="1"/>
    <col min="9" max="19" width="16.85546875" customWidth="1"/>
    <col min="20" max="22" width="22.7109375" customWidth="1"/>
    <col min="23" max="23" width="72.42578125" customWidth="1"/>
  </cols>
  <sheetData>
    <row r="1" spans="2:23" ht="15.75" thickBot="1" x14ac:dyDescent="0.3"/>
    <row r="2" spans="2:23" ht="30" customHeight="1" x14ac:dyDescent="0.25">
      <c r="E2" s="224" t="s">
        <v>53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6"/>
    </row>
    <row r="3" spans="2:23" ht="30" customHeight="1" x14ac:dyDescent="0.25">
      <c r="E3" s="227" t="s">
        <v>0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</row>
    <row r="4" spans="2:23" ht="30" customHeight="1" x14ac:dyDescent="0.25">
      <c r="E4" s="227" t="s">
        <v>72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9"/>
    </row>
    <row r="5" spans="2:23" ht="28.5" thickBot="1" x14ac:dyDescent="0.3">
      <c r="E5" s="233" t="s">
        <v>47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5"/>
    </row>
    <row r="9" spans="2:23" ht="15.75" thickBot="1" x14ac:dyDescent="0.3"/>
    <row r="10" spans="2:23" ht="17.25" thickBot="1" x14ac:dyDescent="0.3">
      <c r="G10" s="238" t="s">
        <v>56</v>
      </c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40"/>
    </row>
    <row r="11" spans="2:23" ht="43.5" customHeight="1" thickBot="1" x14ac:dyDescent="0.3">
      <c r="B11" s="218" t="s">
        <v>1</v>
      </c>
      <c r="C11" s="220" t="s">
        <v>2</v>
      </c>
      <c r="D11" s="220" t="s">
        <v>3</v>
      </c>
      <c r="E11" s="220"/>
      <c r="F11" s="220"/>
      <c r="G11" s="236" t="s">
        <v>54</v>
      </c>
      <c r="H11" s="236"/>
      <c r="I11" s="236"/>
      <c r="J11" s="236"/>
      <c r="K11" s="237"/>
      <c r="L11" s="230" t="s">
        <v>55</v>
      </c>
      <c r="M11" s="231"/>
      <c r="N11" s="231"/>
      <c r="O11" s="232"/>
      <c r="P11" s="215" t="s">
        <v>57</v>
      </c>
      <c r="Q11" s="216"/>
      <c r="R11" s="216"/>
      <c r="S11" s="217"/>
      <c r="T11" s="215" t="s">
        <v>58</v>
      </c>
      <c r="U11" s="216"/>
      <c r="V11" s="216"/>
      <c r="W11" s="209" t="s">
        <v>70</v>
      </c>
    </row>
    <row r="12" spans="2:23" ht="131.25" customHeight="1" thickBot="1" x14ac:dyDescent="0.3">
      <c r="B12" s="219"/>
      <c r="C12" s="221"/>
      <c r="D12" s="199" t="s">
        <v>5</v>
      </c>
      <c r="E12" s="199" t="s">
        <v>6</v>
      </c>
      <c r="F12" s="200" t="s">
        <v>7</v>
      </c>
      <c r="G12" s="175" t="s">
        <v>46</v>
      </c>
      <c r="H12" s="176" t="s">
        <v>8</v>
      </c>
      <c r="I12" s="177" t="s">
        <v>9</v>
      </c>
      <c r="J12" s="178" t="s">
        <v>10</v>
      </c>
      <c r="K12" s="179" t="s">
        <v>11</v>
      </c>
      <c r="L12" s="176" t="s">
        <v>8</v>
      </c>
      <c r="M12" s="177" t="s">
        <v>9</v>
      </c>
      <c r="N12" s="178" t="s">
        <v>10</v>
      </c>
      <c r="O12" s="179" t="s">
        <v>11</v>
      </c>
      <c r="P12" s="180" t="s">
        <v>8</v>
      </c>
      <c r="Q12" s="181" t="s">
        <v>9</v>
      </c>
      <c r="R12" s="182" t="s">
        <v>10</v>
      </c>
      <c r="S12" s="183" t="s">
        <v>11</v>
      </c>
      <c r="T12" s="184" t="s">
        <v>9</v>
      </c>
      <c r="U12" s="182" t="s">
        <v>10</v>
      </c>
      <c r="V12" s="183" t="s">
        <v>11</v>
      </c>
      <c r="W12" s="210"/>
    </row>
    <row r="13" spans="2:23" ht="195.75" x14ac:dyDescent="0.25">
      <c r="B13" s="196" t="s">
        <v>12</v>
      </c>
      <c r="C13" s="195" t="s">
        <v>122</v>
      </c>
      <c r="D13" s="197" t="s">
        <v>123</v>
      </c>
      <c r="E13" s="198" t="s">
        <v>73</v>
      </c>
      <c r="F13" s="194" t="s">
        <v>121</v>
      </c>
      <c r="G13" s="185">
        <v>0.9</v>
      </c>
      <c r="H13" s="186">
        <v>0.9</v>
      </c>
      <c r="I13" s="187">
        <v>0.9</v>
      </c>
      <c r="J13" s="187">
        <v>0.9</v>
      </c>
      <c r="K13" s="188">
        <v>0.9</v>
      </c>
      <c r="L13" s="189">
        <v>0.88700000000000001</v>
      </c>
      <c r="M13" s="190">
        <v>0.90800000000000003</v>
      </c>
      <c r="N13" s="190" t="s">
        <v>74</v>
      </c>
      <c r="O13" s="191" t="s">
        <v>74</v>
      </c>
      <c r="P13" s="201">
        <f>IFERROR(L13/H13,"NO DISPONIBLE")</f>
        <v>0.98555555555555552</v>
      </c>
      <c r="Q13" s="202">
        <f t="shared" ref="Q13:S28" si="0">IFERROR(M13/I13,"NO DISPONIBLE")</f>
        <v>1.0088888888888889</v>
      </c>
      <c r="R13" s="202" t="str">
        <f t="shared" si="0"/>
        <v>NO DISPONIBLE</v>
      </c>
      <c r="S13" s="203" t="str">
        <f t="shared" si="0"/>
        <v>NO DISPONIBLE</v>
      </c>
      <c r="T13" s="201">
        <f>IFERROR((L13+M13)/(H13+I13),"NO DISPONIBLE")</f>
        <v>0.99722222222222212</v>
      </c>
      <c r="U13" s="205" t="str">
        <f>IFERROR((L13+M13+N13)/(H13+I13+J13),"NO DISPONIBLE")</f>
        <v>NO DISPONIBLE</v>
      </c>
      <c r="V13" s="203" t="str">
        <f>IFERROR((L13+M13+N13+O13)/(H13+I13+J13+K13),"NO DISPONIBLE")</f>
        <v>NO DISPONIBLE</v>
      </c>
      <c r="W13" s="138" t="s">
        <v>138</v>
      </c>
    </row>
    <row r="14" spans="2:23" ht="123.75" customHeight="1" x14ac:dyDescent="0.25">
      <c r="B14" s="207" t="s">
        <v>36</v>
      </c>
      <c r="C14" s="222" t="s">
        <v>75</v>
      </c>
      <c r="D14" s="114" t="s">
        <v>76</v>
      </c>
      <c r="E14" s="115" t="s">
        <v>30</v>
      </c>
      <c r="F14" s="30" t="s">
        <v>37</v>
      </c>
      <c r="G14" s="146">
        <f>SUM(H14:K14)</f>
        <v>58000</v>
      </c>
      <c r="H14" s="147">
        <v>25000</v>
      </c>
      <c r="I14" s="148">
        <v>11000</v>
      </c>
      <c r="J14" s="148">
        <v>5500</v>
      </c>
      <c r="K14" s="149">
        <v>16500</v>
      </c>
      <c r="L14" s="150">
        <v>17808</v>
      </c>
      <c r="M14" s="148">
        <v>7808</v>
      </c>
      <c r="N14" s="151"/>
      <c r="O14" s="151"/>
      <c r="P14" s="152">
        <f>IFERROR(M14/I14,"100%")</f>
        <v>0.70981818181818179</v>
      </c>
      <c r="Q14" s="193">
        <f t="shared" si="0"/>
        <v>0.70981818181818179</v>
      </c>
      <c r="R14" s="151"/>
      <c r="S14" s="153"/>
      <c r="T14" s="192">
        <f>IFERROR((L14+M14)/(H14+I14),"NO DISPONIBLE")</f>
        <v>0.71155555555555561</v>
      </c>
      <c r="U14" s="151"/>
      <c r="V14" s="153"/>
      <c r="W14" s="139" t="s">
        <v>124</v>
      </c>
    </row>
    <row r="15" spans="2:23" ht="180" x14ac:dyDescent="0.25">
      <c r="B15" s="208"/>
      <c r="C15" s="223"/>
      <c r="D15" s="116" t="s">
        <v>77</v>
      </c>
      <c r="E15" s="117" t="s">
        <v>30</v>
      </c>
      <c r="F15" s="31" t="s">
        <v>38</v>
      </c>
      <c r="G15" s="146">
        <f t="shared" ref="G15:G32" si="1">SUM(H15:K15)</f>
        <v>24</v>
      </c>
      <c r="H15" s="147">
        <v>6</v>
      </c>
      <c r="I15" s="148">
        <v>6</v>
      </c>
      <c r="J15" s="148">
        <v>6</v>
      </c>
      <c r="K15" s="149">
        <v>6</v>
      </c>
      <c r="L15" s="150">
        <v>6</v>
      </c>
      <c r="M15" s="148">
        <v>6</v>
      </c>
      <c r="N15" s="151"/>
      <c r="O15" s="151"/>
      <c r="P15" s="152">
        <f>IFERROR(M15/I15,"100%")</f>
        <v>1</v>
      </c>
      <c r="Q15" s="193">
        <f t="shared" si="0"/>
        <v>1</v>
      </c>
      <c r="R15" s="151"/>
      <c r="S15" s="153"/>
      <c r="T15" s="192">
        <f t="shared" ref="T15:T32" si="2">IFERROR((L15+M15)/(H15+I15),"NO DISPONIBLE")</f>
        <v>1</v>
      </c>
      <c r="U15" s="151"/>
      <c r="V15" s="153"/>
      <c r="W15" s="139" t="s">
        <v>125</v>
      </c>
    </row>
    <row r="16" spans="2:23" ht="123.75" customHeight="1" x14ac:dyDescent="0.25">
      <c r="B16" s="118" t="s">
        <v>78</v>
      </c>
      <c r="C16" s="119" t="s">
        <v>79</v>
      </c>
      <c r="D16" s="119" t="s">
        <v>80</v>
      </c>
      <c r="E16" s="120" t="s">
        <v>30</v>
      </c>
      <c r="F16" s="29" t="s">
        <v>31</v>
      </c>
      <c r="G16" s="154">
        <f t="shared" si="1"/>
        <v>102300</v>
      </c>
      <c r="H16" s="155">
        <v>44000</v>
      </c>
      <c r="I16" s="156">
        <v>19800</v>
      </c>
      <c r="J16" s="156">
        <v>11000</v>
      </c>
      <c r="K16" s="157">
        <v>27500</v>
      </c>
      <c r="L16" s="158">
        <v>39349</v>
      </c>
      <c r="M16" s="156">
        <v>18481</v>
      </c>
      <c r="N16" s="156"/>
      <c r="O16" s="157"/>
      <c r="P16" s="152">
        <f t="shared" ref="P16:P32" si="3">IFERROR(L16/H16,"100%")</f>
        <v>0.89429545454545456</v>
      </c>
      <c r="Q16" s="193">
        <f t="shared" si="0"/>
        <v>0.93338383838383843</v>
      </c>
      <c r="R16" s="151"/>
      <c r="S16" s="153"/>
      <c r="T16" s="192">
        <f t="shared" si="2"/>
        <v>0.9064263322884013</v>
      </c>
      <c r="U16" s="151"/>
      <c r="V16" s="153"/>
      <c r="W16" s="140" t="s">
        <v>116</v>
      </c>
    </row>
    <row r="17" spans="2:23" ht="123.75" customHeight="1" x14ac:dyDescent="0.25">
      <c r="B17" s="121" t="s">
        <v>13</v>
      </c>
      <c r="C17" s="122" t="s">
        <v>81</v>
      </c>
      <c r="D17" s="122" t="s">
        <v>82</v>
      </c>
      <c r="E17" s="123" t="s">
        <v>30</v>
      </c>
      <c r="F17" s="28" t="s">
        <v>32</v>
      </c>
      <c r="G17" s="159">
        <f t="shared" si="1"/>
        <v>34000</v>
      </c>
      <c r="H17" s="160">
        <v>12000</v>
      </c>
      <c r="I17" s="161">
        <v>6000</v>
      </c>
      <c r="J17" s="161">
        <v>4000</v>
      </c>
      <c r="K17" s="162">
        <v>12000</v>
      </c>
      <c r="L17" s="163">
        <v>7243</v>
      </c>
      <c r="M17" s="161">
        <v>4903</v>
      </c>
      <c r="N17" s="156"/>
      <c r="O17" s="157"/>
      <c r="P17" s="152">
        <f t="shared" si="3"/>
        <v>0.60358333333333336</v>
      </c>
      <c r="Q17" s="193">
        <f t="shared" si="0"/>
        <v>0.81716666666666671</v>
      </c>
      <c r="R17" s="151"/>
      <c r="S17" s="153"/>
      <c r="T17" s="192">
        <f t="shared" si="2"/>
        <v>0.67477777777777781</v>
      </c>
      <c r="U17" s="151"/>
      <c r="V17" s="153"/>
      <c r="W17" s="141" t="s">
        <v>126</v>
      </c>
    </row>
    <row r="18" spans="2:23" ht="123.75" customHeight="1" x14ac:dyDescent="0.25">
      <c r="B18" s="121" t="s">
        <v>13</v>
      </c>
      <c r="C18" s="122" t="s">
        <v>83</v>
      </c>
      <c r="D18" s="122" t="s">
        <v>84</v>
      </c>
      <c r="E18" s="123" t="s">
        <v>30</v>
      </c>
      <c r="F18" s="28" t="s">
        <v>59</v>
      </c>
      <c r="G18" s="159">
        <f t="shared" ref="G18" si="4">SUM(H18:K18)</f>
        <v>12000</v>
      </c>
      <c r="H18" s="160">
        <v>3000</v>
      </c>
      <c r="I18" s="161">
        <v>3000</v>
      </c>
      <c r="J18" s="161">
        <v>3000</v>
      </c>
      <c r="K18" s="162">
        <v>3000</v>
      </c>
      <c r="L18" s="163">
        <v>2895</v>
      </c>
      <c r="M18" s="161">
        <v>2458</v>
      </c>
      <c r="N18" s="156"/>
      <c r="O18" s="157"/>
      <c r="P18" s="152">
        <f t="shared" ref="P18" si="5">IFERROR(L18/H18,"100%")</f>
        <v>0.96499999999999997</v>
      </c>
      <c r="Q18" s="193">
        <f t="shared" si="0"/>
        <v>0.81933333333333336</v>
      </c>
      <c r="R18" s="151"/>
      <c r="S18" s="153"/>
      <c r="T18" s="192">
        <f t="shared" si="2"/>
        <v>0.89216666666666666</v>
      </c>
      <c r="U18" s="151"/>
      <c r="V18" s="153"/>
      <c r="W18" s="141" t="s">
        <v>127</v>
      </c>
    </row>
    <row r="19" spans="2:23" ht="123.75" customHeight="1" x14ac:dyDescent="0.25">
      <c r="B19" s="118" t="s">
        <v>85</v>
      </c>
      <c r="C19" s="124" t="s">
        <v>86</v>
      </c>
      <c r="D19" s="124" t="s">
        <v>87</v>
      </c>
      <c r="E19" s="125" t="s">
        <v>30</v>
      </c>
      <c r="F19" s="27" t="s">
        <v>33</v>
      </c>
      <c r="G19" s="154">
        <f>SUM(H19:K19)</f>
        <v>40</v>
      </c>
      <c r="H19" s="155">
        <v>10</v>
      </c>
      <c r="I19" s="156">
        <v>10</v>
      </c>
      <c r="J19" s="156">
        <v>10</v>
      </c>
      <c r="K19" s="157">
        <v>10</v>
      </c>
      <c r="L19" s="158">
        <v>10</v>
      </c>
      <c r="M19" s="156">
        <v>10</v>
      </c>
      <c r="N19" s="156"/>
      <c r="O19" s="157"/>
      <c r="P19" s="152">
        <f t="shared" si="3"/>
        <v>1</v>
      </c>
      <c r="Q19" s="193">
        <f t="shared" si="0"/>
        <v>1</v>
      </c>
      <c r="R19" s="151"/>
      <c r="S19" s="153"/>
      <c r="T19" s="192">
        <f t="shared" si="2"/>
        <v>1</v>
      </c>
      <c r="U19" s="151"/>
      <c r="V19" s="153"/>
      <c r="W19" s="142" t="s">
        <v>117</v>
      </c>
    </row>
    <row r="20" spans="2:23" ht="131.25" x14ac:dyDescent="0.25">
      <c r="B20" s="121" t="s">
        <v>13</v>
      </c>
      <c r="C20" s="122" t="s">
        <v>88</v>
      </c>
      <c r="D20" s="122" t="s">
        <v>89</v>
      </c>
      <c r="E20" s="123" t="s">
        <v>30</v>
      </c>
      <c r="F20" s="28" t="s">
        <v>60</v>
      </c>
      <c r="G20" s="159">
        <f t="shared" si="1"/>
        <v>40</v>
      </c>
      <c r="H20" s="160">
        <v>10</v>
      </c>
      <c r="I20" s="161">
        <v>10</v>
      </c>
      <c r="J20" s="161">
        <v>10</v>
      </c>
      <c r="K20" s="162">
        <v>10</v>
      </c>
      <c r="L20" s="163">
        <v>10</v>
      </c>
      <c r="M20" s="161">
        <v>10</v>
      </c>
      <c r="N20" s="161"/>
      <c r="O20" s="157"/>
      <c r="P20" s="152">
        <f t="shared" si="3"/>
        <v>1</v>
      </c>
      <c r="Q20" s="193">
        <f t="shared" si="0"/>
        <v>1</v>
      </c>
      <c r="R20" s="151"/>
      <c r="S20" s="153"/>
      <c r="T20" s="192">
        <f t="shared" si="2"/>
        <v>1</v>
      </c>
      <c r="U20" s="151"/>
      <c r="V20" s="153"/>
      <c r="W20" s="143" t="s">
        <v>118</v>
      </c>
    </row>
    <row r="21" spans="2:23" ht="123.75" customHeight="1" x14ac:dyDescent="0.25">
      <c r="B21" s="121" t="s">
        <v>13</v>
      </c>
      <c r="C21" s="122" t="s">
        <v>90</v>
      </c>
      <c r="D21" s="122" t="s">
        <v>91</v>
      </c>
      <c r="E21" s="123" t="s">
        <v>30</v>
      </c>
      <c r="F21" s="28" t="s">
        <v>61</v>
      </c>
      <c r="G21" s="159">
        <f t="shared" ref="G21:G23" si="6">SUM(H21:K21)</f>
        <v>6</v>
      </c>
      <c r="H21" s="160">
        <v>0</v>
      </c>
      <c r="I21" s="161">
        <v>2</v>
      </c>
      <c r="J21" s="161">
        <v>2</v>
      </c>
      <c r="K21" s="162">
        <v>2</v>
      </c>
      <c r="L21" s="163">
        <v>0</v>
      </c>
      <c r="M21" s="161">
        <v>2</v>
      </c>
      <c r="N21" s="161"/>
      <c r="O21" s="157"/>
      <c r="P21" s="152" t="str">
        <f t="shared" si="3"/>
        <v>100%</v>
      </c>
      <c r="Q21" s="193">
        <f t="shared" si="0"/>
        <v>1</v>
      </c>
      <c r="R21" s="151"/>
      <c r="S21" s="153"/>
      <c r="T21" s="192">
        <f t="shared" si="2"/>
        <v>1</v>
      </c>
      <c r="U21" s="151"/>
      <c r="V21" s="153"/>
      <c r="W21" s="143" t="s">
        <v>128</v>
      </c>
    </row>
    <row r="22" spans="2:23" ht="123.75" customHeight="1" x14ac:dyDescent="0.25">
      <c r="B22" s="121" t="s">
        <v>13</v>
      </c>
      <c r="C22" s="122" t="s">
        <v>92</v>
      </c>
      <c r="D22" s="122" t="s">
        <v>93</v>
      </c>
      <c r="E22" s="123" t="s">
        <v>30</v>
      </c>
      <c r="F22" s="28" t="s">
        <v>62</v>
      </c>
      <c r="G22" s="159">
        <f t="shared" si="6"/>
        <v>2</v>
      </c>
      <c r="H22" s="160">
        <v>0</v>
      </c>
      <c r="I22" s="161">
        <v>1</v>
      </c>
      <c r="J22" s="161">
        <v>0</v>
      </c>
      <c r="K22" s="162">
        <v>1</v>
      </c>
      <c r="L22" s="163">
        <v>0</v>
      </c>
      <c r="M22" s="161">
        <v>0</v>
      </c>
      <c r="N22" s="161"/>
      <c r="O22" s="157"/>
      <c r="P22" s="152" t="str">
        <f t="shared" si="3"/>
        <v>100%</v>
      </c>
      <c r="Q22" s="193">
        <f t="shared" si="0"/>
        <v>0</v>
      </c>
      <c r="R22" s="151"/>
      <c r="S22" s="153"/>
      <c r="T22" s="192">
        <f t="shared" si="2"/>
        <v>0</v>
      </c>
      <c r="U22" s="151"/>
      <c r="V22" s="153"/>
      <c r="W22" s="143" t="s">
        <v>133</v>
      </c>
    </row>
    <row r="23" spans="2:23" ht="131.25" x14ac:dyDescent="0.25">
      <c r="B23" s="121" t="s">
        <v>13</v>
      </c>
      <c r="C23" s="122" t="s">
        <v>94</v>
      </c>
      <c r="D23" s="122" t="s">
        <v>95</v>
      </c>
      <c r="E23" s="123" t="s">
        <v>30</v>
      </c>
      <c r="F23" s="28" t="s">
        <v>34</v>
      </c>
      <c r="G23" s="159">
        <f t="shared" si="6"/>
        <v>30</v>
      </c>
      <c r="H23" s="160">
        <v>0</v>
      </c>
      <c r="I23" s="161">
        <v>10</v>
      </c>
      <c r="J23" s="161">
        <v>10</v>
      </c>
      <c r="K23" s="162">
        <v>10</v>
      </c>
      <c r="L23" s="163">
        <v>0</v>
      </c>
      <c r="M23" s="161">
        <v>0</v>
      </c>
      <c r="N23" s="161"/>
      <c r="O23" s="157"/>
      <c r="P23" s="152" t="str">
        <f t="shared" si="3"/>
        <v>100%</v>
      </c>
      <c r="Q23" s="193">
        <f t="shared" si="0"/>
        <v>0</v>
      </c>
      <c r="R23" s="151"/>
      <c r="S23" s="153"/>
      <c r="T23" s="192">
        <f t="shared" si="2"/>
        <v>0</v>
      </c>
      <c r="U23" s="151"/>
      <c r="V23" s="153"/>
      <c r="W23" s="143" t="s">
        <v>119</v>
      </c>
    </row>
    <row r="24" spans="2:23" ht="123.75" customHeight="1" x14ac:dyDescent="0.25">
      <c r="B24" s="118" t="s">
        <v>96</v>
      </c>
      <c r="C24" s="124" t="s">
        <v>97</v>
      </c>
      <c r="D24" s="124" t="s">
        <v>98</v>
      </c>
      <c r="E24" s="125" t="s">
        <v>30</v>
      </c>
      <c r="F24" s="27" t="s">
        <v>63</v>
      </c>
      <c r="G24" s="154">
        <f t="shared" si="1"/>
        <v>13</v>
      </c>
      <c r="H24" s="155">
        <v>2</v>
      </c>
      <c r="I24" s="156">
        <v>4</v>
      </c>
      <c r="J24" s="156">
        <v>3</v>
      </c>
      <c r="K24" s="157">
        <v>4</v>
      </c>
      <c r="L24" s="158">
        <v>2</v>
      </c>
      <c r="M24" s="156">
        <v>4</v>
      </c>
      <c r="N24" s="156"/>
      <c r="O24" s="157"/>
      <c r="P24" s="152">
        <f t="shared" si="3"/>
        <v>1</v>
      </c>
      <c r="Q24" s="193">
        <f t="shared" si="0"/>
        <v>1</v>
      </c>
      <c r="R24" s="151"/>
      <c r="S24" s="153"/>
      <c r="T24" s="192">
        <f t="shared" si="2"/>
        <v>1</v>
      </c>
      <c r="U24" s="151"/>
      <c r="V24" s="153"/>
      <c r="W24" s="142" t="s">
        <v>120</v>
      </c>
    </row>
    <row r="25" spans="2:23" ht="123.75" customHeight="1" x14ac:dyDescent="0.25">
      <c r="B25" s="126" t="s">
        <v>13</v>
      </c>
      <c r="C25" s="127" t="s">
        <v>99</v>
      </c>
      <c r="D25" s="128" t="s">
        <v>100</v>
      </c>
      <c r="E25" s="129" t="s">
        <v>30</v>
      </c>
      <c r="F25" s="44" t="s">
        <v>64</v>
      </c>
      <c r="G25" s="159">
        <f t="shared" si="1"/>
        <v>39</v>
      </c>
      <c r="H25" s="160">
        <v>15</v>
      </c>
      <c r="I25" s="161">
        <v>8</v>
      </c>
      <c r="J25" s="161">
        <v>8</v>
      </c>
      <c r="K25" s="162">
        <v>8</v>
      </c>
      <c r="L25" s="163">
        <v>15</v>
      </c>
      <c r="M25" s="161">
        <v>14</v>
      </c>
      <c r="N25" s="161"/>
      <c r="O25" s="161"/>
      <c r="P25" s="152">
        <f t="shared" si="3"/>
        <v>1</v>
      </c>
      <c r="Q25" s="193">
        <f t="shared" si="0"/>
        <v>1.75</v>
      </c>
      <c r="R25" s="151"/>
      <c r="S25" s="153"/>
      <c r="T25" s="192">
        <f t="shared" si="2"/>
        <v>1.2608695652173914</v>
      </c>
      <c r="U25" s="151"/>
      <c r="V25" s="153"/>
      <c r="W25" s="143" t="s">
        <v>134</v>
      </c>
    </row>
    <row r="26" spans="2:23" ht="123.75" customHeight="1" x14ac:dyDescent="0.25">
      <c r="B26" s="126" t="s">
        <v>13</v>
      </c>
      <c r="C26" s="127" t="s">
        <v>101</v>
      </c>
      <c r="D26" s="128" t="s">
        <v>102</v>
      </c>
      <c r="E26" s="129" t="s">
        <v>30</v>
      </c>
      <c r="F26" s="44" t="s">
        <v>35</v>
      </c>
      <c r="G26" s="159">
        <f t="shared" ref="G26:G29" si="7">SUM(H26:K26)</f>
        <v>21</v>
      </c>
      <c r="H26" s="160">
        <v>8</v>
      </c>
      <c r="I26" s="161">
        <v>5</v>
      </c>
      <c r="J26" s="161">
        <v>5</v>
      </c>
      <c r="K26" s="162">
        <v>3</v>
      </c>
      <c r="L26" s="163">
        <v>8</v>
      </c>
      <c r="M26" s="161">
        <v>4</v>
      </c>
      <c r="N26" s="161"/>
      <c r="O26" s="164"/>
      <c r="P26" s="152">
        <f t="shared" si="3"/>
        <v>1</v>
      </c>
      <c r="Q26" s="193">
        <f t="shared" si="0"/>
        <v>0.8</v>
      </c>
      <c r="R26" s="151"/>
      <c r="S26" s="153"/>
      <c r="T26" s="192">
        <f t="shared" si="2"/>
        <v>0.92307692307692313</v>
      </c>
      <c r="U26" s="151"/>
      <c r="V26" s="153"/>
      <c r="W26" s="143" t="s">
        <v>129</v>
      </c>
    </row>
    <row r="27" spans="2:23" ht="131.25" x14ac:dyDescent="0.25">
      <c r="B27" s="126" t="s">
        <v>13</v>
      </c>
      <c r="C27" s="127" t="s">
        <v>103</v>
      </c>
      <c r="D27" s="128" t="s">
        <v>104</v>
      </c>
      <c r="E27" s="129" t="s">
        <v>30</v>
      </c>
      <c r="F27" s="44" t="s">
        <v>65</v>
      </c>
      <c r="G27" s="159">
        <f t="shared" si="7"/>
        <v>3</v>
      </c>
      <c r="H27" s="160">
        <v>0</v>
      </c>
      <c r="I27" s="161">
        <v>2</v>
      </c>
      <c r="J27" s="161">
        <v>0</v>
      </c>
      <c r="K27" s="162">
        <v>1</v>
      </c>
      <c r="L27" s="163">
        <v>0</v>
      </c>
      <c r="M27" s="161">
        <v>0</v>
      </c>
      <c r="N27" s="161"/>
      <c r="O27" s="164"/>
      <c r="P27" s="152" t="str">
        <f t="shared" si="3"/>
        <v>100%</v>
      </c>
      <c r="Q27" s="193">
        <f t="shared" si="0"/>
        <v>0</v>
      </c>
      <c r="R27" s="151"/>
      <c r="S27" s="153"/>
      <c r="T27" s="192">
        <f t="shared" si="2"/>
        <v>0</v>
      </c>
      <c r="U27" s="151"/>
      <c r="V27" s="153"/>
      <c r="W27" s="143" t="s">
        <v>130</v>
      </c>
    </row>
    <row r="28" spans="2:23" ht="123.75" customHeight="1" x14ac:dyDescent="0.25">
      <c r="B28" s="126" t="s">
        <v>13</v>
      </c>
      <c r="C28" s="127" t="s">
        <v>105</v>
      </c>
      <c r="D28" s="128" t="s">
        <v>106</v>
      </c>
      <c r="E28" s="129" t="s">
        <v>30</v>
      </c>
      <c r="F28" s="44" t="s">
        <v>66</v>
      </c>
      <c r="G28" s="159">
        <f t="shared" si="7"/>
        <v>15000</v>
      </c>
      <c r="H28" s="160">
        <v>0</v>
      </c>
      <c r="I28" s="161">
        <v>5000</v>
      </c>
      <c r="J28" s="161">
        <v>5000</v>
      </c>
      <c r="K28" s="162">
        <v>5000</v>
      </c>
      <c r="L28" s="163">
        <v>0</v>
      </c>
      <c r="M28" s="161">
        <v>1635</v>
      </c>
      <c r="N28" s="161"/>
      <c r="O28" s="164"/>
      <c r="P28" s="152" t="str">
        <f t="shared" si="3"/>
        <v>100%</v>
      </c>
      <c r="Q28" s="193">
        <f t="shared" si="0"/>
        <v>0.32700000000000001</v>
      </c>
      <c r="R28" s="151"/>
      <c r="S28" s="153"/>
      <c r="T28" s="192">
        <f t="shared" si="2"/>
        <v>0.32700000000000001</v>
      </c>
      <c r="U28" s="151"/>
      <c r="V28" s="153"/>
      <c r="W28" s="143" t="s">
        <v>135</v>
      </c>
    </row>
    <row r="29" spans="2:23" ht="123.75" customHeight="1" x14ac:dyDescent="0.25">
      <c r="B29" s="126" t="s">
        <v>13</v>
      </c>
      <c r="C29" s="127" t="s">
        <v>107</v>
      </c>
      <c r="D29" s="128" t="s">
        <v>108</v>
      </c>
      <c r="E29" s="129" t="s">
        <v>30</v>
      </c>
      <c r="F29" s="44" t="s">
        <v>67</v>
      </c>
      <c r="G29" s="159">
        <f t="shared" si="7"/>
        <v>3</v>
      </c>
      <c r="H29" s="160">
        <v>0</v>
      </c>
      <c r="I29" s="161">
        <v>1</v>
      </c>
      <c r="J29" s="161">
        <v>1</v>
      </c>
      <c r="K29" s="162">
        <v>1</v>
      </c>
      <c r="L29" s="163">
        <v>0</v>
      </c>
      <c r="M29" s="161">
        <v>1</v>
      </c>
      <c r="N29" s="161"/>
      <c r="O29" s="164"/>
      <c r="P29" s="152" t="str">
        <f t="shared" si="3"/>
        <v>100%</v>
      </c>
      <c r="Q29" s="193">
        <f t="shared" ref="Q29:Q32" si="8">IFERROR(M29/I29,"NO DISPONIBLE")</f>
        <v>1</v>
      </c>
      <c r="R29" s="151"/>
      <c r="S29" s="153"/>
      <c r="T29" s="192">
        <f t="shared" si="2"/>
        <v>1</v>
      </c>
      <c r="U29" s="151"/>
      <c r="V29" s="153"/>
      <c r="W29" s="143" t="s">
        <v>131</v>
      </c>
    </row>
    <row r="30" spans="2:23" ht="123.75" customHeight="1" x14ac:dyDescent="0.25">
      <c r="B30" s="130" t="s">
        <v>109</v>
      </c>
      <c r="C30" s="131" t="s">
        <v>110</v>
      </c>
      <c r="D30" s="132" t="s">
        <v>111</v>
      </c>
      <c r="E30" s="120" t="s">
        <v>30</v>
      </c>
      <c r="F30" s="43" t="s">
        <v>39</v>
      </c>
      <c r="G30" s="154">
        <f t="shared" si="1"/>
        <v>11</v>
      </c>
      <c r="H30" s="155">
        <v>2</v>
      </c>
      <c r="I30" s="156">
        <v>3</v>
      </c>
      <c r="J30" s="156">
        <v>4</v>
      </c>
      <c r="K30" s="157">
        <v>2</v>
      </c>
      <c r="L30" s="158">
        <v>1</v>
      </c>
      <c r="M30" s="156">
        <v>2</v>
      </c>
      <c r="N30" s="156"/>
      <c r="O30" s="157"/>
      <c r="P30" s="152">
        <f t="shared" si="3"/>
        <v>0.5</v>
      </c>
      <c r="Q30" s="193">
        <f t="shared" si="8"/>
        <v>0.66666666666666663</v>
      </c>
      <c r="R30" s="151"/>
      <c r="S30" s="153"/>
      <c r="T30" s="192">
        <f t="shared" si="2"/>
        <v>0.6</v>
      </c>
      <c r="U30" s="151"/>
      <c r="V30" s="153"/>
      <c r="W30" s="144" t="s">
        <v>136</v>
      </c>
    </row>
    <row r="31" spans="2:23" ht="108" x14ac:dyDescent="0.25">
      <c r="B31" s="121" t="s">
        <v>13</v>
      </c>
      <c r="C31" s="127" t="s">
        <v>112</v>
      </c>
      <c r="D31" s="127" t="s">
        <v>113</v>
      </c>
      <c r="E31" s="133" t="s">
        <v>30</v>
      </c>
      <c r="F31" s="44" t="s">
        <v>71</v>
      </c>
      <c r="G31" s="159">
        <f t="shared" si="1"/>
        <v>4</v>
      </c>
      <c r="H31" s="160">
        <v>1</v>
      </c>
      <c r="I31" s="160">
        <v>1</v>
      </c>
      <c r="J31" s="161">
        <v>1</v>
      </c>
      <c r="K31" s="162">
        <v>1</v>
      </c>
      <c r="L31" s="163">
        <v>1</v>
      </c>
      <c r="M31" s="161">
        <v>1</v>
      </c>
      <c r="N31" s="156"/>
      <c r="O31" s="157"/>
      <c r="P31" s="152">
        <f t="shared" si="3"/>
        <v>1</v>
      </c>
      <c r="Q31" s="193">
        <f t="shared" si="8"/>
        <v>1</v>
      </c>
      <c r="R31" s="151"/>
      <c r="S31" s="153"/>
      <c r="T31" s="192">
        <f t="shared" si="2"/>
        <v>1</v>
      </c>
      <c r="U31" s="151"/>
      <c r="V31" s="153"/>
      <c r="W31" s="143" t="s">
        <v>137</v>
      </c>
    </row>
    <row r="32" spans="2:23" ht="123.75" customHeight="1" thickBot="1" x14ac:dyDescent="0.3">
      <c r="B32" s="134" t="s">
        <v>13</v>
      </c>
      <c r="C32" s="135" t="s">
        <v>114</v>
      </c>
      <c r="D32" s="136" t="s">
        <v>115</v>
      </c>
      <c r="E32" s="137" t="s">
        <v>30</v>
      </c>
      <c r="F32" s="46" t="s">
        <v>68</v>
      </c>
      <c r="G32" s="165">
        <f t="shared" si="1"/>
        <v>6</v>
      </c>
      <c r="H32" s="166">
        <v>0</v>
      </c>
      <c r="I32" s="167">
        <v>2</v>
      </c>
      <c r="J32" s="167">
        <v>2</v>
      </c>
      <c r="K32" s="168">
        <v>2</v>
      </c>
      <c r="L32" s="169">
        <v>0</v>
      </c>
      <c r="M32" s="167">
        <v>2</v>
      </c>
      <c r="N32" s="170"/>
      <c r="O32" s="171"/>
      <c r="P32" s="172" t="str">
        <f t="shared" si="3"/>
        <v>100%</v>
      </c>
      <c r="Q32" s="204">
        <f t="shared" si="8"/>
        <v>1</v>
      </c>
      <c r="R32" s="170"/>
      <c r="S32" s="171"/>
      <c r="T32" s="206">
        <f t="shared" si="2"/>
        <v>1</v>
      </c>
      <c r="U32" s="170"/>
      <c r="V32" s="171"/>
      <c r="W32" s="145" t="s">
        <v>132</v>
      </c>
    </row>
    <row r="33" spans="3:23" ht="32.25" customHeight="1" x14ac:dyDescent="0.3">
      <c r="C33" s="214"/>
      <c r="D33" s="214"/>
      <c r="E33" s="214"/>
      <c r="F33" s="214"/>
      <c r="G33" s="173"/>
      <c r="H33" s="174"/>
      <c r="I33" s="174"/>
      <c r="J33" s="174"/>
      <c r="K33" s="174"/>
      <c r="L33" s="174"/>
      <c r="M33" s="174"/>
      <c r="N33" s="174"/>
      <c r="O33" s="174"/>
      <c r="P33" s="45">
        <f>AVERAGE(P14:P32)</f>
        <v>0.8893914141414142</v>
      </c>
      <c r="Q33" s="45">
        <f>AVERAGE(Q14:Q32)</f>
        <v>0.78017729930887825</v>
      </c>
      <c r="R33" s="45"/>
      <c r="S33" s="45"/>
      <c r="T33" s="45">
        <f>AVERAGE(T14:T32)</f>
        <v>0.75241435897803766</v>
      </c>
      <c r="U33" s="75"/>
      <c r="V33" s="75"/>
    </row>
    <row r="34" spans="3:23" ht="15.75" customHeight="1" x14ac:dyDescent="0.25"/>
    <row r="35" spans="3:23" ht="15.75" customHeight="1" x14ac:dyDescent="0.25"/>
    <row r="36" spans="3:23" ht="15.75" customHeight="1" x14ac:dyDescent="0.25"/>
    <row r="37" spans="3:23" ht="15.75" customHeight="1" x14ac:dyDescent="0.25"/>
    <row r="38" spans="3:23" ht="15.75" customHeight="1" x14ac:dyDescent="0.25"/>
    <row r="39" spans="3:23" ht="15.75" customHeight="1" x14ac:dyDescent="0.25"/>
    <row r="40" spans="3:23" x14ac:dyDescent="0.25">
      <c r="F40" s="11"/>
      <c r="G40" s="11"/>
    </row>
    <row r="41" spans="3:23" ht="69" customHeight="1" x14ac:dyDescent="0.25">
      <c r="C41" s="211" t="s">
        <v>51</v>
      </c>
      <c r="D41" s="211"/>
      <c r="E41" s="211"/>
      <c r="F41" s="42"/>
      <c r="G41" s="42"/>
      <c r="L41" s="211" t="s">
        <v>14</v>
      </c>
      <c r="M41" s="212"/>
      <c r="N41" s="212"/>
      <c r="O41" s="212"/>
      <c r="P41" s="212"/>
      <c r="Q41" s="212"/>
      <c r="U41" s="213" t="s">
        <v>69</v>
      </c>
      <c r="V41" s="213"/>
      <c r="W41" s="213"/>
    </row>
    <row r="45" spans="3:23" ht="15.75" hidden="1" customHeight="1" thickBot="1" x14ac:dyDescent="0.3">
      <c r="E45" s="241" t="s">
        <v>15</v>
      </c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3"/>
    </row>
    <row r="46" spans="3:23" ht="15.75" hidden="1" customHeight="1" thickBot="1" x14ac:dyDescent="0.3">
      <c r="E46" s="244" t="s">
        <v>16</v>
      </c>
      <c r="F46" s="244" t="s">
        <v>17</v>
      </c>
      <c r="G46" s="246" t="s">
        <v>18</v>
      </c>
      <c r="H46" s="247"/>
      <c r="I46" s="247"/>
      <c r="J46" s="248"/>
      <c r="K46" s="246" t="s">
        <v>19</v>
      </c>
      <c r="L46" s="247"/>
      <c r="M46" s="247"/>
      <c r="N46" s="248"/>
      <c r="O46" s="249" t="s">
        <v>20</v>
      </c>
      <c r="P46" s="250"/>
      <c r="Q46" s="250"/>
      <c r="R46" s="251"/>
      <c r="S46" s="249" t="s">
        <v>21</v>
      </c>
      <c r="T46" s="250"/>
      <c r="U46" s="250"/>
      <c r="V46" s="251"/>
      <c r="W46" s="252" t="s">
        <v>4</v>
      </c>
    </row>
    <row r="47" spans="3:23" ht="29.25" hidden="1" thickBot="1" x14ac:dyDescent="0.3">
      <c r="E47" s="245"/>
      <c r="F47" s="245"/>
      <c r="G47" s="1" t="s">
        <v>22</v>
      </c>
      <c r="H47" s="2" t="s">
        <v>23</v>
      </c>
      <c r="I47" s="3" t="s">
        <v>24</v>
      </c>
      <c r="J47" s="4" t="s">
        <v>25</v>
      </c>
      <c r="K47" s="1" t="s">
        <v>22</v>
      </c>
      <c r="L47" s="2" t="s">
        <v>23</v>
      </c>
      <c r="M47" s="3" t="s">
        <v>24</v>
      </c>
      <c r="N47" s="4" t="s">
        <v>25</v>
      </c>
      <c r="O47" s="77" t="s">
        <v>8</v>
      </c>
      <c r="P47" s="68" t="s">
        <v>9</v>
      </c>
      <c r="Q47" s="78" t="s">
        <v>10</v>
      </c>
      <c r="R47" s="79" t="s">
        <v>11</v>
      </c>
      <c r="S47" s="81" t="s">
        <v>8</v>
      </c>
      <c r="T47" s="69" t="s">
        <v>9</v>
      </c>
      <c r="U47" s="78" t="s">
        <v>10</v>
      </c>
      <c r="V47" s="69" t="s">
        <v>11</v>
      </c>
      <c r="W47" s="253"/>
    </row>
    <row r="48" spans="3:23" ht="83.25" hidden="1" customHeight="1" thickBot="1" x14ac:dyDescent="0.3">
      <c r="E48" s="36" t="s">
        <v>40</v>
      </c>
      <c r="F48" s="5">
        <v>734909</v>
      </c>
      <c r="G48" s="47">
        <v>183727.25</v>
      </c>
      <c r="H48" s="48">
        <v>183727.25</v>
      </c>
      <c r="I48" s="48">
        <v>183727.25</v>
      </c>
      <c r="J48" s="49">
        <v>183727.25</v>
      </c>
      <c r="K48" s="19">
        <v>143934.6</v>
      </c>
      <c r="L48" s="20">
        <v>86157.65</v>
      </c>
      <c r="M48" s="20">
        <v>97362.75</v>
      </c>
      <c r="N48" s="21">
        <v>142116</v>
      </c>
      <c r="O48" s="80">
        <f>IFERROR(K48/G48,"100"%)</f>
        <v>0.78341454520219511</v>
      </c>
      <c r="P48" s="80">
        <f t="shared" ref="P48:R52" si="9">IFERROR(L48/H48,"100"%)</f>
        <v>0.46894322970599078</v>
      </c>
      <c r="Q48" s="80">
        <f t="shared" si="9"/>
        <v>0.52993091661688729</v>
      </c>
      <c r="R48" s="80">
        <f t="shared" si="9"/>
        <v>0.77351617683277796</v>
      </c>
      <c r="S48" s="80">
        <f>IFERROR(K48/F48,"100%")</f>
        <v>0.19585363630054878</v>
      </c>
      <c r="T48" s="82">
        <f>IFERROR(((L48+M48)/(H48+I48)),"100%")</f>
        <v>0.49943707316143904</v>
      </c>
      <c r="U48" s="83">
        <f>IFERROR(((K48+L48+M48)/(G48+H48+I48)),"100%")</f>
        <v>0.59409623050835769</v>
      </c>
      <c r="V48" s="74">
        <f t="shared" ref="U48:V52" si="10">IFERROR(((L48+M48+N48)/(H48+I48+J48)),"100%")</f>
        <v>0.59079677438521871</v>
      </c>
      <c r="W48" s="55" t="s">
        <v>49</v>
      </c>
    </row>
    <row r="49" spans="5:23" ht="83.25" hidden="1" customHeight="1" x14ac:dyDescent="0.25">
      <c r="E49" s="37" t="s">
        <v>41</v>
      </c>
      <c r="F49" s="32">
        <v>377209</v>
      </c>
      <c r="G49" s="50">
        <v>94302.25</v>
      </c>
      <c r="H49" s="51">
        <v>94302.25</v>
      </c>
      <c r="I49" s="51">
        <v>94302.25</v>
      </c>
      <c r="J49" s="52">
        <v>94302.25</v>
      </c>
      <c r="K49" s="33">
        <v>72316.800000000003</v>
      </c>
      <c r="L49" s="34">
        <v>46777.55</v>
      </c>
      <c r="M49" s="34">
        <v>89203.43</v>
      </c>
      <c r="N49" s="35">
        <v>49126.22</v>
      </c>
      <c r="O49" s="14">
        <f>IFERROR(K49/G49,"100"%)</f>
        <v>0.76686187233072389</v>
      </c>
      <c r="P49" s="14">
        <f t="shared" si="9"/>
        <v>0.49603853566590406</v>
      </c>
      <c r="Q49" s="14">
        <f t="shared" si="9"/>
        <v>0.94593108860074915</v>
      </c>
      <c r="R49" s="14">
        <f t="shared" si="9"/>
        <v>0.52094430408606374</v>
      </c>
      <c r="S49" s="14">
        <f t="shared" ref="S49:S50" si="11">IFERROR(K49/F49,"100%")</f>
        <v>0.19171546808268097</v>
      </c>
      <c r="T49" s="70">
        <f t="shared" ref="T49:T52" si="12">IFERROR(((L49+M49)/(H49+I49)),"100%")</f>
        <v>0.72098481213332655</v>
      </c>
      <c r="U49" s="74">
        <f t="shared" si="10"/>
        <v>0.73627716553245903</v>
      </c>
      <c r="V49" s="74">
        <f t="shared" si="10"/>
        <v>0.65430464278423894</v>
      </c>
      <c r="W49" s="55" t="s">
        <v>49</v>
      </c>
    </row>
    <row r="50" spans="5:23" ht="83.25" hidden="1" customHeight="1" x14ac:dyDescent="0.25">
      <c r="E50" s="38" t="s">
        <v>42</v>
      </c>
      <c r="F50" s="6">
        <v>359889</v>
      </c>
      <c r="G50" s="50">
        <v>89972.25</v>
      </c>
      <c r="H50" s="51">
        <v>89972.25</v>
      </c>
      <c r="I50" s="51">
        <v>89972.25</v>
      </c>
      <c r="J50" s="52">
        <v>89972.25</v>
      </c>
      <c r="K50" s="22">
        <v>37444.81</v>
      </c>
      <c r="L50" s="23">
        <v>133695.26999999999</v>
      </c>
      <c r="M50" s="23">
        <v>100698.57</v>
      </c>
      <c r="N50" s="24">
        <v>137099.35</v>
      </c>
      <c r="O50" s="14">
        <f t="shared" ref="O50:O52" si="13">IFERROR(K50/G50,"100"%)</f>
        <v>0.41618176715598421</v>
      </c>
      <c r="P50" s="14">
        <f t="shared" si="9"/>
        <v>1.4859611713611696</v>
      </c>
      <c r="Q50" s="14">
        <f t="shared" si="9"/>
        <v>1.1192180922451089</v>
      </c>
      <c r="R50" s="14">
        <f t="shared" si="9"/>
        <v>1.523795948195138</v>
      </c>
      <c r="S50" s="14">
        <f t="shared" si="11"/>
        <v>0.10404544178899605</v>
      </c>
      <c r="T50" s="71">
        <f t="shared" si="12"/>
        <v>1.3025896318031394</v>
      </c>
      <c r="U50" s="74">
        <f t="shared" si="10"/>
        <v>1.007120343587421</v>
      </c>
      <c r="V50" s="74">
        <f t="shared" si="10"/>
        <v>1.3763250706004722</v>
      </c>
      <c r="W50" s="56" t="s">
        <v>49</v>
      </c>
    </row>
    <row r="51" spans="5:23" ht="83.25" hidden="1" customHeight="1" x14ac:dyDescent="0.25">
      <c r="E51" s="57" t="s">
        <v>43</v>
      </c>
      <c r="F51" s="58">
        <v>26006</v>
      </c>
      <c r="G51" s="59"/>
      <c r="H51" s="60"/>
      <c r="I51" s="60"/>
      <c r="J51" s="61">
        <v>26006</v>
      </c>
      <c r="K51" s="62"/>
      <c r="L51" s="63"/>
      <c r="M51" s="63"/>
      <c r="N51" s="64">
        <v>24075</v>
      </c>
      <c r="O51" s="14">
        <f t="shared" si="13"/>
        <v>1</v>
      </c>
      <c r="P51" s="14">
        <f t="shared" si="9"/>
        <v>1</v>
      </c>
      <c r="Q51" s="14">
        <f t="shared" si="9"/>
        <v>1</v>
      </c>
      <c r="R51" s="14">
        <f t="shared" si="9"/>
        <v>0.92574790432977005</v>
      </c>
      <c r="S51" s="14"/>
      <c r="T51" s="71" t="str">
        <f t="shared" si="12"/>
        <v>100%</v>
      </c>
      <c r="U51" s="74" t="str">
        <f t="shared" si="10"/>
        <v>100%</v>
      </c>
      <c r="V51" s="74">
        <f t="shared" si="10"/>
        <v>0.92574790432977005</v>
      </c>
      <c r="W51" s="65" t="s">
        <v>52</v>
      </c>
    </row>
    <row r="52" spans="5:23" ht="83.25" hidden="1" customHeight="1" thickBot="1" x14ac:dyDescent="0.3">
      <c r="E52" s="39" t="s">
        <v>48</v>
      </c>
      <c r="F52" s="7">
        <v>0</v>
      </c>
      <c r="G52" s="53"/>
      <c r="H52" s="53"/>
      <c r="I52" s="53"/>
      <c r="J52" s="54"/>
      <c r="K52" s="25"/>
      <c r="L52" s="25"/>
      <c r="M52" s="25"/>
      <c r="N52" s="26"/>
      <c r="O52" s="14">
        <f t="shared" si="13"/>
        <v>1</v>
      </c>
      <c r="P52" s="14">
        <f t="shared" si="9"/>
        <v>1</v>
      </c>
      <c r="Q52" s="14">
        <f t="shared" si="9"/>
        <v>1</v>
      </c>
      <c r="R52" s="14">
        <f t="shared" si="9"/>
        <v>1</v>
      </c>
      <c r="S52" s="84"/>
      <c r="T52" s="85" t="str">
        <f t="shared" si="12"/>
        <v>100%</v>
      </c>
      <c r="U52" s="76" t="str">
        <f t="shared" si="10"/>
        <v>100%</v>
      </c>
      <c r="V52" s="74" t="str">
        <f t="shared" si="10"/>
        <v>100%</v>
      </c>
      <c r="W52" s="86" t="s">
        <v>50</v>
      </c>
    </row>
    <row r="53" spans="5:23" ht="83.25" customHeight="1" x14ac:dyDescent="0.25">
      <c r="F53" s="66"/>
      <c r="G53" s="67"/>
      <c r="H53" s="67"/>
      <c r="I53" s="67"/>
      <c r="J53" s="67"/>
      <c r="K53" s="67"/>
    </row>
    <row r="56" spans="5:23" x14ac:dyDescent="0.25">
      <c r="G56" s="67"/>
    </row>
  </sheetData>
  <mergeCells count="27">
    <mergeCell ref="E45:W45"/>
    <mergeCell ref="E46:E47"/>
    <mergeCell ref="F46:F47"/>
    <mergeCell ref="G46:J46"/>
    <mergeCell ref="K46:N46"/>
    <mergeCell ref="O46:R46"/>
    <mergeCell ref="S46:V46"/>
    <mergeCell ref="W46:W47"/>
    <mergeCell ref="E2:S2"/>
    <mergeCell ref="E3:S3"/>
    <mergeCell ref="E4:S4"/>
    <mergeCell ref="L11:O11"/>
    <mergeCell ref="E5:S5"/>
    <mergeCell ref="G11:K11"/>
    <mergeCell ref="G10:V10"/>
    <mergeCell ref="B14:B15"/>
    <mergeCell ref="W11:W12"/>
    <mergeCell ref="C41:E41"/>
    <mergeCell ref="L41:Q41"/>
    <mergeCell ref="U41:W41"/>
    <mergeCell ref="C33:F33"/>
    <mergeCell ref="P11:S11"/>
    <mergeCell ref="T11:V11"/>
    <mergeCell ref="B11:B12"/>
    <mergeCell ref="C11:C12"/>
    <mergeCell ref="D11:F11"/>
    <mergeCell ref="C14:C15"/>
  </mergeCells>
  <conditionalFormatting sqref="G48:J52">
    <cfRule type="containsBlanks" dxfId="35" priority="35">
      <formula>LEN(TRIM(G48))=0</formula>
    </cfRule>
  </conditionalFormatting>
  <conditionalFormatting sqref="H30 H32">
    <cfRule type="containsBlanks" dxfId="34" priority="192">
      <formula>LEN(TRIM(H30))=0</formula>
    </cfRule>
  </conditionalFormatting>
  <conditionalFormatting sqref="H13:K13">
    <cfRule type="containsBlanks" dxfId="33" priority="3">
      <formula>LEN(TRIM(H13))=0</formula>
    </cfRule>
  </conditionalFormatting>
  <conditionalFormatting sqref="L13:V13 Q14:Q32 T14:T32">
    <cfRule type="containsText" dxfId="32" priority="4" operator="containsText" text="NO DISPONIBLE">
      <formula>NOT(ISERROR(SEARCH("NO DISPONIBLE",L13)))</formula>
    </cfRule>
  </conditionalFormatting>
  <conditionalFormatting sqref="M25:O32 L30:L32 K48:N52">
    <cfRule type="containsBlanks" dxfId="31" priority="34">
      <formula>LEN(TRIM(K25))=0</formula>
    </cfRule>
  </conditionalFormatting>
  <conditionalFormatting sqref="P14:P32 M14:O15 L16:O16 M17:O18 L19:O19 M20:O23 L24:O24">
    <cfRule type="containsBlanks" dxfId="30" priority="191">
      <formula>LEN(TRIM(L14))=0</formula>
    </cfRule>
  </conditionalFormatting>
  <conditionalFormatting sqref="P14:P32 O48:S52">
    <cfRule type="cellIs" dxfId="29" priority="36" stopIfTrue="1" operator="equal">
      <formula>"100%"</formula>
    </cfRule>
    <cfRule type="cellIs" dxfId="28" priority="37" stopIfTrue="1" operator="lessThan">
      <formula>0.5</formula>
    </cfRule>
    <cfRule type="cellIs" dxfId="27" priority="38" stopIfTrue="1" operator="between">
      <formula>0.5</formula>
      <formula>0.7</formula>
    </cfRule>
    <cfRule type="cellIs" dxfId="26" priority="39" stopIfTrue="1" operator="between">
      <formula>0.7</formula>
      <formula>1.2</formula>
    </cfRule>
    <cfRule type="cellIs" dxfId="25" priority="40" stopIfTrue="1" operator="greaterThanOrEqual">
      <formula>1.2</formula>
    </cfRule>
    <cfRule type="containsBlanks" dxfId="24" priority="41" stopIfTrue="1">
      <formula>LEN(TRIM(O14))=0</formula>
    </cfRule>
  </conditionalFormatting>
  <conditionalFormatting sqref="P13:V13 Q14:Q32 T14:T32">
    <cfRule type="cellIs" dxfId="23" priority="5" stopIfTrue="1" operator="greaterThanOrEqual">
      <formula>0.7</formula>
    </cfRule>
    <cfRule type="cellIs" dxfId="22" priority="6" operator="between">
      <formula>0.5</formula>
      <formula>0.7</formula>
    </cfRule>
    <cfRule type="cellIs" dxfId="21" priority="7" stopIfTrue="1" operator="lessThanOrEqual">
      <formula>0.5</formula>
    </cfRule>
  </conditionalFormatting>
  <conditionalFormatting sqref="R14:S32 U25:V32">
    <cfRule type="containsBlanks" dxfId="20" priority="1">
      <formula>LEN(TRIM(R14))=0</formula>
    </cfRule>
  </conditionalFormatting>
  <conditionalFormatting sqref="T48:V52">
    <cfRule type="containsBlanks" dxfId="19" priority="16">
      <formula>LEN(TRIM(T48))=0</formula>
    </cfRule>
  </conditionalFormatting>
  <conditionalFormatting sqref="U14:V23">
    <cfRule type="containsBlanks" dxfId="18" priority="2">
      <formula>LEN(TRIM(U14))=0</formula>
    </cfRule>
  </conditionalFormatting>
  <conditionalFormatting sqref="U48:V52">
    <cfRule type="cellIs" dxfId="17" priority="17" stopIfTrue="1" operator="equal">
      <formula>"100%"</formula>
    </cfRule>
    <cfRule type="cellIs" dxfId="16" priority="18" stopIfTrue="1" operator="lessThan">
      <formula>0.5</formula>
    </cfRule>
    <cfRule type="cellIs" dxfId="15" priority="19" stopIfTrue="1" operator="between">
      <formula>0.5</formula>
      <formula>0.7</formula>
    </cfRule>
    <cfRule type="cellIs" dxfId="14" priority="20" stopIfTrue="1" operator="between">
      <formula>0.7</formula>
      <formula>1.2</formula>
    </cfRule>
    <cfRule type="cellIs" dxfId="13" priority="21" stopIfTrue="1" operator="greaterThanOrEqual">
      <formula>1.2</formula>
    </cfRule>
    <cfRule type="containsBlanks" dxfId="12" priority="22" stopIfTrue="1">
      <formula>LEN(TRIM(U48))=0</formula>
    </cfRule>
  </conditionalFormatting>
  <conditionalFormatting sqref="U24:W24">
    <cfRule type="containsBlanks" dxfId="11" priority="30">
      <formula>LEN(TRIM(U24))=0</formula>
    </cfRule>
  </conditionalFormatting>
  <conditionalFormatting sqref="W19">
    <cfRule type="containsBlanks" dxfId="10" priority="31">
      <formula>LEN(TRIM(W19))=0</formula>
    </cfRule>
  </conditionalFormatting>
  <pageMargins left="0.70866141732283472" right="0.70866141732283472" top="0.74803149606299213" bottom="0.74803149606299213" header="0.31496062992125984" footer="0.31496062992125984"/>
  <pageSetup paperSize="5"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2197-8F73-43F6-A08E-68A4E6EB1A7C}">
  <dimension ref="C3:U10"/>
  <sheetViews>
    <sheetView topLeftCell="C1" zoomScale="80" zoomScaleNormal="80" workbookViewId="0">
      <selection activeCell="T10" sqref="T10"/>
    </sheetView>
  </sheetViews>
  <sheetFormatPr baseColWidth="10" defaultRowHeight="15" x14ac:dyDescent="0.25"/>
  <cols>
    <col min="3" max="3" width="54" bestFit="1" customWidth="1"/>
    <col min="4" max="4" width="40.140625" bestFit="1" customWidth="1"/>
    <col min="5" max="11" width="14.5703125" bestFit="1" customWidth="1"/>
    <col min="12" max="12" width="11.5703125" bestFit="1" customWidth="1"/>
    <col min="13" max="20" width="10" bestFit="1" customWidth="1"/>
    <col min="21" max="21" width="79.7109375" bestFit="1" customWidth="1"/>
  </cols>
  <sheetData>
    <row r="3" spans="3:21" ht="15.75" thickBot="1" x14ac:dyDescent="0.3"/>
    <row r="4" spans="3:21" ht="15.75" thickBot="1" x14ac:dyDescent="0.3">
      <c r="C4" s="241" t="s">
        <v>15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3"/>
    </row>
    <row r="5" spans="3:21" ht="15.75" thickBot="1" x14ac:dyDescent="0.3">
      <c r="C5" s="244" t="s">
        <v>16</v>
      </c>
      <c r="D5" s="244" t="s">
        <v>17</v>
      </c>
      <c r="E5" s="246" t="s">
        <v>18</v>
      </c>
      <c r="F5" s="247"/>
      <c r="G5" s="247"/>
      <c r="H5" s="248"/>
      <c r="I5" s="246" t="s">
        <v>19</v>
      </c>
      <c r="J5" s="247"/>
      <c r="K5" s="247"/>
      <c r="L5" s="248"/>
      <c r="M5" s="249" t="s">
        <v>20</v>
      </c>
      <c r="N5" s="250"/>
      <c r="O5" s="250"/>
      <c r="P5" s="251"/>
      <c r="Q5" s="249" t="s">
        <v>21</v>
      </c>
      <c r="R5" s="250"/>
      <c r="S5" s="250"/>
      <c r="T5" s="251"/>
      <c r="U5" s="252" t="s">
        <v>4</v>
      </c>
    </row>
    <row r="6" spans="3:21" ht="29.25" thickBot="1" x14ac:dyDescent="0.3">
      <c r="C6" s="245"/>
      <c r="D6" s="245"/>
      <c r="E6" s="77" t="s">
        <v>22</v>
      </c>
      <c r="F6" s="98" t="s">
        <v>23</v>
      </c>
      <c r="G6" s="99" t="s">
        <v>24</v>
      </c>
      <c r="H6" s="100" t="s">
        <v>25</v>
      </c>
      <c r="I6" s="1" t="s">
        <v>22</v>
      </c>
      <c r="J6" s="2" t="s">
        <v>23</v>
      </c>
      <c r="K6" s="3" t="s">
        <v>24</v>
      </c>
      <c r="L6" s="4" t="s">
        <v>25</v>
      </c>
      <c r="M6" s="77" t="s">
        <v>8</v>
      </c>
      <c r="N6" s="68" t="s">
        <v>9</v>
      </c>
      <c r="O6" s="78" t="s">
        <v>10</v>
      </c>
      <c r="P6" s="79" t="s">
        <v>11</v>
      </c>
      <c r="Q6" s="81" t="s">
        <v>8</v>
      </c>
      <c r="R6" s="69" t="s">
        <v>9</v>
      </c>
      <c r="S6" s="78" t="s">
        <v>10</v>
      </c>
      <c r="T6" s="69" t="s">
        <v>11</v>
      </c>
      <c r="U6" s="253"/>
    </row>
    <row r="7" spans="3:21" ht="57.75" thickBot="1" x14ac:dyDescent="0.3">
      <c r="C7" s="36" t="s">
        <v>40</v>
      </c>
      <c r="D7" s="90">
        <v>734909</v>
      </c>
      <c r="E7" s="102">
        <v>183727.25</v>
      </c>
      <c r="F7" s="103">
        <v>183727.25</v>
      </c>
      <c r="G7" s="103">
        <v>183727.25</v>
      </c>
      <c r="H7" s="104">
        <v>183727.25</v>
      </c>
      <c r="I7" s="94">
        <v>143934.6</v>
      </c>
      <c r="J7" s="20">
        <v>86157.65</v>
      </c>
      <c r="K7" s="20">
        <v>97362.75</v>
      </c>
      <c r="L7" s="110"/>
      <c r="M7" s="80">
        <f>IFERROR(I7/E7,"100"%)</f>
        <v>0.78341454520219511</v>
      </c>
      <c r="N7" s="89">
        <f t="shared" ref="N7:O10" si="0">IFERROR(J7/F7,"100"%)</f>
        <v>0.46894322970599078</v>
      </c>
      <c r="O7" s="89">
        <f t="shared" si="0"/>
        <v>0.52993091661688729</v>
      </c>
      <c r="P7" s="17"/>
      <c r="Q7" s="87">
        <f>IFERROR(I7/D7,"100%")</f>
        <v>0.19585363630054878</v>
      </c>
      <c r="R7" s="80">
        <f t="shared" ref="R7:S7" si="1">IFERROR(J7/E7,"100%")</f>
        <v>0.46894322970599078</v>
      </c>
      <c r="S7" s="80">
        <f t="shared" si="1"/>
        <v>0.52993091661688729</v>
      </c>
      <c r="T7" s="17"/>
      <c r="U7" s="40" t="s">
        <v>44</v>
      </c>
    </row>
    <row r="8" spans="3:21" ht="57.75" thickBot="1" x14ac:dyDescent="0.3">
      <c r="C8" s="37" t="s">
        <v>41</v>
      </c>
      <c r="D8" s="91">
        <v>377209</v>
      </c>
      <c r="E8" s="105">
        <v>94302.25</v>
      </c>
      <c r="F8" s="101">
        <v>94302.25</v>
      </c>
      <c r="G8" s="101">
        <v>94302.25</v>
      </c>
      <c r="H8" s="106">
        <v>94302.25</v>
      </c>
      <c r="I8" s="95">
        <v>72316.800000000003</v>
      </c>
      <c r="J8" s="34">
        <v>46777.55</v>
      </c>
      <c r="K8" s="34">
        <v>89203.43</v>
      </c>
      <c r="L8" s="111"/>
      <c r="M8" s="14">
        <f>IFERROR(I8/E8,"100"%)</f>
        <v>0.76686187233072389</v>
      </c>
      <c r="N8" s="10">
        <f t="shared" si="0"/>
        <v>0.49603853566590406</v>
      </c>
      <c r="O8" s="10">
        <f t="shared" si="0"/>
        <v>0.94593108860074915</v>
      </c>
      <c r="P8" s="18"/>
      <c r="Q8" s="12">
        <f t="shared" ref="Q8:Q10" si="2">IFERROR(I8/D8,"100%")</f>
        <v>0.19171546808268097</v>
      </c>
      <c r="R8" s="14">
        <f t="shared" ref="R8" si="3">IFERROR(J8/E8,"100%")</f>
        <v>0.49603853566590406</v>
      </c>
      <c r="S8" s="14">
        <f t="shared" ref="S8" si="4">IFERROR(K8/F8,"100%")</f>
        <v>0.94593108860074915</v>
      </c>
      <c r="T8" s="18"/>
      <c r="U8" s="40" t="s">
        <v>44</v>
      </c>
    </row>
    <row r="9" spans="3:21" ht="57" x14ac:dyDescent="0.25">
      <c r="C9" s="38" t="s">
        <v>42</v>
      </c>
      <c r="D9" s="92">
        <v>359889</v>
      </c>
      <c r="E9" s="105">
        <v>89972.25</v>
      </c>
      <c r="F9" s="101">
        <v>89972.25</v>
      </c>
      <c r="G9" s="101">
        <v>89972.25</v>
      </c>
      <c r="H9" s="106">
        <v>89972.25</v>
      </c>
      <c r="I9" s="96">
        <v>37444.81</v>
      </c>
      <c r="J9" s="23">
        <v>133695.26999999999</v>
      </c>
      <c r="K9" s="23">
        <v>100698.57</v>
      </c>
      <c r="L9" s="112"/>
      <c r="M9" s="14">
        <f t="shared" ref="M9:M10" si="5">IFERROR(I9/E9,"100"%)</f>
        <v>0.41618176715598421</v>
      </c>
      <c r="N9" s="10">
        <f t="shared" si="0"/>
        <v>1.4859611713611696</v>
      </c>
      <c r="O9" s="10">
        <f t="shared" si="0"/>
        <v>1.1192180922451089</v>
      </c>
      <c r="P9" s="18"/>
      <c r="Q9" s="12">
        <f t="shared" si="2"/>
        <v>0.10404544178899605</v>
      </c>
      <c r="R9" s="14">
        <f t="shared" ref="R9" si="6">IFERROR(J9/E9,"100%")</f>
        <v>1.4859611713611696</v>
      </c>
      <c r="S9" s="14">
        <f t="shared" ref="S9" si="7">IFERROR(K9/F9,"100%")</f>
        <v>1.1192180922451089</v>
      </c>
      <c r="T9" s="18"/>
      <c r="U9" s="40" t="s">
        <v>44</v>
      </c>
    </row>
    <row r="10" spans="3:21" ht="29.25" thickBot="1" x14ac:dyDescent="0.3">
      <c r="C10" s="39" t="s">
        <v>43</v>
      </c>
      <c r="D10" s="93">
        <v>0</v>
      </c>
      <c r="E10" s="107"/>
      <c r="F10" s="108"/>
      <c r="G10" s="108"/>
      <c r="H10" s="109"/>
      <c r="I10" s="97"/>
      <c r="J10" s="25"/>
      <c r="K10" s="25"/>
      <c r="L10" s="113"/>
      <c r="M10" s="72">
        <f t="shared" si="5"/>
        <v>1</v>
      </c>
      <c r="N10" s="73">
        <f t="shared" si="0"/>
        <v>1</v>
      </c>
      <c r="O10" s="73">
        <f t="shared" si="0"/>
        <v>1</v>
      </c>
      <c r="P10" s="13"/>
      <c r="Q10" s="88" t="str">
        <f t="shared" si="2"/>
        <v>100%</v>
      </c>
      <c r="R10" s="72" t="str">
        <f t="shared" ref="R10" si="8">IFERROR(J10/E10,"100%")</f>
        <v>100%</v>
      </c>
      <c r="S10" s="72" t="str">
        <f t="shared" ref="S10" si="9">IFERROR(K10/F10,"100%")</f>
        <v>100%</v>
      </c>
      <c r="T10" s="13"/>
      <c r="U10" s="41" t="s">
        <v>45</v>
      </c>
    </row>
  </sheetData>
  <mergeCells count="8">
    <mergeCell ref="C4:U4"/>
    <mergeCell ref="C5:C6"/>
    <mergeCell ref="D5:D6"/>
    <mergeCell ref="E5:H5"/>
    <mergeCell ref="I5:L5"/>
    <mergeCell ref="M5:P5"/>
    <mergeCell ref="Q5:T5"/>
    <mergeCell ref="U5:U6"/>
  </mergeCells>
  <conditionalFormatting sqref="E7:H10">
    <cfRule type="containsBlanks" dxfId="9" priority="5">
      <formula>LEN(TRIM(E7))=0</formula>
    </cfRule>
  </conditionalFormatting>
  <conditionalFormatting sqref="I7:L10">
    <cfRule type="containsBlanks" dxfId="8" priority="4">
      <formula>LEN(TRIM(I7))=0</formula>
    </cfRule>
  </conditionalFormatting>
  <conditionalFormatting sqref="M7:O10 Q7:S10">
    <cfRule type="cellIs" dxfId="7" priority="6" stopIfTrue="1" operator="equal">
      <formula>"100%"</formula>
    </cfRule>
    <cfRule type="cellIs" dxfId="6" priority="7" stopIfTrue="1" operator="lessThan">
      <formula>0.5</formula>
    </cfRule>
    <cfRule type="cellIs" dxfId="5" priority="8" stopIfTrue="1" operator="between">
      <formula>0.5</formula>
      <formula>0.7</formula>
    </cfRule>
    <cfRule type="cellIs" dxfId="4" priority="9" stopIfTrue="1" operator="between">
      <formula>0.7</formula>
      <formula>1.2</formula>
    </cfRule>
    <cfRule type="cellIs" dxfId="3" priority="10" stopIfTrue="1" operator="greaterThanOrEqual">
      <formula>1.2</formula>
    </cfRule>
    <cfRule type="containsBlanks" dxfId="2" priority="11" stopIfTrue="1">
      <formula>LEN(TRIM(M7))=0</formula>
    </cfRule>
  </conditionalFormatting>
  <conditionalFormatting sqref="P7:P10">
    <cfRule type="containsBlanks" dxfId="1" priority="1">
      <formula>LEN(TRIM(P7))=0</formula>
    </cfRule>
  </conditionalFormatting>
  <conditionalFormatting sqref="T7:T10">
    <cfRule type="containsBlanks" dxfId="0" priority="3">
      <formula>LEN(TRIM(T7))=0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5" sqref="B5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6" t="s">
        <v>29</v>
      </c>
    </row>
    <row r="3" spans="1:2" ht="120" customHeight="1" x14ac:dyDescent="0.25">
      <c r="A3" s="254" t="s">
        <v>28</v>
      </c>
      <c r="B3" s="254"/>
    </row>
    <row r="5" spans="1:2" ht="45" x14ac:dyDescent="0.25">
      <c r="A5" s="8"/>
      <c r="B5" s="15" t="s">
        <v>26</v>
      </c>
    </row>
    <row r="6" spans="1:2" ht="60" x14ac:dyDescent="0.25">
      <c r="A6" s="9"/>
      <c r="B6" s="15" t="s">
        <v>27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2Tr24</vt:lpstr>
      <vt:lpstr>Hoja1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jurid</cp:lastModifiedBy>
  <cp:revision/>
  <cp:lastPrinted>2024-04-11T18:43:30Z</cp:lastPrinted>
  <dcterms:created xsi:type="dcterms:W3CDTF">2020-03-29T15:30:51Z</dcterms:created>
  <dcterms:modified xsi:type="dcterms:W3CDTF">2024-07-19T18:50:12Z</dcterms:modified>
  <cp:category/>
  <cp:contentStatus/>
</cp:coreProperties>
</file>