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BE72AA97-023E-40C1-AD75-971A6A66B0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1 2024" sheetId="3" r:id="rId1"/>
    <sheet name="Instrucciones" sheetId="4" r:id="rId2"/>
  </sheets>
  <definedNames>
    <definedName name="ADFASDF">#REF!</definedName>
    <definedName name="_xlnm.Print_Area" localSheetId="0">'SEGUIMIENTO E1 2024'!$A$1:$W$71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P49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P29" i="3" l="1"/>
  <c r="P15" i="3" l="1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50" i="3"/>
  <c r="P51" i="3"/>
  <c r="P52" i="3"/>
  <c r="O78" i="3"/>
  <c r="P78" i="3"/>
  <c r="Q78" i="3"/>
  <c r="O79" i="3"/>
  <c r="O80" i="3"/>
  <c r="P14" i="3" l="1"/>
  <c r="P53" i="3"/>
  <c r="V78" i="3" l="1"/>
  <c r="R78" i="3"/>
  <c r="S78" i="3"/>
  <c r="T78" i="3"/>
  <c r="U78" i="3"/>
  <c r="S79" i="3"/>
  <c r="S80" i="3"/>
</calcChain>
</file>

<file path=xl/sharedStrings.xml><?xml version="1.0" encoding="utf-8"?>
<sst xmlns="http://schemas.openxmlformats.org/spreadsheetml/2006/main" count="299" uniqueCount="205">
  <si>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</si>
  <si>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</si>
  <si>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</si>
  <si>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</si>
  <si>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</si>
  <si>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</si>
  <si>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</si>
  <si>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</si>
  <si>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</si>
  <si>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</si>
  <si>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</si>
  <si>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</si>
  <si>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</si>
  <si>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</si>
  <si>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</si>
  <si>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</si>
  <si>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</si>
  <si>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</si>
  <si>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</si>
  <si>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</si>
  <si>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</si>
  <si>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</si>
  <si>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</si>
  <si>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</si>
  <si>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</si>
  <si>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</si>
  <si>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</si>
  <si>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</si>
  <si>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</si>
  <si>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ANUAL</t>
  </si>
  <si>
    <t>Propósito
( Contraloría Municipal )</t>
  </si>
  <si>
    <t>Componente
( Dirección de Auditoría de Obra Pública )</t>
  </si>
  <si>
    <t>Componente
( Dirección de Auditoría )</t>
  </si>
  <si>
    <t>Componente
( Dir. De la Función Pública de la Contraloría Municipal )</t>
  </si>
  <si>
    <t>Actividad
( Dir. de la Función Pública de la Contraloría Municipal )</t>
  </si>
  <si>
    <t>Componente
( Dirección de Investigación en Materia de Responsabilidades Administrativas  )</t>
  </si>
  <si>
    <t>Actividad
( Dir. de Investigación en Materia de Responsabilidades Administrativas  )</t>
  </si>
  <si>
    <t>Componente
(  Dirección de Substanciación   )</t>
  </si>
  <si>
    <t>Actividad
(Dirección de Substanciación )</t>
  </si>
  <si>
    <t>Componente
( Contralorías Internas )</t>
  </si>
  <si>
    <t>Componente
( Unidades Administrativas de la Contraloría Municipal )</t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</si>
  <si>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</si>
  <si>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</si>
  <si>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</si>
  <si>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</si>
  <si>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</si>
  <si>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</si>
  <si>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</si>
  <si>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</si>
  <si>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</si>
  <si>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</si>
  <si>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</si>
  <si>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</si>
  <si>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</si>
  <si>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</si>
  <si>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</si>
  <si>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</si>
  <si>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</si>
  <si>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</si>
  <si>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</si>
  <si>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</si>
  <si>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</si>
  <si>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</si>
  <si>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</si>
  <si>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</si>
  <si>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</si>
  <si>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</si>
  <si>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</si>
  <si>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</si>
  <si>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</si>
  <si>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</si>
  <si>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</si>
  <si>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</si>
  <si>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</si>
  <si>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</si>
  <si>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</si>
  <si>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</si>
  <si>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</si>
  <si>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</si>
  <si>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</si>
  <si>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</si>
  <si>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t>Anual</t>
  </si>
  <si>
    <t>Semestral</t>
  </si>
  <si>
    <t>Trimestral</t>
  </si>
  <si>
    <t xml:space="preserve">Trimestral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</si>
  <si>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</si>
  <si>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</si>
  <si>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</si>
  <si>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</si>
  <si>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</si>
  <si>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</si>
  <si>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</si>
  <si>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</si>
  <si>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</si>
  <si>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</si>
  <si>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</si>
  <si>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</si>
  <si>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</si>
  <si>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</si>
  <si>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</si>
  <si>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</si>
  <si>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</si>
  <si>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</si>
  <si>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</si>
  <si>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</si>
  <si>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</si>
  <si>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</si>
  <si>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</si>
  <si>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</si>
  <si>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</si>
  <si>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</si>
  <si>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</si>
  <si>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</si>
  <si>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</si>
  <si>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</si>
  <si>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</si>
  <si>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</si>
  <si>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</si>
  <si>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</si>
  <si>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</si>
  <si>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</si>
  <si>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</si>
  <si>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</si>
  <si>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t>CONTRALORÍA MUNICIPAL</t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</si>
  <si>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</si>
  <si>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</si>
  <si>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>Se rebasó la meta trimestral ya que se allego de la documental necesaria para el cierre de expedientes.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</si>
  <si>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</si>
  <si>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que no fue posible notificar a las personas sujetas al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</si>
  <si>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por carga de trabajo y falta de recursos humanos.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</si>
  <si>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 varias unidades administrativas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</si>
  <si>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 con la creación de un sistema informatico que ya esta en uso.</t>
    </r>
  </si>
  <si>
    <r>
      <t xml:space="preserve">Justificacion Trimestral: </t>
    </r>
    <r>
      <rPr>
        <sz val="11"/>
        <color theme="1"/>
        <rFont val="Arial"/>
        <family val="2"/>
      </rPr>
      <t>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</si>
  <si>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Se superó  la meta debido a que se realizaron obras públicas que no se pudieron realizar en los periodos anteriores por distintos motivos.</t>
    </r>
  </si>
  <si>
    <r>
      <t>Justificacion Trimestral:</t>
    </r>
    <r>
      <rPr>
        <sz val="11"/>
        <color theme="1"/>
        <rFont val="Arial"/>
        <family val="2"/>
      </rPr>
      <t xml:space="preserve"> 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</si>
  <si>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debido a que los ciudadanos no asistieron a presentar quejas y denuncias correspondientes.</t>
    </r>
  </si>
  <si>
    <r>
      <t xml:space="preserve">Justificacion Trimestral: </t>
    </r>
    <r>
      <rPr>
        <sz val="11"/>
        <color theme="1"/>
        <rFont val="Arial"/>
        <family val="2"/>
      </rPr>
      <t>No se rebasó la meta debido a que se realizaron diversos registros de inicio, modificación y conclusión de personal en diferentes dependencias municipales.</t>
    </r>
  </si>
  <si>
    <r>
      <t>Justificacion Trimestral:</t>
    </r>
    <r>
      <rPr>
        <sz val="11"/>
        <color theme="1"/>
        <rFont val="Arial"/>
        <family val="2"/>
      </rPr>
      <t xml:space="preserve"> No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</si>
  <si>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a razón de que no se concluyeron las suficientes indagatorias correspondientes.</t>
    </r>
  </si>
  <si>
    <r>
      <t xml:space="preserve">Justificacion Trimestral: </t>
    </r>
    <r>
      <rPr>
        <sz val="11"/>
        <color theme="1"/>
        <rFont val="Arial"/>
        <family val="2"/>
      </rPr>
      <t>Se superó la meta en atención que en resoluciones del Tribunal de Justicia Administrativa de Quintana Roo donde solicitaron se emitira nuevamente resoluciones en los terminos citados por esa autoridad.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</si>
  <si>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a nivel componente ya que este depende del desempeño de las contralorias internas</t>
    </r>
  </si>
  <si>
    <r>
      <t xml:space="preserve">Justificacion Trimestral: </t>
    </r>
    <r>
      <rPr>
        <sz val="11"/>
        <color theme="1"/>
        <rFont val="Arial"/>
        <family val="2"/>
      </rPr>
      <t xml:space="preserve"> No se superó la meta ya que se realizo reseteo de contraseñas de la plataforma de evolución patrimonial y asesorías para la declaración patrimonial.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</si>
  <si>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por el area este trimestre.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</si>
  <si>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el area.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</si>
  <si>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por el area.</t>
    </r>
  </si>
  <si>
    <t>SEGUIMIENTO DE AVANCE EN CUMPLIMIENTO DE METAS Y OBJETIVOS 2024</t>
  </si>
  <si>
    <t>META PROGRAMADA 2024</t>
  </si>
  <si>
    <t>META REALIZADA 2024</t>
  </si>
  <si>
    <t>AVANCE EN CUMPLIMIENTO DE METAS TRIMESTRAL Y ANUAL ACUMULADO 2024</t>
  </si>
  <si>
    <t>JUSTIFICACION TRIMESTRAL DE AVANCE DE RESULTADOS 2024</t>
  </si>
  <si>
    <r>
      <t xml:space="preserve">Justificacion Trimestral: </t>
    </r>
    <r>
      <rPr>
        <sz val="11"/>
        <color theme="1"/>
        <rFont val="Arial"/>
        <family val="2"/>
      </rPr>
      <t>Se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superó la meta progamada a nivel propósito, siendo esta la suma de las diversas actividades en las que interviene la Contraloría Municipal, correspondientes a verificaciones y revisiones del cumplimiento normativo por parte de las Dependencias y Entidades de la Administración Pública Municipal, entre otras. 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</si>
  <si>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 Cuenta Pública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</si>
  <si>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</si>
  <si>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de lo proyectada a razón de que no se recibieron las solicitudes proyectadas en ese rubro.</t>
    </r>
  </si>
  <si>
    <r>
      <t xml:space="preserve">Justificacion Trimestral: </t>
    </r>
    <r>
      <rPr>
        <sz val="11"/>
        <color theme="1"/>
        <rFont val="Arial"/>
        <family val="2"/>
      </rPr>
      <t>Se alcanzó la meta debido a las resoluciones de intancias del proceso.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</si>
  <si>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debido a que fueron solicitadas las contancias como se tenia proyectado.</t>
    </r>
  </si>
  <si>
    <r>
      <t xml:space="preserve">Justificacion Trimestral: </t>
    </r>
    <r>
      <rPr>
        <sz val="11"/>
        <color theme="1"/>
        <rFont val="Arial"/>
        <family val="2"/>
      </rPr>
      <t>Se revasó la meta debido a la realización de diversas verificaciones realizadas con motivo de implementación de lineamientos que normaron los diferentes procedimientos en las areas de Sistema DIF Municipal.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</si>
  <si>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este trimestre a razón de que este indicador depende de la asistencia de los interesados que soliciten el servicio.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</si>
  <si>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por la coordinación este trimestre.</t>
    </r>
  </si>
  <si>
    <r>
      <t xml:space="preserve">Justificacion Trimestral: </t>
    </r>
    <r>
      <rPr>
        <sz val="11"/>
        <color theme="1"/>
        <rFont val="Arial"/>
        <family val="2"/>
      </rPr>
      <t>Se superó la meta la  progamada por la Coordinacion Adminsitrativa porque se realizao inventario extraordiario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</si>
  <si>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se alcanzo la meta conforme a la proyección realizada por el area.</t>
    </r>
  </si>
  <si>
    <r>
      <t xml:space="preserve">Justificacion Trimestral: </t>
    </r>
    <r>
      <rPr>
        <sz val="11"/>
        <color theme="1"/>
        <rFont val="Arial"/>
        <family val="2"/>
      </rPr>
      <t>No se alcanzó la meta planeada.</t>
    </r>
    <r>
      <rPr>
        <b/>
        <sz val="11"/>
        <color theme="1"/>
        <rFont val="Arial"/>
        <family val="2"/>
      </rPr>
      <t xml:space="preserve"> Especificar el motivo.</t>
    </r>
  </si>
  <si>
    <r>
      <t xml:space="preserve">Justificacion Trimestral: </t>
    </r>
    <r>
      <rPr>
        <sz val="11"/>
        <color theme="1"/>
        <rFont val="Arial"/>
        <family val="2"/>
      </rPr>
      <t xml:space="preserve">Se cumplio la meta conforme a lo proyectado por la dirección. </t>
    </r>
    <r>
      <rPr>
        <b/>
        <sz val="11"/>
        <color theme="1"/>
        <rFont val="Arial"/>
        <family val="2"/>
      </rPr>
      <t>Si se cumplio porque esta en 50?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</si>
  <si>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el area para este trimestre.</t>
    </r>
  </si>
  <si>
    <t xml:space="preserve"> O-PPA 1.5 PROGRAMA DE CONTROL DEL EJERCICIO DEL GASTO Y LA RENDICION DE CUENTAS</t>
  </si>
  <si>
    <t>1.5.1 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</si>
  <si>
    <t>1.5.1.1. 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Municipal.</t>
  </si>
  <si>
    <t>1.5.1.1.1. 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</si>
  <si>
    <t>1.5.1.1.1.1. Realización de auditorías y revisiones a la obra pública, adquisiciones y servicios relacionados.</t>
  </si>
  <si>
    <t>1.5.1.1.1.2. Verificación de licencias y autorizaciones en materia de construcción.</t>
  </si>
  <si>
    <t>1.5.1.1.2. Acciones de auditoría, revisión, verificación y vigilancia para que el ejercicio de los recursos públicos asignados a las Secretarías, Dependencias y Direcciones de la Administración Pública Municipal  que se ejerzan en el cumplimiento de la normatividad aplicable.</t>
  </si>
  <si>
    <t>1.5.1.1.2.1. Realización de acciones de control y seguimiento a la cuenta pública   de la Administración Pública Municipal Centralizada.</t>
  </si>
  <si>
    <t>1.5.1.1.2.2. Realización de auditorías, revisiones y arqueos a las Dependencias y Entidades de la Administración Pública Municipal.</t>
  </si>
  <si>
    <t>1.5.1.1.3 Actividades de Combate a la Corrupción Implementadas</t>
  </si>
  <si>
    <t>1.5.1.1.3.1 Implementación, evaluación y seguimiento al Programa Especial Anticorrupción</t>
  </si>
  <si>
    <t>1.5.1.1.3.2 Seguimiento a actividades de Combate a la Corrupción Implementadas</t>
  </si>
  <si>
    <t>1.5.1.1.3.3 Intervención en el proceso de Entrega y Recepción de los servidores públicos, conforme a la normatividad vigente.</t>
  </si>
  <si>
    <t>1.5.1.1.3.4Recepción, Control y Resguardo de las Declaraciones de Situación Patrimonial y de Interés de todos los servidores públicos  de la Administración Pública Municipal.</t>
  </si>
  <si>
    <t>1.5.1.1.3.5  Registro y Control en el  Sistema Municipal de Inspectores</t>
  </si>
  <si>
    <t>1.5.1.1.3.6  Monitoreo de la satisfacción ciudadana sobre servicios recibidos mediante la Contraloría Itinerante</t>
  </si>
  <si>
    <t>1.5.1.1.3.7  Eficientar Trámites y Servicios mediante el Programa Municipal de Acreditación "Calidad y Servicio con CUENTAS CLARAS", Auditorías Administrativas de "5 S's" y el Protocolo de Atención Ciudadana para Trámites y Servicios.</t>
  </si>
  <si>
    <t>1.5.1.1.3.8  Supervisión y Auditoría a Programas y/o recursos asignados para estímulos económicos y programas sociales.</t>
  </si>
  <si>
    <t>1.5.1.1.4. Actos de investigación de los hechos denunciados en contra de Servidores Públicos y/o Particulares a fin de determinar la falta administrativa como grave o no grave.</t>
  </si>
  <si>
    <t>1.5.1.1.4.1 Integración de expedientes respecto a las quejas y/o denuncias presentadas por la ciudadanía.</t>
  </si>
  <si>
    <t>1.5.1.1.4.2 Atención a la ciudadanía en materia de responsabilidad administrativa por los servidores públicos y/o particulares.</t>
  </si>
  <si>
    <t>1.5.1.1.5. Procedimientos de Responsabilidades Administrativa de acuerdo con la Ley General de Responsabilidades Administrativas; en contra de los Servidores Públicos y/o Particulares, iniciados .</t>
  </si>
  <si>
    <t>1.5.1.1.5.1. Emisión de Acuerdos de notificación e integración a los Servidores Públicos y/o Particulares en el seguimiento a los  Procedimientos de Responsabilidad Administrativa.</t>
  </si>
  <si>
    <t>1.5.1.1.5.2 Emisión de resoluciones de Responsabilidad Administrativa</t>
  </si>
  <si>
    <t>1.5.1.1.5.3 Emisión de constancias de No Inhabilitación.</t>
  </si>
  <si>
    <t>1.5.1.1.6. Acciones de control y vigilancia de las Contralorías Internas en las Secretarías y Entidades, para el desarrollo y evaluación de la gestión gubernamental del Municipio de Benito Juárez.</t>
  </si>
  <si>
    <t xml:space="preserve">1.5.1.1.6.1. Realización de acciones de control y seguimiento a las actividades realizadas en el Sistema DIF Municipal. </t>
  </si>
  <si>
    <t>1.5.1.1.6.2. Realización de acciones de control y seguimiento a las actividades realizadas en la Secretaría Municipal de Obras Públicas y Servicios.</t>
  </si>
  <si>
    <t>1.5.1.1.6.3. Realización de acciones de control y seguimiento a las actividades realizadas en la Secretaría Municipal de Seguridad Pública y Tránsito.</t>
  </si>
  <si>
    <t>1.5.1.1.7.   Actividades de administración, control y apoyo a las Dependencias y Entidades de la Administración Pública Municipal, por parte de la oficina de la Contraloría.</t>
  </si>
  <si>
    <t xml:space="preserve">1.5.1.1.7.1. Implementación del programa de Control Interno bajo el modelo COSO; así como la revision de instrumentos jurídicos y asesorias a las Dependencias y Entidades de la Administración Pública Municipal </t>
  </si>
  <si>
    <t>1.5.1.1.7.2. Atención y representación jurÍdica gratuita a las personas  que así lo soliciten que figuren como presuntos responsables en un Procedimiento de Responsabilidad Administrativa, por faltas graves o no graves que se inicien dentro de la contralorÍa municipal.</t>
  </si>
  <si>
    <t>1.5.1.1.7.3. Administración eficiente de los recursos humanos, materiales,  servicios generales y  patrimonio del Municipio asignado a la Contraloría Municipal.</t>
  </si>
  <si>
    <t xml:space="preserve">1.5.1.1.7.4. Revisión factual de la gestión y cumplimiento normativo de los Organismos Descentralizados de la Administración Pública Municipal.   </t>
  </si>
  <si>
    <t>1.5.1.1.7.5. Sistematización de la gestión que apoye el control y seguimiento para la mejora de la eficiencia operativa de las Dependencias de la Administración Pública Municipal.</t>
  </si>
  <si>
    <t>NO DISPONIBLE</t>
  </si>
  <si>
    <t>El indicador se modificó con la actualización del PMS 2021-2024.
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</si>
  <si>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IAG: Índice de Avance General en la implantación y operación del modelo PbR-SED</t>
  </si>
  <si>
    <t xml:space="preserve">Unidad de medida del Indicador:
Porcentaje </t>
  </si>
  <si>
    <t>PORCENTAJE DE AVANCE TRIMESTRAL 2024</t>
  </si>
  <si>
    <t>PORCENTAJE DE AVANCE TRIMESTRAL ACUMULADO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</si>
</sst>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969696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E8E8E8"/>
        <bgColor indexed="64"/>
      </patternFill>
    </fill>
  </fills>
  <borders count="99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ashed">
        <color theme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8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4" fontId="1" fillId="8" borderId="26" xfId="0" applyNumberFormat="1" applyFont="1" applyFill="1" applyBorder="1" applyAlignment="1">
      <alignment horizontal="center" vertical="center" wrapText="1"/>
    </xf>
    <xf numFmtId="164" fontId="1" fillId="8" borderId="17" xfId="0" applyNumberFormat="1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left" vertical="center" wrapText="1"/>
    </xf>
    <xf numFmtId="0" fontId="1" fillId="8" borderId="31" xfId="0" applyFont="1" applyFill="1" applyBorder="1" applyAlignment="1">
      <alignment horizontal="left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1" xfId="0" applyNumberForma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10" fontId="0" fillId="6" borderId="42" xfId="0" applyNumberForma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10" fontId="0" fillId="6" borderId="46" xfId="0" applyNumberForma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/>
    <xf numFmtId="3" fontId="2" fillId="2" borderId="5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44" fontId="2" fillId="2" borderId="43" xfId="1" applyFont="1" applyFill="1" applyBorder="1" applyAlignment="1">
      <alignment horizontal="center" vertical="center" wrapText="1"/>
    </xf>
    <xf numFmtId="44" fontId="2" fillId="2" borderId="44" xfId="1" applyFont="1" applyFill="1" applyBorder="1" applyAlignment="1">
      <alignment horizontal="center" vertical="center" wrapText="1"/>
    </xf>
    <xf numFmtId="44" fontId="2" fillId="2" borderId="45" xfId="1" applyFont="1" applyFill="1" applyBorder="1" applyAlignment="1">
      <alignment horizontal="center" vertical="center" wrapText="1"/>
    </xf>
    <xf numFmtId="44" fontId="2" fillId="2" borderId="54" xfId="1" applyFont="1" applyFill="1" applyBorder="1" applyAlignment="1">
      <alignment horizontal="center" vertical="center" wrapText="1"/>
    </xf>
    <xf numFmtId="44" fontId="2" fillId="2" borderId="55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44" fontId="2" fillId="2" borderId="25" xfId="1" applyFont="1" applyFill="1" applyBorder="1" applyAlignment="1">
      <alignment horizontal="center" vertical="center" wrapText="1"/>
    </xf>
    <xf numFmtId="44" fontId="2" fillId="2" borderId="56" xfId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57" xfId="1" applyFont="1" applyFill="1" applyBorder="1" applyAlignment="1">
      <alignment horizontal="center" vertical="center" wrapText="1"/>
    </xf>
    <xf numFmtId="44" fontId="2" fillId="2" borderId="58" xfId="1" applyFont="1" applyFill="1" applyBorder="1" applyAlignment="1">
      <alignment horizontal="center" vertical="center" wrapText="1"/>
    </xf>
    <xf numFmtId="10" fontId="0" fillId="6" borderId="59" xfId="0" applyNumberFormat="1" applyFill="1" applyBorder="1" applyAlignment="1">
      <alignment horizontal="center" vertical="center" wrapText="1"/>
    </xf>
    <xf numFmtId="3" fontId="2" fillId="4" borderId="50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8" borderId="65" xfId="0" applyFont="1" applyFill="1" applyBorder="1" applyAlignment="1">
      <alignment horizontal="center" vertical="center" wrapText="1"/>
    </xf>
    <xf numFmtId="0" fontId="2" fillId="8" borderId="66" xfId="0" applyFont="1" applyFill="1" applyBorder="1" applyAlignment="1">
      <alignment vertical="center" wrapText="1"/>
    </xf>
    <xf numFmtId="0" fontId="12" fillId="7" borderId="6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8" borderId="7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center" vertical="center" wrapText="1"/>
    </xf>
    <xf numFmtId="0" fontId="17" fillId="11" borderId="77" xfId="0" applyFont="1" applyFill="1" applyBorder="1" applyAlignment="1">
      <alignment horizontal="center" vertical="center" wrapText="1"/>
    </xf>
    <xf numFmtId="0" fontId="1" fillId="8" borderId="77" xfId="0" applyFont="1" applyFill="1" applyBorder="1" applyAlignment="1">
      <alignment horizontal="center" vertical="center" wrapText="1"/>
    </xf>
    <xf numFmtId="0" fontId="1" fillId="8" borderId="83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11" borderId="19" xfId="0" applyFont="1" applyFill="1" applyBorder="1" applyAlignment="1">
      <alignment horizontal="left" vertical="center" wrapText="1"/>
    </xf>
    <xf numFmtId="0" fontId="17" fillId="8" borderId="19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17" fillId="11" borderId="19" xfId="0" applyFont="1" applyFill="1" applyBorder="1" applyAlignment="1">
      <alignment horizontal="left" vertical="center" wrapText="1"/>
    </xf>
    <xf numFmtId="0" fontId="2" fillId="8" borderId="84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2" fillId="8" borderId="8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 wrapText="1"/>
    </xf>
    <xf numFmtId="0" fontId="2" fillId="8" borderId="86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6" fillId="5" borderId="74" xfId="0" applyNumberFormat="1" applyFont="1" applyFill="1" applyBorder="1" applyAlignment="1">
      <alignment horizontal="center" vertical="center"/>
    </xf>
    <xf numFmtId="0" fontId="1" fillId="8" borderId="51" xfId="0" applyFont="1" applyFill="1" applyBorder="1" applyAlignment="1">
      <alignment horizontal="center" vertical="center" wrapText="1"/>
    </xf>
    <xf numFmtId="3" fontId="2" fillId="2" borderId="81" xfId="0" applyNumberFormat="1" applyFont="1" applyFill="1" applyBorder="1" applyAlignment="1">
      <alignment horizontal="center" vertical="center" wrapText="1"/>
    </xf>
    <xf numFmtId="3" fontId="2" fillId="2" borderId="78" xfId="0" applyNumberFormat="1" applyFont="1" applyFill="1" applyBorder="1" applyAlignment="1">
      <alignment horizontal="center" vertical="center" wrapText="1"/>
    </xf>
    <xf numFmtId="3" fontId="2" fillId="2" borderId="88" xfId="0" applyNumberFormat="1" applyFont="1" applyFill="1" applyBorder="1" applyAlignment="1">
      <alignment horizontal="center" vertical="center" wrapText="1"/>
    </xf>
    <xf numFmtId="3" fontId="2" fillId="2" borderId="90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8" fillId="2" borderId="8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vertical="center" wrapText="1"/>
    </xf>
    <xf numFmtId="0" fontId="1" fillId="2" borderId="8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87" xfId="0" applyFont="1" applyFill="1" applyBorder="1" applyAlignment="1">
      <alignment horizontal="center" vertical="center" wrapText="1"/>
    </xf>
    <xf numFmtId="3" fontId="2" fillId="8" borderId="60" xfId="0" applyNumberFormat="1" applyFont="1" applyFill="1" applyBorder="1" applyAlignment="1">
      <alignment horizontal="center" vertical="center" wrapText="1"/>
    </xf>
    <xf numFmtId="3" fontId="2" fillId="8" borderId="91" xfId="0" applyNumberFormat="1" applyFont="1" applyFill="1" applyBorder="1" applyAlignment="1">
      <alignment horizontal="center" vertical="center" wrapText="1"/>
    </xf>
    <xf numFmtId="3" fontId="2" fillId="8" borderId="63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81" xfId="0" applyNumberFormat="1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4" fontId="2" fillId="9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3" fontId="1" fillId="2" borderId="76" xfId="0" applyNumberFormat="1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11" borderId="19" xfId="0" applyFont="1" applyFill="1" applyBorder="1" applyAlignment="1">
      <alignment horizontal="justify" vertical="center" wrapText="1"/>
    </xf>
    <xf numFmtId="0" fontId="18" fillId="8" borderId="19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7" fillId="8" borderId="1" xfId="0" applyFont="1" applyFill="1" applyBorder="1" applyAlignment="1">
      <alignment horizontal="justify" vertical="center" wrapText="1"/>
    </xf>
    <xf numFmtId="49" fontId="19" fillId="2" borderId="1" xfId="0" applyNumberFormat="1" applyFont="1" applyFill="1" applyBorder="1" applyAlignment="1">
      <alignment horizontal="justify" vertical="center" wrapText="1"/>
    </xf>
    <xf numFmtId="0" fontId="20" fillId="8" borderId="1" xfId="0" applyFont="1" applyFill="1" applyBorder="1" applyAlignment="1">
      <alignment horizontal="justify" vertical="center" wrapText="1"/>
    </xf>
    <xf numFmtId="0" fontId="1" fillId="8" borderId="8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0" fontId="21" fillId="6" borderId="93" xfId="0" applyNumberFormat="1" applyFont="1" applyFill="1" applyBorder="1" applyAlignment="1">
      <alignment horizontal="center" vertical="center" wrapText="1"/>
    </xf>
    <xf numFmtId="10" fontId="21" fillId="6" borderId="18" xfId="0" applyNumberFormat="1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justify" vertical="center" wrapText="1"/>
    </xf>
    <xf numFmtId="0" fontId="7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justify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left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2" fillId="14" borderId="81" xfId="0" applyFont="1" applyFill="1" applyBorder="1" applyAlignment="1">
      <alignment horizontal="justify" vertical="center" wrapText="1"/>
    </xf>
    <xf numFmtId="0" fontId="7" fillId="12" borderId="96" xfId="0" applyFont="1" applyFill="1" applyBorder="1" applyAlignment="1">
      <alignment vertical="center" wrapText="1"/>
    </xf>
    <xf numFmtId="10" fontId="21" fillId="13" borderId="94" xfId="0" applyNumberFormat="1" applyFont="1" applyFill="1" applyBorder="1" applyAlignment="1">
      <alignment horizontal="center" vertical="center" wrapText="1"/>
    </xf>
    <xf numFmtId="10" fontId="21" fillId="13" borderId="95" xfId="0" applyNumberFormat="1" applyFont="1" applyFill="1" applyBorder="1" applyAlignment="1">
      <alignment horizontal="center" vertical="center" wrapText="1"/>
    </xf>
    <xf numFmtId="10" fontId="21" fillId="6" borderId="97" xfId="0" applyNumberFormat="1" applyFont="1" applyFill="1" applyBorder="1" applyAlignment="1">
      <alignment horizontal="center" vertical="center" wrapText="1"/>
    </xf>
    <xf numFmtId="10" fontId="21" fillId="13" borderId="98" xfId="0" applyNumberFormat="1" applyFont="1" applyFill="1" applyBorder="1" applyAlignment="1">
      <alignment horizontal="center" vertical="center" wrapText="1"/>
    </xf>
    <xf numFmtId="10" fontId="21" fillId="13" borderId="93" xfId="0" applyNumberFormat="1" applyFont="1" applyFill="1" applyBorder="1" applyAlignment="1">
      <alignment horizontal="center" vertical="center" wrapText="1"/>
    </xf>
    <xf numFmtId="10" fontId="21" fillId="13" borderId="97" xfId="0" applyNumberFormat="1" applyFont="1" applyFill="1" applyBorder="1" applyAlignment="1">
      <alignment horizontal="center" vertical="center" wrapText="1"/>
    </xf>
    <xf numFmtId="10" fontId="21" fillId="13" borderId="86" xfId="0" applyNumberFormat="1" applyFont="1" applyFill="1" applyBorder="1" applyAlignment="1">
      <alignment horizontal="center" vertical="center" wrapText="1"/>
    </xf>
    <xf numFmtId="10" fontId="1" fillId="2" borderId="26" xfId="0" applyNumberFormat="1" applyFont="1" applyFill="1" applyBorder="1" applyAlignment="1">
      <alignment horizontal="center" vertical="center" wrapText="1"/>
    </xf>
    <xf numFmtId="10" fontId="2" fillId="8" borderId="71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8" borderId="2" xfId="0" applyNumberFormat="1" applyFont="1" applyFill="1" applyBorder="1" applyAlignment="1">
      <alignment horizontal="center" vertical="center" wrapText="1"/>
    </xf>
    <xf numFmtId="10" fontId="2" fillId="2" borderId="72" xfId="0" applyNumberFormat="1" applyFont="1" applyFill="1" applyBorder="1" applyAlignment="1">
      <alignment horizontal="center" vertical="center" wrapText="1"/>
    </xf>
    <xf numFmtId="10" fontId="2" fillId="2" borderId="50" xfId="0" applyNumberFormat="1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center" vertical="center" wrapText="1"/>
    </xf>
    <xf numFmtId="0" fontId="12" fillId="7" borderId="68" xfId="0" applyFont="1" applyFill="1" applyBorder="1" applyAlignment="1">
      <alignment horizontal="center" vertical="center" wrapText="1"/>
    </xf>
    <xf numFmtId="0" fontId="12" fillId="7" borderId="69" xfId="0" applyFont="1" applyFill="1" applyBorder="1" applyAlignment="1">
      <alignment horizontal="center" vertical="center" wrapText="1"/>
    </xf>
    <xf numFmtId="0" fontId="12" fillId="7" borderId="70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7" fillId="2" borderId="81" xfId="0" applyFont="1" applyFill="1" applyBorder="1" applyAlignment="1">
      <alignment horizontal="justify" vertical="center" wrapText="1"/>
    </xf>
    <xf numFmtId="0" fontId="17" fillId="2" borderId="2" xfId="0" applyFont="1" applyFill="1" applyBorder="1" applyAlignment="1">
      <alignment horizontal="justify" vertical="center" wrapText="1"/>
    </xf>
    <xf numFmtId="0" fontId="17" fillId="8" borderId="81" xfId="0" applyFont="1" applyFill="1" applyBorder="1" applyAlignment="1">
      <alignment horizontal="justify" vertical="center" wrapText="1"/>
    </xf>
    <xf numFmtId="0" fontId="17" fillId="8" borderId="2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9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1" fillId="8" borderId="78" xfId="0" applyFont="1" applyFill="1" applyBorder="1" applyAlignment="1">
      <alignment horizontal="center" vertical="center" wrapText="1"/>
    </xf>
    <xf numFmtId="0" fontId="1" fillId="8" borderId="73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center" vertical="center" wrapText="1"/>
    </xf>
    <xf numFmtId="0" fontId="1" fillId="8" borderId="80" xfId="0" applyFont="1" applyFill="1" applyBorder="1" applyAlignment="1">
      <alignment horizontal="center" vertical="center" wrapText="1"/>
    </xf>
    <xf numFmtId="0" fontId="2" fillId="8" borderId="82" xfId="0" applyFont="1" applyFill="1" applyBorder="1" applyAlignment="1">
      <alignment horizontal="justify" vertical="center" wrapText="1"/>
    </xf>
    <xf numFmtId="0" fontId="2" fillId="8" borderId="65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3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B9C"/>
      <color rgb="FF969696"/>
      <color rgb="FFFF5555"/>
      <color rgb="FFC7EFCE"/>
      <color rgb="FF942C2C"/>
      <color rgb="FFC84043"/>
      <color rgb="FFD56D6F"/>
      <color rgb="FF611D1D"/>
      <color rgb="FFD3676A"/>
      <color rgb="FF611C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1514381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1352981</xdr:colOff>
      <xdr:row>2</xdr:row>
      <xdr:rowOff>91703</xdr:rowOff>
    </xdr:from>
    <xdr:to>
      <xdr:col>3</xdr:col>
      <xdr:colOff>2130137</xdr:colOff>
      <xdr:row>5</xdr:row>
      <xdr:rowOff>136106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3390" y="645885"/>
          <a:ext cx="3565383" cy="1100812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56</xdr:row>
      <xdr:rowOff>51954</xdr:rowOff>
    </xdr:from>
    <xdr:ext cx="9001125" cy="22225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AA17E-BFFA-4B2C-92BF-5C0886BA8EFB}"/>
            </a:ext>
          </a:extLst>
        </xdr:cNvPr>
        <xdr:cNvSpPr txBox="1"/>
      </xdr:nvSpPr>
      <xdr:spPr>
        <a:xfrm>
          <a:off x="1316181" y="63852136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7</xdr:col>
      <xdr:colOff>666749</xdr:colOff>
      <xdr:row>56</xdr:row>
      <xdr:rowOff>155864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3977937" y="64116239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57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twoCellAnchor editAs="oneCell">
    <xdr:from>
      <xdr:col>19</xdr:col>
      <xdr:colOff>533515</xdr:colOff>
      <xdr:row>1</xdr:row>
      <xdr:rowOff>17319</xdr:rowOff>
    </xdr:from>
    <xdr:to>
      <xdr:col>22</xdr:col>
      <xdr:colOff>3176864</xdr:colOff>
      <xdr:row>6</xdr:row>
      <xdr:rowOff>86591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5954B3-080F-6B1C-16A0-FB52AE6A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94015" y="225137"/>
          <a:ext cx="6487985" cy="166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81"/>
  <sheetViews>
    <sheetView tabSelected="1" view="pageBreakPreview" topLeftCell="D1" zoomScale="60" zoomScaleNormal="40" zoomScalePageLayoutView="55" workbookViewId="0">
      <selection activeCell="T12" sqref="T12"/>
    </sheetView>
  </sheetViews>
  <sheetFormatPr baseColWidth="10" defaultColWidth="11.42578125" defaultRowHeight="15" x14ac:dyDescent="0.25"/>
  <cols>
    <col min="2" max="2" width="22.42578125" customWidth="1"/>
    <col min="3" max="3" width="41.85546875" customWidth="1"/>
    <col min="4" max="4" width="38.28515625" customWidth="1"/>
    <col min="5" max="5" width="29.85546875" customWidth="1"/>
    <col min="6" max="6" width="33.28515625" customWidth="1"/>
    <col min="7" max="8" width="17.7109375" customWidth="1"/>
    <col min="9" max="19" width="16.85546875" customWidth="1"/>
    <col min="20" max="22" width="19.28515625" customWidth="1"/>
    <col min="23" max="23" width="49.28515625" customWidth="1"/>
  </cols>
  <sheetData>
    <row r="1" spans="2:23" ht="15.75" thickBot="1" x14ac:dyDescent="0.3"/>
    <row r="2" spans="2:23" ht="27.2" x14ac:dyDescent="0.25">
      <c r="E2" s="187" t="s">
        <v>145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2:23" ht="27.75" x14ac:dyDescent="0.25">
      <c r="E3" s="189" t="s">
        <v>0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</row>
    <row r="4" spans="2:23" ht="27.75" x14ac:dyDescent="0.25">
      <c r="E4" s="189" t="s">
        <v>164</v>
      </c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</row>
    <row r="5" spans="2:23" ht="28.5" thickBot="1" x14ac:dyDescent="0.3">
      <c r="E5" s="194" t="s">
        <v>123</v>
      </c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9" spans="2:23" ht="15.75" thickBot="1" x14ac:dyDescent="0.3"/>
    <row r="10" spans="2:23" ht="21.2" thickBot="1" x14ac:dyDescent="0.3">
      <c r="G10" s="206" t="s">
        <v>148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8"/>
    </row>
    <row r="11" spans="2:23" ht="33.75" customHeight="1" thickBot="1" x14ac:dyDescent="0.3">
      <c r="B11" s="169" t="s">
        <v>1</v>
      </c>
      <c r="C11" s="171" t="s">
        <v>2</v>
      </c>
      <c r="D11" s="173" t="s">
        <v>3</v>
      </c>
      <c r="E11" s="174"/>
      <c r="F11" s="175"/>
      <c r="G11" s="176" t="s">
        <v>146</v>
      </c>
      <c r="H11" s="176"/>
      <c r="I11" s="176"/>
      <c r="J11" s="176"/>
      <c r="K11" s="177"/>
      <c r="L11" s="191" t="s">
        <v>147</v>
      </c>
      <c r="M11" s="192"/>
      <c r="N11" s="192"/>
      <c r="O11" s="193"/>
      <c r="P11" s="166" t="s">
        <v>203</v>
      </c>
      <c r="Q11" s="167"/>
      <c r="R11" s="167"/>
      <c r="S11" s="168"/>
      <c r="T11" s="167" t="s">
        <v>204</v>
      </c>
      <c r="U11" s="167"/>
      <c r="V11" s="167"/>
      <c r="W11" s="209" t="s">
        <v>149</v>
      </c>
    </row>
    <row r="12" spans="2:23" ht="126.75" customHeight="1" thickBot="1" x14ac:dyDescent="0.3">
      <c r="B12" s="170"/>
      <c r="C12" s="172"/>
      <c r="D12" s="70" t="s">
        <v>5</v>
      </c>
      <c r="E12" s="70" t="s">
        <v>6</v>
      </c>
      <c r="F12" s="70" t="s">
        <v>7</v>
      </c>
      <c r="G12" s="72" t="s">
        <v>29</v>
      </c>
      <c r="H12" s="73" t="s">
        <v>8</v>
      </c>
      <c r="I12" s="74" t="s">
        <v>9</v>
      </c>
      <c r="J12" s="75" t="s">
        <v>10</v>
      </c>
      <c r="K12" s="76" t="s">
        <v>11</v>
      </c>
      <c r="L12" s="77" t="s">
        <v>8</v>
      </c>
      <c r="M12" s="74" t="s">
        <v>9</v>
      </c>
      <c r="N12" s="75" t="s">
        <v>10</v>
      </c>
      <c r="O12" s="76" t="s">
        <v>11</v>
      </c>
      <c r="P12" s="78" t="s">
        <v>8</v>
      </c>
      <c r="Q12" s="79" t="s">
        <v>9</v>
      </c>
      <c r="R12" s="80" t="s">
        <v>10</v>
      </c>
      <c r="S12" s="81" t="s">
        <v>11</v>
      </c>
      <c r="T12" s="79" t="s">
        <v>9</v>
      </c>
      <c r="U12" s="80" t="s">
        <v>10</v>
      </c>
      <c r="V12" s="81" t="s">
        <v>11</v>
      </c>
      <c r="W12" s="210"/>
    </row>
    <row r="13" spans="2:23" ht="184.7" customHeight="1" x14ac:dyDescent="0.25">
      <c r="B13" s="146" t="s">
        <v>12</v>
      </c>
      <c r="C13" s="145" t="s">
        <v>165</v>
      </c>
      <c r="D13" s="149" t="s">
        <v>201</v>
      </c>
      <c r="E13" s="68" t="s">
        <v>81</v>
      </c>
      <c r="F13" s="69" t="s">
        <v>202</v>
      </c>
      <c r="G13" s="158">
        <v>0.9</v>
      </c>
      <c r="H13" s="159">
        <v>0.9</v>
      </c>
      <c r="I13" s="160">
        <v>0.9</v>
      </c>
      <c r="J13" s="161">
        <v>0.9</v>
      </c>
      <c r="K13" s="162">
        <v>0.9</v>
      </c>
      <c r="L13" s="163">
        <v>0.88700000000000001</v>
      </c>
      <c r="M13" s="71" t="s">
        <v>199</v>
      </c>
      <c r="N13" s="71" t="s">
        <v>199</v>
      </c>
      <c r="O13" s="71" t="s">
        <v>199</v>
      </c>
      <c r="P13" s="139">
        <v>0.98555555555555552</v>
      </c>
      <c r="Q13" s="151" t="s">
        <v>199</v>
      </c>
      <c r="R13" s="151" t="s">
        <v>199</v>
      </c>
      <c r="S13" s="151" t="s">
        <v>199</v>
      </c>
      <c r="T13" s="155" t="s">
        <v>199</v>
      </c>
      <c r="U13" s="151" t="s">
        <v>199</v>
      </c>
      <c r="V13" s="152" t="s">
        <v>199</v>
      </c>
      <c r="W13" s="147" t="s">
        <v>200</v>
      </c>
    </row>
    <row r="14" spans="2:23" ht="171" customHeight="1" x14ac:dyDescent="0.25">
      <c r="B14" s="141" t="s">
        <v>30</v>
      </c>
      <c r="C14" s="142" t="s">
        <v>166</v>
      </c>
      <c r="D14" s="150" t="s">
        <v>42</v>
      </c>
      <c r="E14" s="144" t="s">
        <v>81</v>
      </c>
      <c r="F14" s="143" t="s">
        <v>85</v>
      </c>
      <c r="G14" s="148">
        <f>SUM(H14:K14)</f>
        <v>36939</v>
      </c>
      <c r="H14" s="116">
        <v>6711</v>
      </c>
      <c r="I14" s="1">
        <v>15897</v>
      </c>
      <c r="J14" s="119">
        <v>7688</v>
      </c>
      <c r="K14" s="27">
        <v>6643</v>
      </c>
      <c r="L14" s="35">
        <v>7261</v>
      </c>
      <c r="M14" s="138"/>
      <c r="N14" s="138"/>
      <c r="O14" s="138"/>
      <c r="P14" s="140">
        <f>IFERROR(L14/H14,"100%")</f>
        <v>1.0819549992549546</v>
      </c>
      <c r="Q14" s="151"/>
      <c r="R14" s="151"/>
      <c r="S14" s="151"/>
      <c r="T14" s="155"/>
      <c r="U14" s="151"/>
      <c r="V14" s="152"/>
      <c r="W14" s="127" t="s">
        <v>150</v>
      </c>
    </row>
    <row r="15" spans="2:23" ht="170.45" customHeight="1" x14ac:dyDescent="0.25">
      <c r="B15" s="97" t="s">
        <v>31</v>
      </c>
      <c r="C15" s="128" t="s">
        <v>167</v>
      </c>
      <c r="D15" s="40" t="s">
        <v>43</v>
      </c>
      <c r="E15" s="108" t="s">
        <v>82</v>
      </c>
      <c r="F15" s="107" t="s">
        <v>86</v>
      </c>
      <c r="G15" s="113">
        <f t="shared" ref="G15:G52" si="0">SUM(H15:K15)</f>
        <v>1400</v>
      </c>
      <c r="H15" s="116">
        <v>360</v>
      </c>
      <c r="I15" s="1">
        <v>319</v>
      </c>
      <c r="J15" s="119">
        <v>363</v>
      </c>
      <c r="K15" s="27">
        <v>358</v>
      </c>
      <c r="L15" s="35">
        <v>360</v>
      </c>
      <c r="M15" s="1"/>
      <c r="N15" s="1"/>
      <c r="O15" s="2"/>
      <c r="P15" s="140">
        <f t="shared" ref="P15:P52" si="1">IFERROR(L15/H15,"100%")</f>
        <v>1</v>
      </c>
      <c r="Q15" s="151"/>
      <c r="R15" s="151"/>
      <c r="S15" s="151"/>
      <c r="T15" s="155"/>
      <c r="U15" s="151"/>
      <c r="V15" s="152"/>
      <c r="W15" s="112" t="s">
        <v>132</v>
      </c>
    </row>
    <row r="16" spans="2:23" ht="102.75" x14ac:dyDescent="0.25">
      <c r="B16" s="82" t="s">
        <v>13</v>
      </c>
      <c r="C16" s="129" t="s">
        <v>168</v>
      </c>
      <c r="D16" s="86" t="s">
        <v>44</v>
      </c>
      <c r="E16" s="92" t="s">
        <v>83</v>
      </c>
      <c r="F16" s="95" t="s">
        <v>87</v>
      </c>
      <c r="G16" s="114">
        <f t="shared" si="0"/>
        <v>1328</v>
      </c>
      <c r="H16" s="116">
        <v>342</v>
      </c>
      <c r="I16" s="1">
        <v>301</v>
      </c>
      <c r="J16" s="119">
        <v>345</v>
      </c>
      <c r="K16" s="27">
        <v>340</v>
      </c>
      <c r="L16" s="35">
        <v>342</v>
      </c>
      <c r="M16" s="1"/>
      <c r="N16" s="1"/>
      <c r="O16" s="2"/>
      <c r="P16" s="140">
        <f t="shared" si="1"/>
        <v>1</v>
      </c>
      <c r="Q16" s="151"/>
      <c r="R16" s="151"/>
      <c r="S16" s="151"/>
      <c r="T16" s="155"/>
      <c r="U16" s="151"/>
      <c r="V16" s="152"/>
      <c r="W16" s="15" t="s">
        <v>132</v>
      </c>
    </row>
    <row r="17" spans="2:23" ht="113.25" customHeight="1" x14ac:dyDescent="0.25">
      <c r="B17" s="82" t="s">
        <v>13</v>
      </c>
      <c r="C17" s="129" t="s">
        <v>169</v>
      </c>
      <c r="D17" s="86" t="s">
        <v>45</v>
      </c>
      <c r="E17" s="92" t="s">
        <v>83</v>
      </c>
      <c r="F17" s="95" t="s">
        <v>88</v>
      </c>
      <c r="G17" s="114">
        <f t="shared" si="0"/>
        <v>72</v>
      </c>
      <c r="H17" s="116">
        <v>18</v>
      </c>
      <c r="I17" s="1">
        <v>18</v>
      </c>
      <c r="J17" s="119">
        <v>18</v>
      </c>
      <c r="K17" s="27">
        <v>18</v>
      </c>
      <c r="L17" s="35">
        <v>18</v>
      </c>
      <c r="M17" s="1"/>
      <c r="N17" s="1"/>
      <c r="O17" s="2"/>
      <c r="P17" s="140">
        <f t="shared" si="1"/>
        <v>1</v>
      </c>
      <c r="Q17" s="151"/>
      <c r="R17" s="151"/>
      <c r="S17" s="151"/>
      <c r="T17" s="155"/>
      <c r="U17" s="151"/>
      <c r="V17" s="152"/>
      <c r="W17" s="15" t="s">
        <v>134</v>
      </c>
    </row>
    <row r="18" spans="2:23" ht="120" x14ac:dyDescent="0.25">
      <c r="B18" s="97" t="s">
        <v>32</v>
      </c>
      <c r="C18" s="128" t="s">
        <v>170</v>
      </c>
      <c r="D18" s="40" t="s">
        <v>46</v>
      </c>
      <c r="E18" s="108" t="s">
        <v>82</v>
      </c>
      <c r="F18" s="107" t="s">
        <v>89</v>
      </c>
      <c r="G18" s="114">
        <f t="shared" si="0"/>
        <v>10630</v>
      </c>
      <c r="H18" s="116">
        <v>2520</v>
      </c>
      <c r="I18" s="1">
        <v>2550</v>
      </c>
      <c r="J18" s="119">
        <v>3230</v>
      </c>
      <c r="K18" s="27">
        <v>2330</v>
      </c>
      <c r="L18" s="35">
        <v>3676</v>
      </c>
      <c r="M18" s="1"/>
      <c r="N18" s="1"/>
      <c r="O18" s="2"/>
      <c r="P18" s="140">
        <f t="shared" si="1"/>
        <v>1.4587301587301587</v>
      </c>
      <c r="Q18" s="151"/>
      <c r="R18" s="151"/>
      <c r="S18" s="151"/>
      <c r="T18" s="155"/>
      <c r="U18" s="151"/>
      <c r="V18" s="152"/>
      <c r="W18" s="112" t="s">
        <v>151</v>
      </c>
    </row>
    <row r="19" spans="2:23" ht="118.5" x14ac:dyDescent="0.25">
      <c r="B19" s="82" t="s">
        <v>13</v>
      </c>
      <c r="C19" s="129" t="s">
        <v>171</v>
      </c>
      <c r="D19" s="87" t="s">
        <v>47</v>
      </c>
      <c r="E19" s="92" t="s">
        <v>83</v>
      </c>
      <c r="F19" s="95" t="s">
        <v>90</v>
      </c>
      <c r="G19" s="114">
        <f t="shared" si="0"/>
        <v>10500</v>
      </c>
      <c r="H19" s="116">
        <v>2500</v>
      </c>
      <c r="I19" s="1">
        <v>2500</v>
      </c>
      <c r="J19" s="119">
        <v>3200</v>
      </c>
      <c r="K19" s="27">
        <v>2300</v>
      </c>
      <c r="L19" s="35">
        <v>3556</v>
      </c>
      <c r="M19" s="1"/>
      <c r="N19" s="1"/>
      <c r="O19" s="2"/>
      <c r="P19" s="140">
        <f t="shared" si="1"/>
        <v>1.4224000000000001</v>
      </c>
      <c r="Q19" s="151"/>
      <c r="R19" s="151"/>
      <c r="S19" s="151"/>
      <c r="T19" s="155"/>
      <c r="U19" s="151"/>
      <c r="V19" s="152"/>
      <c r="W19" s="15" t="s">
        <v>152</v>
      </c>
    </row>
    <row r="20" spans="2:23" ht="103.5" x14ac:dyDescent="0.25">
      <c r="B20" s="82" t="s">
        <v>13</v>
      </c>
      <c r="C20" s="129" t="s">
        <v>172</v>
      </c>
      <c r="D20" s="87" t="s">
        <v>48</v>
      </c>
      <c r="E20" s="92" t="s">
        <v>83</v>
      </c>
      <c r="F20" s="95" t="s">
        <v>91</v>
      </c>
      <c r="G20" s="114">
        <f t="shared" si="0"/>
        <v>130</v>
      </c>
      <c r="H20" s="116">
        <v>20</v>
      </c>
      <c r="I20" s="1">
        <v>50</v>
      </c>
      <c r="J20" s="119">
        <v>30</v>
      </c>
      <c r="K20" s="27">
        <v>30</v>
      </c>
      <c r="L20" s="35">
        <v>20</v>
      </c>
      <c r="M20" s="1"/>
      <c r="N20" s="1"/>
      <c r="O20" s="2"/>
      <c r="P20" s="140">
        <f t="shared" si="1"/>
        <v>1</v>
      </c>
      <c r="Q20" s="151"/>
      <c r="R20" s="151"/>
      <c r="S20" s="151"/>
      <c r="T20" s="155"/>
      <c r="U20" s="151"/>
      <c r="V20" s="152"/>
      <c r="W20" s="15" t="s">
        <v>144</v>
      </c>
    </row>
    <row r="21" spans="2:23" ht="102.75" x14ac:dyDescent="0.25">
      <c r="B21" s="97" t="s">
        <v>33</v>
      </c>
      <c r="C21" s="130" t="s">
        <v>173</v>
      </c>
      <c r="D21" s="98" t="s">
        <v>49</v>
      </c>
      <c r="E21" s="108" t="s">
        <v>83</v>
      </c>
      <c r="F21" s="107" t="s">
        <v>92</v>
      </c>
      <c r="G21" s="114">
        <f t="shared" si="0"/>
        <v>15838</v>
      </c>
      <c r="H21" s="116">
        <v>1821</v>
      </c>
      <c r="I21" s="1">
        <v>9912</v>
      </c>
      <c r="J21" s="119">
        <v>2019</v>
      </c>
      <c r="K21" s="27">
        <v>2086</v>
      </c>
      <c r="L21" s="35">
        <v>951</v>
      </c>
      <c r="M21" s="1"/>
      <c r="N21" s="1"/>
      <c r="O21" s="2"/>
      <c r="P21" s="140">
        <f t="shared" si="1"/>
        <v>0.52224052718286651</v>
      </c>
      <c r="Q21" s="151"/>
      <c r="R21" s="151"/>
      <c r="S21" s="151"/>
      <c r="T21" s="155"/>
      <c r="U21" s="151"/>
      <c r="V21" s="152"/>
      <c r="W21" s="112" t="s">
        <v>161</v>
      </c>
    </row>
    <row r="22" spans="2:23" ht="102.75" x14ac:dyDescent="0.25">
      <c r="B22" s="83" t="s">
        <v>34</v>
      </c>
      <c r="C22" s="131" t="s">
        <v>174</v>
      </c>
      <c r="D22" s="88" t="s">
        <v>50</v>
      </c>
      <c r="E22" s="93" t="s">
        <v>83</v>
      </c>
      <c r="F22" s="95" t="s">
        <v>93</v>
      </c>
      <c r="G22" s="114">
        <f t="shared" si="0"/>
        <v>7</v>
      </c>
      <c r="H22" s="116">
        <v>2</v>
      </c>
      <c r="I22" s="1">
        <v>1</v>
      </c>
      <c r="J22" s="119">
        <v>2</v>
      </c>
      <c r="K22" s="27">
        <v>2</v>
      </c>
      <c r="L22" s="35">
        <v>2</v>
      </c>
      <c r="M22" s="1"/>
      <c r="N22" s="1"/>
      <c r="O22" s="2"/>
      <c r="P22" s="140">
        <f t="shared" si="1"/>
        <v>1</v>
      </c>
      <c r="Q22" s="151"/>
      <c r="R22" s="151"/>
      <c r="S22" s="151"/>
      <c r="T22" s="155"/>
      <c r="U22" s="151"/>
      <c r="V22" s="152"/>
      <c r="W22" s="15" t="s">
        <v>125</v>
      </c>
    </row>
    <row r="23" spans="2:23" ht="117" x14ac:dyDescent="0.25">
      <c r="B23" s="83" t="s">
        <v>34</v>
      </c>
      <c r="C23" s="131" t="s">
        <v>175</v>
      </c>
      <c r="D23" s="88" t="s">
        <v>51</v>
      </c>
      <c r="E23" s="93" t="s">
        <v>83</v>
      </c>
      <c r="F23" s="95" t="s">
        <v>94</v>
      </c>
      <c r="G23" s="114">
        <f t="shared" si="0"/>
        <v>5</v>
      </c>
      <c r="H23" s="116">
        <v>2</v>
      </c>
      <c r="I23" s="1">
        <v>1</v>
      </c>
      <c r="J23" s="119">
        <v>0</v>
      </c>
      <c r="K23" s="27">
        <v>2</v>
      </c>
      <c r="L23" s="35">
        <v>1</v>
      </c>
      <c r="M23" s="1"/>
      <c r="N23" s="1"/>
      <c r="O23" s="2"/>
      <c r="P23" s="140">
        <f t="shared" si="1"/>
        <v>0.5</v>
      </c>
      <c r="Q23" s="151"/>
      <c r="R23" s="151"/>
      <c r="S23" s="151"/>
      <c r="T23" s="155"/>
      <c r="U23" s="151"/>
      <c r="V23" s="152"/>
      <c r="W23" s="15" t="s">
        <v>162</v>
      </c>
    </row>
    <row r="24" spans="2:23" ht="102.75" x14ac:dyDescent="0.25">
      <c r="B24" s="83" t="s">
        <v>34</v>
      </c>
      <c r="C24" s="131" t="s">
        <v>176</v>
      </c>
      <c r="D24" s="88" t="s">
        <v>52</v>
      </c>
      <c r="E24" s="93" t="s">
        <v>83</v>
      </c>
      <c r="F24" s="95" t="s">
        <v>95</v>
      </c>
      <c r="G24" s="114">
        <f t="shared" si="0"/>
        <v>200</v>
      </c>
      <c r="H24" s="116">
        <v>15</v>
      </c>
      <c r="I24" s="1">
        <v>50</v>
      </c>
      <c r="J24" s="119">
        <v>15</v>
      </c>
      <c r="K24" s="27">
        <v>120</v>
      </c>
      <c r="L24" s="35">
        <v>16</v>
      </c>
      <c r="M24" s="1"/>
      <c r="N24" s="1"/>
      <c r="O24" s="2"/>
      <c r="P24" s="140">
        <f t="shared" si="1"/>
        <v>1.0666666666666667</v>
      </c>
      <c r="Q24" s="151"/>
      <c r="R24" s="151"/>
      <c r="S24" s="151"/>
      <c r="T24" s="155"/>
      <c r="U24" s="151"/>
      <c r="V24" s="152"/>
      <c r="W24" s="15" t="s">
        <v>153</v>
      </c>
    </row>
    <row r="25" spans="2:23" ht="102.75" x14ac:dyDescent="0.25">
      <c r="B25" s="83" t="s">
        <v>34</v>
      </c>
      <c r="C25" s="131" t="s">
        <v>177</v>
      </c>
      <c r="D25" s="88" t="s">
        <v>53</v>
      </c>
      <c r="E25" s="93" t="s">
        <v>83</v>
      </c>
      <c r="F25" s="95" t="s">
        <v>96</v>
      </c>
      <c r="G25" s="114">
        <f t="shared" si="0"/>
        <v>9250</v>
      </c>
      <c r="H25" s="116">
        <v>250</v>
      </c>
      <c r="I25" s="1">
        <v>8500</v>
      </c>
      <c r="J25" s="119">
        <v>250</v>
      </c>
      <c r="K25" s="27">
        <v>250</v>
      </c>
      <c r="L25" s="35">
        <v>129</v>
      </c>
      <c r="M25" s="1"/>
      <c r="N25" s="1"/>
      <c r="O25" s="2"/>
      <c r="P25" s="140">
        <f t="shared" si="1"/>
        <v>0.51600000000000001</v>
      </c>
      <c r="Q25" s="151"/>
      <c r="R25" s="151"/>
      <c r="S25" s="151"/>
      <c r="T25" s="155"/>
      <c r="U25" s="151"/>
      <c r="V25" s="152"/>
      <c r="W25" s="15" t="s">
        <v>136</v>
      </c>
    </row>
    <row r="26" spans="2:23" ht="117" x14ac:dyDescent="0.25">
      <c r="B26" s="83" t="s">
        <v>34</v>
      </c>
      <c r="C26" s="131" t="s">
        <v>178</v>
      </c>
      <c r="D26" s="88" t="s">
        <v>54</v>
      </c>
      <c r="E26" s="93" t="s">
        <v>83</v>
      </c>
      <c r="F26" s="95" t="s">
        <v>97</v>
      </c>
      <c r="G26" s="114">
        <f t="shared" si="0"/>
        <v>1340</v>
      </c>
      <c r="H26" s="116">
        <v>300</v>
      </c>
      <c r="I26" s="1">
        <v>350</v>
      </c>
      <c r="J26" s="119">
        <v>240</v>
      </c>
      <c r="K26" s="27">
        <v>450</v>
      </c>
      <c r="L26" s="35">
        <v>252</v>
      </c>
      <c r="M26" s="1"/>
      <c r="N26" s="1"/>
      <c r="O26" s="2"/>
      <c r="P26" s="140">
        <f t="shared" si="1"/>
        <v>0.84</v>
      </c>
      <c r="Q26" s="151"/>
      <c r="R26" s="151"/>
      <c r="S26" s="151"/>
      <c r="T26" s="155"/>
      <c r="U26" s="151"/>
      <c r="V26" s="152"/>
      <c r="W26" s="15" t="s">
        <v>137</v>
      </c>
    </row>
    <row r="27" spans="2:23" ht="117" x14ac:dyDescent="0.25">
      <c r="B27" s="83" t="s">
        <v>34</v>
      </c>
      <c r="C27" s="131" t="s">
        <v>179</v>
      </c>
      <c r="D27" s="88" t="s">
        <v>55</v>
      </c>
      <c r="E27" s="93" t="s">
        <v>83</v>
      </c>
      <c r="F27" s="95" t="s">
        <v>98</v>
      </c>
      <c r="G27" s="114">
        <f t="shared" si="0"/>
        <v>5000</v>
      </c>
      <c r="H27" s="116">
        <v>1250</v>
      </c>
      <c r="I27" s="1">
        <v>1000</v>
      </c>
      <c r="J27" s="119">
        <v>1500</v>
      </c>
      <c r="K27" s="27">
        <v>1250</v>
      </c>
      <c r="L27" s="35">
        <v>547</v>
      </c>
      <c r="M27" s="1"/>
      <c r="N27" s="1"/>
      <c r="O27" s="2"/>
      <c r="P27" s="140">
        <f t="shared" si="1"/>
        <v>0.43759999999999999</v>
      </c>
      <c r="Q27" s="151"/>
      <c r="R27" s="151"/>
      <c r="S27" s="151"/>
      <c r="T27" s="155"/>
      <c r="U27" s="151"/>
      <c r="V27" s="152"/>
      <c r="W27" s="15" t="s">
        <v>124</v>
      </c>
    </row>
    <row r="28" spans="2:23" ht="117" x14ac:dyDescent="0.25">
      <c r="B28" s="83" t="s">
        <v>34</v>
      </c>
      <c r="C28" s="131" t="s">
        <v>180</v>
      </c>
      <c r="D28" s="88" t="s">
        <v>56</v>
      </c>
      <c r="E28" s="93" t="s">
        <v>83</v>
      </c>
      <c r="F28" s="95" t="s">
        <v>99</v>
      </c>
      <c r="G28" s="114">
        <f t="shared" si="0"/>
        <v>6</v>
      </c>
      <c r="H28" s="116">
        <v>2</v>
      </c>
      <c r="I28" s="1">
        <v>1</v>
      </c>
      <c r="J28" s="119">
        <v>2</v>
      </c>
      <c r="K28" s="27">
        <v>1</v>
      </c>
      <c r="L28" s="35">
        <v>2</v>
      </c>
      <c r="M28" s="1"/>
      <c r="N28" s="1"/>
      <c r="O28" s="2"/>
      <c r="P28" s="140">
        <f t="shared" si="1"/>
        <v>1</v>
      </c>
      <c r="Q28" s="151"/>
      <c r="R28" s="151"/>
      <c r="S28" s="151"/>
      <c r="T28" s="155"/>
      <c r="U28" s="151"/>
      <c r="V28" s="152"/>
      <c r="W28" s="15" t="s">
        <v>125</v>
      </c>
    </row>
    <row r="29" spans="2:23" ht="117" x14ac:dyDescent="0.25">
      <c r="B29" s="83" t="s">
        <v>34</v>
      </c>
      <c r="C29" s="131" t="s">
        <v>181</v>
      </c>
      <c r="D29" s="88" t="s">
        <v>57</v>
      </c>
      <c r="E29" s="93" t="s">
        <v>83</v>
      </c>
      <c r="F29" s="95" t="s">
        <v>99</v>
      </c>
      <c r="G29" s="114">
        <f t="shared" si="0"/>
        <v>2</v>
      </c>
      <c r="H29" s="116">
        <v>0</v>
      </c>
      <c r="I29" s="1">
        <v>1</v>
      </c>
      <c r="J29" s="119">
        <v>0</v>
      </c>
      <c r="K29" s="27">
        <v>1</v>
      </c>
      <c r="L29" s="35"/>
      <c r="M29" s="1"/>
      <c r="N29" s="1"/>
      <c r="O29" s="2"/>
      <c r="P29" s="140" t="str">
        <f>IFERROR(L29/H29,"100%")</f>
        <v>100%</v>
      </c>
      <c r="Q29" s="151"/>
      <c r="R29" s="151"/>
      <c r="S29" s="151"/>
      <c r="T29" s="155"/>
      <c r="U29" s="151"/>
      <c r="V29" s="152"/>
      <c r="W29" s="15" t="s">
        <v>125</v>
      </c>
    </row>
    <row r="30" spans="2:23" ht="117" x14ac:dyDescent="0.25">
      <c r="B30" s="83" t="s">
        <v>34</v>
      </c>
      <c r="C30" s="131" t="s">
        <v>41</v>
      </c>
      <c r="D30" s="88" t="s">
        <v>58</v>
      </c>
      <c r="E30" s="93" t="s">
        <v>83</v>
      </c>
      <c r="F30" s="95" t="s">
        <v>100</v>
      </c>
      <c r="G30" s="115">
        <f t="shared" si="0"/>
        <v>28</v>
      </c>
      <c r="H30" s="117">
        <v>0</v>
      </c>
      <c r="I30" s="101">
        <v>8</v>
      </c>
      <c r="J30" s="120">
        <v>10</v>
      </c>
      <c r="K30" s="104">
        <v>10</v>
      </c>
      <c r="L30" s="102">
        <v>2</v>
      </c>
      <c r="M30" s="101"/>
      <c r="N30" s="101"/>
      <c r="O30" s="103"/>
      <c r="P30" s="140" t="str">
        <f t="shared" si="1"/>
        <v>100%</v>
      </c>
      <c r="Q30" s="151"/>
      <c r="R30" s="151"/>
      <c r="S30" s="151"/>
      <c r="T30" s="155"/>
      <c r="U30" s="151"/>
      <c r="V30" s="152"/>
      <c r="W30" s="15" t="s">
        <v>133</v>
      </c>
    </row>
    <row r="31" spans="2:23" ht="83.25" customHeight="1" x14ac:dyDescent="0.25">
      <c r="B31" s="164" t="s">
        <v>35</v>
      </c>
      <c r="C31" s="181" t="s">
        <v>182</v>
      </c>
      <c r="D31" s="109" t="s">
        <v>59</v>
      </c>
      <c r="E31" s="108" t="s">
        <v>83</v>
      </c>
      <c r="F31" s="110" t="s">
        <v>101</v>
      </c>
      <c r="G31" s="114">
        <f t="shared" si="0"/>
        <v>120</v>
      </c>
      <c r="H31" s="119">
        <v>30</v>
      </c>
      <c r="I31" s="1">
        <v>30</v>
      </c>
      <c r="J31" s="119">
        <v>30</v>
      </c>
      <c r="K31" s="1">
        <v>30</v>
      </c>
      <c r="L31" s="102">
        <v>7</v>
      </c>
      <c r="M31" s="101"/>
      <c r="N31" s="101"/>
      <c r="O31" s="103"/>
      <c r="P31" s="140">
        <f t="shared" si="1"/>
        <v>0.23333333333333334</v>
      </c>
      <c r="Q31" s="151"/>
      <c r="R31" s="151"/>
      <c r="S31" s="151"/>
      <c r="T31" s="155"/>
      <c r="U31" s="151"/>
      <c r="V31" s="152"/>
      <c r="W31" s="111" t="s">
        <v>138</v>
      </c>
    </row>
    <row r="32" spans="2:23" ht="112.7" customHeight="1" x14ac:dyDescent="0.25">
      <c r="B32" s="165"/>
      <c r="C32" s="182"/>
      <c r="D32" s="40" t="s">
        <v>60</v>
      </c>
      <c r="E32" s="108" t="s">
        <v>83</v>
      </c>
      <c r="F32" s="107" t="s">
        <v>102</v>
      </c>
      <c r="G32" s="115">
        <f t="shared" si="0"/>
        <v>95</v>
      </c>
      <c r="H32" s="119">
        <v>23</v>
      </c>
      <c r="I32" s="1">
        <v>24</v>
      </c>
      <c r="J32" s="119">
        <v>23</v>
      </c>
      <c r="K32" s="1">
        <v>25</v>
      </c>
      <c r="L32" s="102">
        <v>35</v>
      </c>
      <c r="M32" s="101"/>
      <c r="N32" s="101"/>
      <c r="O32" s="103"/>
      <c r="P32" s="140">
        <f t="shared" si="1"/>
        <v>1.5217391304347827</v>
      </c>
      <c r="Q32" s="151"/>
      <c r="R32" s="151"/>
      <c r="S32" s="151"/>
      <c r="T32" s="155"/>
      <c r="U32" s="151"/>
      <c r="V32" s="152"/>
      <c r="W32" s="111" t="s">
        <v>126</v>
      </c>
    </row>
    <row r="33" spans="2:23" ht="102.75" x14ac:dyDescent="0.25">
      <c r="B33" s="84" t="s">
        <v>36</v>
      </c>
      <c r="C33" s="132" t="s">
        <v>183</v>
      </c>
      <c r="D33" s="89" t="s">
        <v>61</v>
      </c>
      <c r="E33" s="3" t="s">
        <v>83</v>
      </c>
      <c r="F33" s="95" t="s">
        <v>103</v>
      </c>
      <c r="G33" s="114">
        <f t="shared" si="0"/>
        <v>200</v>
      </c>
      <c r="H33" s="116">
        <v>50</v>
      </c>
      <c r="I33" s="1">
        <v>50</v>
      </c>
      <c r="J33" s="119">
        <v>50</v>
      </c>
      <c r="K33" s="27">
        <v>50</v>
      </c>
      <c r="L33" s="102">
        <v>29</v>
      </c>
      <c r="M33" s="101"/>
      <c r="N33" s="101"/>
      <c r="O33" s="103"/>
      <c r="P33" s="140">
        <f t="shared" si="1"/>
        <v>0.57999999999999996</v>
      </c>
      <c r="Q33" s="151"/>
      <c r="R33" s="151"/>
      <c r="S33" s="151"/>
      <c r="T33" s="155"/>
      <c r="U33" s="151"/>
      <c r="V33" s="152"/>
      <c r="W33" s="15" t="s">
        <v>135</v>
      </c>
    </row>
    <row r="34" spans="2:23" ht="102.75" x14ac:dyDescent="0.25">
      <c r="B34" s="84" t="s">
        <v>36</v>
      </c>
      <c r="C34" s="132" t="s">
        <v>184</v>
      </c>
      <c r="D34" s="89" t="s">
        <v>62</v>
      </c>
      <c r="E34" s="3" t="s">
        <v>83</v>
      </c>
      <c r="F34" s="95" t="s">
        <v>104</v>
      </c>
      <c r="G34" s="114">
        <f t="shared" si="0"/>
        <v>300</v>
      </c>
      <c r="H34" s="116">
        <v>75</v>
      </c>
      <c r="I34" s="1">
        <v>75</v>
      </c>
      <c r="J34" s="119">
        <v>75</v>
      </c>
      <c r="K34" s="27">
        <v>75</v>
      </c>
      <c r="L34" s="35">
        <v>27</v>
      </c>
      <c r="M34" s="1"/>
      <c r="N34" s="1"/>
      <c r="O34" s="2"/>
      <c r="P34" s="140">
        <f t="shared" si="1"/>
        <v>0.36</v>
      </c>
      <c r="Q34" s="151"/>
      <c r="R34" s="151"/>
      <c r="S34" s="151"/>
      <c r="T34" s="155"/>
      <c r="U34" s="151"/>
      <c r="V34" s="152"/>
      <c r="W34" s="15" t="s">
        <v>127</v>
      </c>
    </row>
    <row r="35" spans="2:23" ht="126.75" customHeight="1" x14ac:dyDescent="0.25">
      <c r="B35" s="97" t="s">
        <v>37</v>
      </c>
      <c r="C35" s="133" t="s">
        <v>185</v>
      </c>
      <c r="D35" s="40" t="s">
        <v>63</v>
      </c>
      <c r="E35" s="108" t="s">
        <v>82</v>
      </c>
      <c r="F35" s="107" t="s">
        <v>105</v>
      </c>
      <c r="G35" s="114">
        <f t="shared" si="0"/>
        <v>53</v>
      </c>
      <c r="H35" s="116">
        <v>13</v>
      </c>
      <c r="I35" s="1">
        <v>13</v>
      </c>
      <c r="J35" s="119">
        <v>15</v>
      </c>
      <c r="K35" s="27">
        <v>12</v>
      </c>
      <c r="L35" s="35">
        <v>7</v>
      </c>
      <c r="M35" s="1"/>
      <c r="N35" s="1"/>
      <c r="O35" s="2"/>
      <c r="P35" s="140">
        <f t="shared" si="1"/>
        <v>0.53846153846153844</v>
      </c>
      <c r="Q35" s="151"/>
      <c r="R35" s="151"/>
      <c r="S35" s="151"/>
      <c r="T35" s="155"/>
      <c r="U35" s="151"/>
      <c r="V35" s="152"/>
      <c r="W35" s="112" t="s">
        <v>163</v>
      </c>
    </row>
    <row r="36" spans="2:23" ht="120.2" customHeight="1" x14ac:dyDescent="0.25">
      <c r="B36" s="84" t="s">
        <v>38</v>
      </c>
      <c r="C36" s="134" t="s">
        <v>186</v>
      </c>
      <c r="D36" s="87" t="s">
        <v>64</v>
      </c>
      <c r="E36" s="92" t="s">
        <v>84</v>
      </c>
      <c r="F36" s="95" t="s">
        <v>106</v>
      </c>
      <c r="G36" s="114">
        <f t="shared" si="0"/>
        <v>2177</v>
      </c>
      <c r="H36" s="116">
        <v>534</v>
      </c>
      <c r="I36" s="1">
        <v>534</v>
      </c>
      <c r="J36" s="119">
        <v>617</v>
      </c>
      <c r="K36" s="27">
        <v>492</v>
      </c>
      <c r="L36" s="35">
        <v>524</v>
      </c>
      <c r="M36" s="1"/>
      <c r="N36" s="1"/>
      <c r="O36" s="2"/>
      <c r="P36" s="140">
        <f t="shared" si="1"/>
        <v>0.98127340823970033</v>
      </c>
      <c r="Q36" s="151"/>
      <c r="R36" s="151"/>
      <c r="S36" s="151"/>
      <c r="T36" s="155"/>
      <c r="U36" s="151"/>
      <c r="V36" s="152"/>
      <c r="W36" s="15" t="s">
        <v>128</v>
      </c>
    </row>
    <row r="37" spans="2:23" ht="103.5" x14ac:dyDescent="0.25">
      <c r="B37" s="213" t="s">
        <v>38</v>
      </c>
      <c r="C37" s="215" t="s">
        <v>187</v>
      </c>
      <c r="D37" s="90" t="s">
        <v>65</v>
      </c>
      <c r="E37" s="3" t="s">
        <v>83</v>
      </c>
      <c r="F37" s="95" t="s">
        <v>107</v>
      </c>
      <c r="G37" s="114">
        <f t="shared" si="0"/>
        <v>60</v>
      </c>
      <c r="H37" s="116">
        <v>16</v>
      </c>
      <c r="I37" s="1">
        <v>18</v>
      </c>
      <c r="J37" s="119">
        <v>14</v>
      </c>
      <c r="K37" s="27">
        <v>12</v>
      </c>
      <c r="L37" s="35">
        <v>17</v>
      </c>
      <c r="M37" s="1"/>
      <c r="N37" s="1"/>
      <c r="O37" s="2"/>
      <c r="P37" s="140">
        <f t="shared" si="1"/>
        <v>1.0625</v>
      </c>
      <c r="Q37" s="151"/>
      <c r="R37" s="151"/>
      <c r="S37" s="151"/>
      <c r="T37" s="155"/>
      <c r="U37" s="151"/>
      <c r="V37" s="152"/>
      <c r="W37" s="15" t="s">
        <v>139</v>
      </c>
    </row>
    <row r="38" spans="2:23" ht="102.75" x14ac:dyDescent="0.25">
      <c r="B38" s="214"/>
      <c r="C38" s="216"/>
      <c r="D38" s="90" t="s">
        <v>66</v>
      </c>
      <c r="E38" s="3" t="s">
        <v>83</v>
      </c>
      <c r="F38" s="95" t="s">
        <v>108</v>
      </c>
      <c r="G38" s="114">
        <f t="shared" si="0"/>
        <v>46</v>
      </c>
      <c r="H38" s="116">
        <v>14</v>
      </c>
      <c r="I38" s="1">
        <v>14</v>
      </c>
      <c r="J38" s="119">
        <v>11</v>
      </c>
      <c r="K38" s="27">
        <v>7</v>
      </c>
      <c r="L38" s="35">
        <v>16</v>
      </c>
      <c r="M38" s="1"/>
      <c r="N38" s="1"/>
      <c r="O38" s="2"/>
      <c r="P38" s="140">
        <f t="shared" si="1"/>
        <v>1.1428571428571428</v>
      </c>
      <c r="Q38" s="151"/>
      <c r="R38" s="151"/>
      <c r="S38" s="151"/>
      <c r="T38" s="155"/>
      <c r="U38" s="151"/>
      <c r="V38" s="152"/>
      <c r="W38" s="15" t="s">
        <v>154</v>
      </c>
    </row>
    <row r="39" spans="2:23" ht="102.75" x14ac:dyDescent="0.25">
      <c r="B39" s="84" t="s">
        <v>38</v>
      </c>
      <c r="C39" s="132" t="s">
        <v>188</v>
      </c>
      <c r="D39" s="91" t="s">
        <v>67</v>
      </c>
      <c r="E39" s="3" t="s">
        <v>83</v>
      </c>
      <c r="F39" s="95" t="s">
        <v>109</v>
      </c>
      <c r="G39" s="114">
        <f t="shared" si="0"/>
        <v>1516</v>
      </c>
      <c r="H39" s="116">
        <v>524</v>
      </c>
      <c r="I39" s="1">
        <v>385</v>
      </c>
      <c r="J39" s="119">
        <v>309</v>
      </c>
      <c r="K39" s="27">
        <v>298</v>
      </c>
      <c r="L39" s="35">
        <v>919</v>
      </c>
      <c r="M39" s="1"/>
      <c r="N39" s="1"/>
      <c r="O39" s="2"/>
      <c r="P39" s="140">
        <f t="shared" si="1"/>
        <v>1.7538167938931297</v>
      </c>
      <c r="Q39" s="151"/>
      <c r="R39" s="151"/>
      <c r="S39" s="151"/>
      <c r="T39" s="155"/>
      <c r="U39" s="151"/>
      <c r="V39" s="152"/>
      <c r="W39" s="15" t="s">
        <v>155</v>
      </c>
    </row>
    <row r="40" spans="2:23" ht="135.75" customHeight="1" x14ac:dyDescent="0.25">
      <c r="B40" s="97" t="s">
        <v>39</v>
      </c>
      <c r="C40" s="133" t="s">
        <v>189</v>
      </c>
      <c r="D40" s="40" t="s">
        <v>68</v>
      </c>
      <c r="E40" s="108" t="s">
        <v>82</v>
      </c>
      <c r="F40" s="107" t="s">
        <v>110</v>
      </c>
      <c r="G40" s="114">
        <f t="shared" si="0"/>
        <v>2829</v>
      </c>
      <c r="H40" s="116">
        <v>406</v>
      </c>
      <c r="I40" s="1">
        <v>1502</v>
      </c>
      <c r="J40" s="119">
        <v>449</v>
      </c>
      <c r="K40" s="27">
        <v>472</v>
      </c>
      <c r="L40" s="35">
        <v>391</v>
      </c>
      <c r="M40" s="1"/>
      <c r="N40" s="1"/>
      <c r="O40" s="1"/>
      <c r="P40" s="140">
        <f t="shared" si="1"/>
        <v>0.96305418719211822</v>
      </c>
      <c r="Q40" s="151"/>
      <c r="R40" s="151"/>
      <c r="S40" s="151"/>
      <c r="T40" s="155"/>
      <c r="U40" s="151"/>
      <c r="V40" s="152"/>
      <c r="W40" s="112" t="s">
        <v>140</v>
      </c>
    </row>
    <row r="41" spans="2:23" ht="99" customHeight="1" x14ac:dyDescent="0.25">
      <c r="B41" s="82" t="s">
        <v>13</v>
      </c>
      <c r="C41" s="134" t="s">
        <v>190</v>
      </c>
      <c r="D41" s="87" t="s">
        <v>69</v>
      </c>
      <c r="E41" s="92" t="s">
        <v>83</v>
      </c>
      <c r="F41" s="95" t="s">
        <v>111</v>
      </c>
      <c r="G41" s="114">
        <f t="shared" si="0"/>
        <v>843</v>
      </c>
      <c r="H41" s="116">
        <v>200</v>
      </c>
      <c r="I41" s="1">
        <v>200</v>
      </c>
      <c r="J41" s="119">
        <v>200</v>
      </c>
      <c r="K41" s="27">
        <v>243</v>
      </c>
      <c r="L41" s="35">
        <v>217</v>
      </c>
      <c r="M41" s="1"/>
      <c r="N41" s="1"/>
      <c r="O41" s="2"/>
      <c r="P41" s="140">
        <f t="shared" si="1"/>
        <v>1.085</v>
      </c>
      <c r="Q41" s="151"/>
      <c r="R41" s="151"/>
      <c r="S41" s="151"/>
      <c r="T41" s="155"/>
      <c r="U41" s="151"/>
      <c r="V41" s="152"/>
      <c r="W41" s="15" t="s">
        <v>156</v>
      </c>
    </row>
    <row r="42" spans="2:23" ht="71.25" x14ac:dyDescent="0.25">
      <c r="B42" s="82" t="s">
        <v>13</v>
      </c>
      <c r="C42" s="134" t="s">
        <v>191</v>
      </c>
      <c r="D42" s="87" t="s">
        <v>70</v>
      </c>
      <c r="E42" s="92" t="s">
        <v>83</v>
      </c>
      <c r="F42" s="95" t="s">
        <v>112</v>
      </c>
      <c r="G42" s="114">
        <f t="shared" si="0"/>
        <v>368</v>
      </c>
      <c r="H42" s="116">
        <v>74</v>
      </c>
      <c r="I42" s="1">
        <v>97</v>
      </c>
      <c r="J42" s="119">
        <v>106</v>
      </c>
      <c r="K42" s="27">
        <v>91</v>
      </c>
      <c r="L42" s="35">
        <v>67</v>
      </c>
      <c r="M42" s="1"/>
      <c r="N42" s="1"/>
      <c r="O42" s="2"/>
      <c r="P42" s="140">
        <f t="shared" si="1"/>
        <v>0.90540540540540537</v>
      </c>
      <c r="Q42" s="151"/>
      <c r="R42" s="151"/>
      <c r="S42" s="151"/>
      <c r="T42" s="155"/>
      <c r="U42" s="151"/>
      <c r="V42" s="152"/>
      <c r="W42" s="15" t="s">
        <v>129</v>
      </c>
    </row>
    <row r="43" spans="2:23" ht="81" customHeight="1" x14ac:dyDescent="0.25">
      <c r="B43" s="82" t="s">
        <v>13</v>
      </c>
      <c r="C43" s="134" t="s">
        <v>192</v>
      </c>
      <c r="D43" s="87" t="s">
        <v>71</v>
      </c>
      <c r="E43" s="92" t="s">
        <v>83</v>
      </c>
      <c r="F43" s="95" t="s">
        <v>113</v>
      </c>
      <c r="G43" s="126">
        <f t="shared" si="0"/>
        <v>1618</v>
      </c>
      <c r="H43" s="116">
        <v>132</v>
      </c>
      <c r="I43" s="1">
        <v>1205</v>
      </c>
      <c r="J43" s="119">
        <v>143</v>
      </c>
      <c r="K43" s="27">
        <v>138</v>
      </c>
      <c r="L43" s="35">
        <v>107</v>
      </c>
      <c r="M43" s="1"/>
      <c r="N43" s="1"/>
      <c r="O43" s="2"/>
      <c r="P43" s="140">
        <f t="shared" si="1"/>
        <v>0.81060606060606055</v>
      </c>
      <c r="Q43" s="151"/>
      <c r="R43" s="151"/>
      <c r="S43" s="151"/>
      <c r="T43" s="155"/>
      <c r="U43" s="151"/>
      <c r="V43" s="152"/>
      <c r="W43" s="15" t="s">
        <v>141</v>
      </c>
    </row>
    <row r="44" spans="2:23" ht="116.45" customHeight="1" x14ac:dyDescent="0.25">
      <c r="B44" s="97" t="s">
        <v>40</v>
      </c>
      <c r="C44" s="135" t="s">
        <v>193</v>
      </c>
      <c r="D44" s="105" t="s">
        <v>72</v>
      </c>
      <c r="E44" s="106" t="s">
        <v>83</v>
      </c>
      <c r="F44" s="107" t="s">
        <v>114</v>
      </c>
      <c r="G44" s="114">
        <f t="shared" si="0"/>
        <v>1943</v>
      </c>
      <c r="H44" s="116">
        <v>391</v>
      </c>
      <c r="I44" s="1">
        <v>538</v>
      </c>
      <c r="J44" s="119">
        <v>551</v>
      </c>
      <c r="K44" s="27">
        <v>463</v>
      </c>
      <c r="L44" s="35">
        <v>351</v>
      </c>
      <c r="M44" s="1"/>
      <c r="N44" s="1"/>
      <c r="O44" s="1"/>
      <c r="P44" s="140">
        <f t="shared" si="1"/>
        <v>0.89769820971867009</v>
      </c>
      <c r="Q44" s="151"/>
      <c r="R44" s="151"/>
      <c r="S44" s="151"/>
      <c r="T44" s="155"/>
      <c r="U44" s="151"/>
      <c r="V44" s="152"/>
      <c r="W44" s="112" t="s">
        <v>130</v>
      </c>
    </row>
    <row r="45" spans="2:23" ht="137.25" customHeight="1" x14ac:dyDescent="0.25">
      <c r="B45" s="211" t="s">
        <v>13</v>
      </c>
      <c r="C45" s="183" t="s">
        <v>194</v>
      </c>
      <c r="D45" s="87" t="s">
        <v>73</v>
      </c>
      <c r="E45" s="92" t="s">
        <v>83</v>
      </c>
      <c r="F45" s="95" t="s">
        <v>115</v>
      </c>
      <c r="G45" s="114">
        <f t="shared" si="0"/>
        <v>24</v>
      </c>
      <c r="H45" s="116">
        <v>6</v>
      </c>
      <c r="I45" s="1">
        <v>6</v>
      </c>
      <c r="J45" s="119">
        <v>6</v>
      </c>
      <c r="K45" s="27">
        <v>6</v>
      </c>
      <c r="L45" s="35">
        <v>6</v>
      </c>
      <c r="M45" s="1"/>
      <c r="N45" s="1"/>
      <c r="O45" s="2"/>
      <c r="P45" s="140">
        <f t="shared" si="1"/>
        <v>1</v>
      </c>
      <c r="Q45" s="151"/>
      <c r="R45" s="151"/>
      <c r="S45" s="151"/>
      <c r="T45" s="155"/>
      <c r="U45" s="151"/>
      <c r="V45" s="152"/>
      <c r="W45" s="15" t="s">
        <v>142</v>
      </c>
    </row>
    <row r="46" spans="2:23" ht="108.75" customHeight="1" x14ac:dyDescent="0.25">
      <c r="B46" s="212"/>
      <c r="C46" s="184"/>
      <c r="D46" s="87" t="s">
        <v>74</v>
      </c>
      <c r="E46" s="92" t="s">
        <v>83</v>
      </c>
      <c r="F46" s="95" t="s">
        <v>116</v>
      </c>
      <c r="G46" s="114">
        <f t="shared" si="0"/>
        <v>20</v>
      </c>
      <c r="H46" s="116">
        <v>5</v>
      </c>
      <c r="I46" s="1">
        <v>5</v>
      </c>
      <c r="J46" s="119">
        <v>5</v>
      </c>
      <c r="K46" s="27">
        <v>5</v>
      </c>
      <c r="L46" s="35">
        <v>5</v>
      </c>
      <c r="M46" s="1"/>
      <c r="N46" s="1"/>
      <c r="O46" s="2"/>
      <c r="P46" s="140">
        <f t="shared" si="1"/>
        <v>1</v>
      </c>
      <c r="Q46" s="151"/>
      <c r="R46" s="151"/>
      <c r="S46" s="151"/>
      <c r="T46" s="155"/>
      <c r="U46" s="151"/>
      <c r="V46" s="152"/>
      <c r="W46" s="15" t="s">
        <v>142</v>
      </c>
    </row>
    <row r="47" spans="2:23" ht="135.75" customHeight="1" x14ac:dyDescent="0.25">
      <c r="B47" s="82" t="s">
        <v>13</v>
      </c>
      <c r="C47" s="136" t="s">
        <v>195</v>
      </c>
      <c r="D47" s="87" t="s">
        <v>75</v>
      </c>
      <c r="E47" s="92" t="s">
        <v>83</v>
      </c>
      <c r="F47" s="95" t="s">
        <v>117</v>
      </c>
      <c r="G47" s="114">
        <f t="shared" si="0"/>
        <v>12</v>
      </c>
      <c r="H47" s="116">
        <v>3</v>
      </c>
      <c r="I47" s="1">
        <v>3</v>
      </c>
      <c r="J47" s="119">
        <v>3</v>
      </c>
      <c r="K47" s="27">
        <v>3</v>
      </c>
      <c r="L47" s="35">
        <v>4</v>
      </c>
      <c r="M47" s="1"/>
      <c r="N47" s="1"/>
      <c r="O47" s="2"/>
      <c r="P47" s="140">
        <f t="shared" si="1"/>
        <v>1.3333333333333333</v>
      </c>
      <c r="Q47" s="151"/>
      <c r="R47" s="151"/>
      <c r="S47" s="151"/>
      <c r="T47" s="155"/>
      <c r="U47" s="151"/>
      <c r="V47" s="152"/>
      <c r="W47" s="15" t="s">
        <v>157</v>
      </c>
    </row>
    <row r="48" spans="2:23" ht="90" customHeight="1" x14ac:dyDescent="0.25">
      <c r="B48" s="211" t="s">
        <v>13</v>
      </c>
      <c r="C48" s="183" t="s">
        <v>196</v>
      </c>
      <c r="D48" s="87" t="s">
        <v>76</v>
      </c>
      <c r="E48" s="92" t="s">
        <v>83</v>
      </c>
      <c r="F48" s="95" t="s">
        <v>118</v>
      </c>
      <c r="G48" s="114">
        <f t="shared" si="0"/>
        <v>1255</v>
      </c>
      <c r="H48" s="116">
        <v>220</v>
      </c>
      <c r="I48" s="1">
        <v>365</v>
      </c>
      <c r="J48" s="119">
        <v>380</v>
      </c>
      <c r="K48" s="27">
        <v>290</v>
      </c>
      <c r="L48" s="35">
        <v>217</v>
      </c>
      <c r="M48" s="1"/>
      <c r="N48" s="1"/>
      <c r="O48" s="2"/>
      <c r="P48" s="140">
        <f t="shared" si="1"/>
        <v>0.98636363636363633</v>
      </c>
      <c r="Q48" s="151"/>
      <c r="R48" s="151"/>
      <c r="S48" s="151"/>
      <c r="T48" s="155"/>
      <c r="U48" s="151"/>
      <c r="V48" s="152"/>
      <c r="W48" s="15" t="s">
        <v>158</v>
      </c>
    </row>
    <row r="49" spans="2:23" ht="85.5" x14ac:dyDescent="0.25">
      <c r="B49" s="212"/>
      <c r="C49" s="184"/>
      <c r="D49" s="87" t="s">
        <v>77</v>
      </c>
      <c r="E49" s="92" t="s">
        <v>83</v>
      </c>
      <c r="F49" s="95" t="s">
        <v>119</v>
      </c>
      <c r="G49" s="114">
        <f t="shared" si="0"/>
        <v>4</v>
      </c>
      <c r="H49" s="116">
        <v>0</v>
      </c>
      <c r="I49" s="1">
        <v>2</v>
      </c>
      <c r="J49" s="119">
        <v>0</v>
      </c>
      <c r="K49" s="27">
        <v>2</v>
      </c>
      <c r="L49" s="35">
        <v>1</v>
      </c>
      <c r="M49" s="1"/>
      <c r="N49" s="1"/>
      <c r="O49" s="2"/>
      <c r="P49" s="140" t="str">
        <f>IFERROR(L49/H49,"100%")</f>
        <v>100%</v>
      </c>
      <c r="Q49" s="151"/>
      <c r="R49" s="151"/>
      <c r="S49" s="151"/>
      <c r="T49" s="155"/>
      <c r="U49" s="151"/>
      <c r="V49" s="152"/>
      <c r="W49" s="15" t="s">
        <v>159</v>
      </c>
    </row>
    <row r="50" spans="2:23" ht="101.25" customHeight="1" x14ac:dyDescent="0.25">
      <c r="B50" s="211" t="s">
        <v>13</v>
      </c>
      <c r="C50" s="183" t="s">
        <v>197</v>
      </c>
      <c r="D50" s="87" t="s">
        <v>78</v>
      </c>
      <c r="E50" s="92" t="s">
        <v>83</v>
      </c>
      <c r="F50" s="95" t="s">
        <v>120</v>
      </c>
      <c r="G50" s="114">
        <f t="shared" si="0"/>
        <v>444</v>
      </c>
      <c r="H50" s="116">
        <v>111</v>
      </c>
      <c r="I50" s="1">
        <v>111</v>
      </c>
      <c r="J50" s="119">
        <v>111</v>
      </c>
      <c r="K50" s="27">
        <v>111</v>
      </c>
      <c r="L50" s="35">
        <v>81</v>
      </c>
      <c r="M50" s="1"/>
      <c r="N50" s="1"/>
      <c r="O50" s="2"/>
      <c r="P50" s="140">
        <f t="shared" si="1"/>
        <v>0.72972972972972971</v>
      </c>
      <c r="Q50" s="151"/>
      <c r="R50" s="151"/>
      <c r="S50" s="151"/>
      <c r="T50" s="155"/>
      <c r="U50" s="151"/>
      <c r="V50" s="152"/>
      <c r="W50" s="15" t="s">
        <v>160</v>
      </c>
    </row>
    <row r="51" spans="2:23" ht="87" x14ac:dyDescent="0.25">
      <c r="B51" s="212"/>
      <c r="C51" s="184"/>
      <c r="D51" s="87" t="s">
        <v>79</v>
      </c>
      <c r="E51" s="92" t="s">
        <v>83</v>
      </c>
      <c r="F51" s="95" t="s">
        <v>121</v>
      </c>
      <c r="G51" s="114">
        <f t="shared" si="0"/>
        <v>180</v>
      </c>
      <c r="H51" s="116">
        <v>45</v>
      </c>
      <c r="I51" s="1">
        <v>45</v>
      </c>
      <c r="J51" s="119">
        <v>45</v>
      </c>
      <c r="K51" s="27">
        <v>45</v>
      </c>
      <c r="L51" s="35">
        <v>36</v>
      </c>
      <c r="M51" s="1"/>
      <c r="N51" s="1"/>
      <c r="O51" s="2"/>
      <c r="P51" s="140">
        <f t="shared" si="1"/>
        <v>0.8</v>
      </c>
      <c r="Q51" s="151"/>
      <c r="R51" s="151"/>
      <c r="S51" s="151"/>
      <c r="T51" s="155"/>
      <c r="U51" s="151"/>
      <c r="V51" s="152"/>
      <c r="W51" s="15" t="s">
        <v>143</v>
      </c>
    </row>
    <row r="52" spans="2:23" ht="90.75" thickBot="1" x14ac:dyDescent="0.3">
      <c r="B52" s="100" t="s">
        <v>13</v>
      </c>
      <c r="C52" s="137" t="s">
        <v>198</v>
      </c>
      <c r="D52" s="85" t="s">
        <v>80</v>
      </c>
      <c r="E52" s="94" t="s">
        <v>83</v>
      </c>
      <c r="F52" s="96" t="s">
        <v>122</v>
      </c>
      <c r="G52" s="122">
        <f t="shared" si="0"/>
        <v>4</v>
      </c>
      <c r="H52" s="118">
        <v>1</v>
      </c>
      <c r="I52" s="29">
        <v>1</v>
      </c>
      <c r="J52" s="121">
        <v>1</v>
      </c>
      <c r="K52" s="39">
        <v>1</v>
      </c>
      <c r="L52" s="38">
        <v>1</v>
      </c>
      <c r="M52" s="29"/>
      <c r="N52" s="29"/>
      <c r="O52" s="30"/>
      <c r="P52" s="153">
        <f t="shared" si="1"/>
        <v>1</v>
      </c>
      <c r="Q52" s="154"/>
      <c r="R52" s="154"/>
      <c r="S52" s="154"/>
      <c r="T52" s="156"/>
      <c r="U52" s="154"/>
      <c r="V52" s="157"/>
      <c r="W52" s="16" t="s">
        <v>131</v>
      </c>
    </row>
    <row r="53" spans="2:23" ht="18.75" x14ac:dyDescent="0.25">
      <c r="C53" s="180"/>
      <c r="D53" s="180"/>
      <c r="E53" s="180"/>
      <c r="F53" s="180"/>
      <c r="G53" s="67"/>
      <c r="P53" s="99">
        <f>AVERAGE(P45:P52,P41:P43,P36:P39,P33:P34,P22:P30,P19:P20,P16:P17)</f>
        <v>0.93753896952202975</v>
      </c>
    </row>
    <row r="60" spans="2:23" x14ac:dyDescent="0.25">
      <c r="F60" s="124"/>
      <c r="G60" s="124"/>
    </row>
    <row r="61" spans="2:23" ht="15.75" x14ac:dyDescent="0.25">
      <c r="C61" s="178"/>
      <c r="D61" s="178"/>
      <c r="E61" s="178"/>
      <c r="F61" s="125"/>
      <c r="G61" s="125"/>
      <c r="L61" s="179"/>
      <c r="M61" s="179"/>
      <c r="N61" s="179"/>
      <c r="O61" s="179"/>
      <c r="P61" s="179"/>
      <c r="Q61" s="179"/>
      <c r="U61" s="178"/>
      <c r="V61" s="178"/>
      <c r="W61" s="178"/>
    </row>
    <row r="74" spans="5:23" ht="15.75" thickBot="1" x14ac:dyDescent="0.3"/>
    <row r="75" spans="5:23" ht="15.75" thickBot="1" x14ac:dyDescent="0.3">
      <c r="E75" s="199" t="s">
        <v>14</v>
      </c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1"/>
    </row>
    <row r="76" spans="5:23" ht="15.75" thickBot="1" x14ac:dyDescent="0.3">
      <c r="E76" s="202" t="s">
        <v>15</v>
      </c>
      <c r="F76" s="202" t="s">
        <v>16</v>
      </c>
      <c r="G76" s="196" t="s">
        <v>17</v>
      </c>
      <c r="H76" s="197"/>
      <c r="I76" s="197"/>
      <c r="J76" s="198"/>
      <c r="K76" s="196" t="s">
        <v>18</v>
      </c>
      <c r="L76" s="197"/>
      <c r="M76" s="197"/>
      <c r="N76" s="198"/>
      <c r="O76" s="196" t="s">
        <v>19</v>
      </c>
      <c r="P76" s="197"/>
      <c r="Q76" s="197"/>
      <c r="R76" s="198"/>
      <c r="S76" s="196" t="s">
        <v>20</v>
      </c>
      <c r="T76" s="197"/>
      <c r="U76" s="197"/>
      <c r="V76" s="198"/>
      <c r="W76" s="204" t="s">
        <v>4</v>
      </c>
    </row>
    <row r="77" spans="5:23" ht="29.25" thickBot="1" x14ac:dyDescent="0.3">
      <c r="E77" s="203"/>
      <c r="F77" s="203"/>
      <c r="G77" s="4" t="s">
        <v>21</v>
      </c>
      <c r="H77" s="5" t="s">
        <v>22</v>
      </c>
      <c r="I77" s="6" t="s">
        <v>23</v>
      </c>
      <c r="J77" s="7" t="s">
        <v>24</v>
      </c>
      <c r="K77" s="4" t="s">
        <v>21</v>
      </c>
      <c r="L77" s="5" t="s">
        <v>22</v>
      </c>
      <c r="M77" s="6" t="s">
        <v>23</v>
      </c>
      <c r="N77" s="7" t="s">
        <v>24</v>
      </c>
      <c r="O77" s="4" t="s">
        <v>8</v>
      </c>
      <c r="P77" s="8" t="s">
        <v>9</v>
      </c>
      <c r="Q77" s="9" t="s">
        <v>10</v>
      </c>
      <c r="R77" s="10" t="s">
        <v>11</v>
      </c>
      <c r="S77" s="11" t="s">
        <v>8</v>
      </c>
      <c r="T77" s="12" t="s">
        <v>9</v>
      </c>
      <c r="U77" s="9" t="s">
        <v>10</v>
      </c>
      <c r="V77" s="12" t="s">
        <v>11</v>
      </c>
      <c r="W77" s="205"/>
    </row>
    <row r="78" spans="5:23" ht="15.75" thickBot="1" x14ac:dyDescent="0.3">
      <c r="E78" s="185"/>
      <c r="F78" s="186"/>
      <c r="G78" s="62"/>
      <c r="H78" s="63"/>
      <c r="I78" s="63"/>
      <c r="J78" s="64"/>
      <c r="K78" s="62"/>
      <c r="L78" s="63"/>
      <c r="M78" s="63"/>
      <c r="N78" s="65"/>
      <c r="O78" s="61" t="str">
        <f>IFERROR((K78/G78),"100%")</f>
        <v>100%</v>
      </c>
      <c r="P78" s="26" t="str">
        <f>IFERROR((L78/H78),"100%")</f>
        <v>100%</v>
      </c>
      <c r="Q78" s="26" t="str">
        <f>IFERROR((M78/I78),"100%")</f>
        <v>100%</v>
      </c>
      <c r="R78" s="28" t="str">
        <f>IFERROR((N78/J78),"100%")</f>
        <v>100%</v>
      </c>
      <c r="S78" s="61" t="str">
        <f>IFERROR(((K78)/(G78)),"100%")</f>
        <v>100%</v>
      </c>
      <c r="T78" s="61" t="str">
        <f>IFERROR(((L78+M78)/(H78+I78)),"100%")</f>
        <v>100%</v>
      </c>
      <c r="U78" s="26" t="str">
        <f>IFERROR(((L78+M78+N78)/(H78+I78+J78)),"100%")</f>
        <v>100%</v>
      </c>
      <c r="V78" s="28" t="str">
        <f>IFERROR(((L78+M78+N78+O78)/(H78+I78+J78+K78)),"100%")</f>
        <v>100%</v>
      </c>
      <c r="W78" s="66"/>
    </row>
    <row r="79" spans="5:23" x14ac:dyDescent="0.25">
      <c r="E79" s="17"/>
      <c r="F79" s="13">
        <v>400</v>
      </c>
      <c r="G79" s="46">
        <v>100</v>
      </c>
      <c r="H79" s="47">
        <v>100</v>
      </c>
      <c r="I79" s="47">
        <v>100</v>
      </c>
      <c r="J79" s="48">
        <v>100</v>
      </c>
      <c r="K79" s="46">
        <v>90</v>
      </c>
      <c r="L79" s="49"/>
      <c r="M79" s="49"/>
      <c r="N79" s="50"/>
      <c r="O79" s="28">
        <f>IFERROR(K79/G79,"100"%)</f>
        <v>0.9</v>
      </c>
      <c r="P79" s="41"/>
      <c r="Q79" s="41"/>
      <c r="R79" s="42"/>
      <c r="S79" s="34">
        <f>IFERROR(K79/F79,"100%")</f>
        <v>0.22500000000000001</v>
      </c>
      <c r="T79" s="41"/>
      <c r="U79" s="41"/>
      <c r="V79" s="42"/>
      <c r="W79" s="21"/>
    </row>
    <row r="80" spans="5:23" x14ac:dyDescent="0.25">
      <c r="E80" s="18"/>
      <c r="F80" s="14">
        <v>1500</v>
      </c>
      <c r="G80" s="51">
        <v>500</v>
      </c>
      <c r="H80" s="52">
        <v>250</v>
      </c>
      <c r="I80" s="52">
        <v>550</v>
      </c>
      <c r="J80" s="53">
        <v>200</v>
      </c>
      <c r="K80" s="51">
        <v>450</v>
      </c>
      <c r="L80" s="54"/>
      <c r="M80" s="54"/>
      <c r="N80" s="55"/>
      <c r="O80" s="28">
        <f>IFERROR(K80/G80,"100"%)</f>
        <v>0.9</v>
      </c>
      <c r="P80" s="43"/>
      <c r="Q80" s="43"/>
      <c r="R80" s="44"/>
      <c r="S80" s="34">
        <f>IFERROR(K80/F80,"100%")</f>
        <v>0.3</v>
      </c>
      <c r="T80" s="43"/>
      <c r="U80" s="43"/>
      <c r="V80" s="44"/>
      <c r="W80" s="22"/>
    </row>
    <row r="81" spans="5:23" ht="15.75" thickBot="1" x14ac:dyDescent="0.3">
      <c r="E81" s="19"/>
      <c r="F81" s="20"/>
      <c r="G81" s="56"/>
      <c r="H81" s="123"/>
      <c r="I81" s="57"/>
      <c r="J81" s="58"/>
      <c r="K81" s="56"/>
      <c r="L81" s="59"/>
      <c r="M81" s="59"/>
      <c r="N81" s="60"/>
      <c r="O81" s="31"/>
      <c r="P81" s="32"/>
      <c r="Q81" s="32"/>
      <c r="R81" s="33"/>
      <c r="S81" s="45"/>
      <c r="T81" s="32"/>
      <c r="U81" s="32"/>
      <c r="V81" s="33"/>
      <c r="W81" s="23"/>
    </row>
  </sheetData>
  <mergeCells count="36">
    <mergeCell ref="B50:B51"/>
    <mergeCell ref="B37:B38"/>
    <mergeCell ref="C37:C38"/>
    <mergeCell ref="C48:C49"/>
    <mergeCell ref="B48:B49"/>
    <mergeCell ref="C45:C46"/>
    <mergeCell ref="B45:B46"/>
    <mergeCell ref="E78:F78"/>
    <mergeCell ref="E2:S2"/>
    <mergeCell ref="E3:S3"/>
    <mergeCell ref="E4:S4"/>
    <mergeCell ref="L11:O11"/>
    <mergeCell ref="E5:S5"/>
    <mergeCell ref="K76:N76"/>
    <mergeCell ref="O76:R76"/>
    <mergeCell ref="S76:V76"/>
    <mergeCell ref="E75:W75"/>
    <mergeCell ref="E76:E77"/>
    <mergeCell ref="W76:W77"/>
    <mergeCell ref="F76:F77"/>
    <mergeCell ref="G76:J76"/>
    <mergeCell ref="G10:V10"/>
    <mergeCell ref="W11:W12"/>
    <mergeCell ref="C61:E61"/>
    <mergeCell ref="L61:Q61"/>
    <mergeCell ref="U61:W61"/>
    <mergeCell ref="C53:F53"/>
    <mergeCell ref="C31:C32"/>
    <mergeCell ref="C50:C51"/>
    <mergeCell ref="B31:B32"/>
    <mergeCell ref="P11:S11"/>
    <mergeCell ref="T11:V11"/>
    <mergeCell ref="B11:B12"/>
    <mergeCell ref="C11:C12"/>
    <mergeCell ref="D11:F11"/>
    <mergeCell ref="G11:K11"/>
  </mergeCells>
  <conditionalFormatting sqref="C27">
    <cfRule type="duplicateValues" dxfId="38" priority="52"/>
    <cfRule type="duplicateValues" dxfId="37" priority="53"/>
  </conditionalFormatting>
  <conditionalFormatting sqref="C41">
    <cfRule type="duplicateValues" dxfId="36" priority="60"/>
    <cfRule type="duplicateValues" dxfId="35" priority="61"/>
  </conditionalFormatting>
  <conditionalFormatting sqref="C42">
    <cfRule type="duplicateValues" dxfId="34" priority="58"/>
    <cfRule type="duplicateValues" dxfId="33" priority="59"/>
  </conditionalFormatting>
  <conditionalFormatting sqref="C43">
    <cfRule type="duplicateValues" dxfId="32" priority="56"/>
    <cfRule type="duplicateValues" dxfId="31" priority="57"/>
  </conditionalFormatting>
  <conditionalFormatting sqref="C44">
    <cfRule type="duplicateValues" dxfId="30" priority="50"/>
    <cfRule type="duplicateValues" dxfId="29" priority="51"/>
  </conditionalFormatting>
  <conditionalFormatting sqref="G78:J81">
    <cfRule type="containsBlanks" dxfId="28" priority="75">
      <formula>LEN(TRIM(G78))=0</formula>
    </cfRule>
  </conditionalFormatting>
  <conditionalFormatting sqref="H13:K52">
    <cfRule type="containsBlanks" dxfId="27" priority="152">
      <formula>LEN(TRIM(H13))=0</formula>
    </cfRule>
  </conditionalFormatting>
  <conditionalFormatting sqref="L13:P52 K78:N81">
    <cfRule type="containsBlanks" dxfId="26" priority="76">
      <formula>LEN(TRIM(K13))=0</formula>
    </cfRule>
  </conditionalFormatting>
  <conditionalFormatting sqref="O79:O80">
    <cfRule type="containsBlanks" dxfId="25" priority="184" stopIfTrue="1">
      <formula>LEN(TRIM(O79))=0</formula>
    </cfRule>
    <cfRule type="cellIs" dxfId="24" priority="181" stopIfTrue="1" operator="between">
      <formula>0.5</formula>
      <formula>0.7</formula>
    </cfRule>
    <cfRule type="cellIs" dxfId="23" priority="180" stopIfTrue="1" operator="lessThan">
      <formula>0.5</formula>
    </cfRule>
    <cfRule type="cellIs" dxfId="22" priority="179" stopIfTrue="1" operator="equal">
      <formula>"100%"</formula>
    </cfRule>
    <cfRule type="cellIs" dxfId="21" priority="182" stopIfTrue="1" operator="between">
      <formula>0.7</formula>
      <formula>1.2</formula>
    </cfRule>
    <cfRule type="cellIs" dxfId="20" priority="183" stopIfTrue="1" operator="greaterThanOrEqual">
      <formula>1.2</formula>
    </cfRule>
  </conditionalFormatting>
  <conditionalFormatting sqref="O78:V78">
    <cfRule type="cellIs" dxfId="19" priority="65" stopIfTrue="1" operator="between">
      <formula>0.5</formula>
      <formula>0.7</formula>
    </cfRule>
    <cfRule type="cellIs" dxfId="18" priority="66" stopIfTrue="1" operator="between">
      <formula>0.7</formula>
      <formula>1.2</formula>
    </cfRule>
    <cfRule type="cellIs" dxfId="17" priority="67" stopIfTrue="1" operator="greaterThanOrEqual">
      <formula>1.2</formula>
    </cfRule>
    <cfRule type="containsBlanks" dxfId="16" priority="68" stopIfTrue="1">
      <formula>LEN(TRIM(O78))=0</formula>
    </cfRule>
    <cfRule type="cellIs" dxfId="15" priority="63" stopIfTrue="1" operator="equal">
      <formula>"100%"</formula>
    </cfRule>
    <cfRule type="cellIs" dxfId="14" priority="64" stopIfTrue="1" operator="lessThan">
      <formula>0.5</formula>
    </cfRule>
  </conditionalFormatting>
  <conditionalFormatting sqref="P13:P52">
    <cfRule type="cellIs" dxfId="13" priority="12" stopIfTrue="1" operator="greaterThanOrEqual">
      <formula>1.2</formula>
    </cfRule>
    <cfRule type="cellIs" dxfId="12" priority="11" stopIfTrue="1" operator="between">
      <formula>0.7</formula>
      <formula>1.2</formula>
    </cfRule>
    <cfRule type="cellIs" dxfId="11" priority="10" stopIfTrue="1" operator="between">
      <formula>0.5</formula>
      <formula>0.7</formula>
    </cfRule>
    <cfRule type="cellIs" dxfId="10" priority="9" stopIfTrue="1" operator="lessThan">
      <formula>0.5</formula>
    </cfRule>
    <cfRule type="containsBlanks" dxfId="9" priority="13" stopIfTrue="1">
      <formula>LEN(TRIM(P13))=0</formula>
    </cfRule>
    <cfRule type="cellIs" dxfId="8" priority="8" stopIfTrue="1" operator="equal">
      <formula>"100%"</formula>
    </cfRule>
  </conditionalFormatting>
  <conditionalFormatting sqref="P79:R80 T79:V80 O81:V81">
    <cfRule type="containsBlanks" dxfId="7" priority="153">
      <formula>LEN(TRIM(O79))=0</formula>
    </cfRule>
  </conditionalFormatting>
  <conditionalFormatting sqref="S79:S80">
    <cfRule type="cellIs" dxfId="6" priority="166" stopIfTrue="1" operator="equal">
      <formula>"100%"</formula>
    </cfRule>
    <cfRule type="cellIs" dxfId="5" priority="167" stopIfTrue="1" operator="lessThan">
      <formula>0.5</formula>
    </cfRule>
    <cfRule type="cellIs" dxfId="4" priority="168" stopIfTrue="1" operator="between">
      <formula>0.5</formula>
      <formula>0.7</formula>
    </cfRule>
    <cfRule type="cellIs" dxfId="3" priority="169" stopIfTrue="1" operator="between">
      <formula>0.7</formula>
      <formula>1.2</formula>
    </cfRule>
    <cfRule type="cellIs" dxfId="2" priority="170" stopIfTrue="1" operator="greaterThanOrEqual">
      <formula>1.2</formula>
    </cfRule>
    <cfRule type="containsBlanks" dxfId="1" priority="171" stopIfTrue="1">
      <formula>LEN(TRIM(S79))=0</formula>
    </cfRule>
  </conditionalFormatting>
  <conditionalFormatting sqref="S78:V78">
    <cfRule type="containsBlanks" dxfId="0" priority="62">
      <formula>LEN(TRIM(S78))=0</formula>
    </cfRule>
  </conditionalFormatting>
  <pageMargins left="0.7" right="0.7" top="0.75" bottom="0.75" header="0.3" footer="0.3"/>
  <pageSetup paperSize="309" scale="24" fitToHeight="0" orientation="landscape" r:id="rId1"/>
  <rowBreaks count="3" manualBreakCount="3">
    <brk id="22" max="22" man="1"/>
    <brk id="35" max="16383" man="1"/>
    <brk id="50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7" t="s">
        <v>28</v>
      </c>
    </row>
    <row r="3" spans="1:2" ht="120.2" customHeight="1" x14ac:dyDescent="0.25">
      <c r="A3" s="217" t="s">
        <v>27</v>
      </c>
      <c r="B3" s="217"/>
    </row>
    <row r="5" spans="1:2" ht="45" x14ac:dyDescent="0.25">
      <c r="A5" s="24"/>
      <c r="B5" s="36" t="s">
        <v>25</v>
      </c>
    </row>
    <row r="6" spans="1:2" ht="60" x14ac:dyDescent="0.25">
      <c r="A6" s="25"/>
      <c r="B6" s="36" t="s">
        <v>26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E1 2024</vt:lpstr>
      <vt:lpstr>Instrucciones</vt:lpstr>
      <vt:lpstr>'SEGUIMIENTO E1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2024-04-17T19:53:30Z</cp:lastPrinted>
  <dcterms:created xsi:type="dcterms:W3CDTF">2020-03-29T15:30:51Z</dcterms:created>
  <dcterms:modified xsi:type="dcterms:W3CDTF">2024-05-13T20:27:58Z</dcterms:modified>
  <cp:category/>
  <cp:contentStatus/>
</cp:coreProperties>
</file>