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4B9C716C-9F69-4EBF-A8C6-CE4A6D4C86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1 2024" sheetId="3" r:id="rId1"/>
    <sheet name="Instrucciones" sheetId="4" r:id="rId2"/>
  </sheets>
  <definedNames>
    <definedName name="ADFASDF">#REF!</definedName>
    <definedName name="_xlnm.Print_Area" localSheetId="0">'SEGUIMIENTO E1 2024'!$A$1:$W$65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3" l="1"/>
  <c r="P13" i="3"/>
  <c r="R73" i="3" l="1"/>
  <c r="R74" i="3"/>
  <c r="S73" i="3"/>
  <c r="U73" i="3"/>
  <c r="T73" i="3"/>
  <c r="V80" i="3"/>
  <c r="G43" i="3" l="1"/>
  <c r="Q73" i="3" l="1"/>
  <c r="P73" i="3"/>
  <c r="V73" i="3"/>
  <c r="P15" i="3"/>
  <c r="V14" i="3"/>
  <c r="U14" i="3"/>
  <c r="T14" i="3"/>
  <c r="V79" i="3"/>
  <c r="V78" i="3"/>
  <c r="V77" i="3"/>
  <c r="V76" i="3"/>
  <c r="V75" i="3"/>
  <c r="V74" i="3"/>
  <c r="U80" i="3"/>
  <c r="U79" i="3"/>
  <c r="U78" i="3"/>
  <c r="U77" i="3"/>
  <c r="U76" i="3"/>
  <c r="U75" i="3"/>
  <c r="U74" i="3"/>
  <c r="T80" i="3"/>
  <c r="T79" i="3"/>
  <c r="T78" i="3"/>
  <c r="T77" i="3"/>
  <c r="T76" i="3"/>
  <c r="T75" i="3"/>
  <c r="T74" i="3"/>
  <c r="Q54" i="3" l="1"/>
  <c r="S54" i="3"/>
  <c r="V54" i="3"/>
  <c r="O73" i="3"/>
  <c r="R54" i="3" l="1"/>
  <c r="U54" i="3"/>
  <c r="R81" i="3"/>
  <c r="Q81" i="3"/>
  <c r="O77" i="3"/>
  <c r="O78" i="3"/>
  <c r="O79" i="3"/>
  <c r="F81" i="3"/>
  <c r="O74" i="3"/>
  <c r="P74" i="3"/>
  <c r="Q74" i="3"/>
  <c r="S74" i="3"/>
  <c r="O75" i="3"/>
  <c r="P75" i="3"/>
  <c r="Q75" i="3"/>
  <c r="R75" i="3"/>
  <c r="S75" i="3"/>
  <c r="O76" i="3"/>
  <c r="P76" i="3"/>
  <c r="Q76" i="3"/>
  <c r="R76" i="3"/>
  <c r="S76" i="3"/>
  <c r="P77" i="3"/>
  <c r="Q77" i="3"/>
  <c r="R77" i="3"/>
  <c r="S77" i="3"/>
  <c r="P78" i="3"/>
  <c r="Q78" i="3"/>
  <c r="R78" i="3"/>
  <c r="S78" i="3"/>
  <c r="P79" i="3"/>
  <c r="Q79" i="3"/>
  <c r="R79" i="3"/>
  <c r="S79" i="3"/>
  <c r="O80" i="3"/>
  <c r="P80" i="3"/>
  <c r="Q80" i="3"/>
  <c r="R80" i="3"/>
  <c r="S80" i="3"/>
  <c r="O81" i="3" l="1"/>
  <c r="P81" i="3"/>
  <c r="U81" i="3"/>
  <c r="T81" i="3"/>
  <c r="V81" i="3"/>
  <c r="S81" i="3"/>
  <c r="P17" i="3"/>
  <c r="T54" i="3" l="1"/>
  <c r="G21" i="3"/>
  <c r="G20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19" i="3"/>
  <c r="G18" i="3"/>
  <c r="G17" i="3"/>
  <c r="G16" i="3"/>
  <c r="G15" i="3"/>
  <c r="P16" i="3" l="1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 l="1"/>
  <c r="R14" i="3"/>
  <c r="S14" i="3"/>
  <c r="P14" i="3" l="1"/>
</calcChain>
</file>

<file path=xl/sharedStrings.xml><?xml version="1.0" encoding="utf-8"?>
<sst xmlns="http://schemas.openxmlformats.org/spreadsheetml/2006/main" count="312" uniqueCount="222">
  <si>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</si>
  <si>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</si>
  <si>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</si>
  <si>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</si>
  <si>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</si>
  <si>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</si>
  <si>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</si>
  <si>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</si>
  <si>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</si>
  <si>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</si>
  <si>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</si>
  <si>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</si>
  <si>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</si>
  <si>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</si>
  <si>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</si>
  <si>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</si>
  <si>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</si>
  <si>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</si>
  <si>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</si>
  <si>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</si>
  <si>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</si>
  <si>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</si>
  <si>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</si>
  <si>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</si>
  <si>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</si>
  <si>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</si>
  <si>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</si>
  <si>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</si>
  <si>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</si>
  <si>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EJEMPLO</t>
  </si>
  <si>
    <t>Componente
(ICCAL)</t>
  </si>
  <si>
    <t>Trimestral</t>
  </si>
  <si>
    <t>Propósito
(Oficialía Mayor)</t>
  </si>
  <si>
    <r>
      <rPr>
        <b/>
        <sz val="11"/>
        <color theme="0"/>
        <rFont val="Arial"/>
        <family val="2"/>
      </rPr>
      <t>PSAA=</t>
    </r>
    <r>
      <rPr>
        <sz val="11"/>
        <color theme="0"/>
        <rFont val="Arial"/>
        <family val="2"/>
      </rPr>
      <t xml:space="preserve"> Porcentaje de solicitudes administrativas atendidas.</t>
    </r>
  </si>
  <si>
    <r>
      <t xml:space="preserve">UNIDAD DE MEDIDA DEL INDICADOR: 
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
</t>
    </r>
    <r>
      <rPr>
        <sz val="11"/>
        <color theme="0"/>
        <rFont val="Arial"/>
        <family val="2"/>
      </rPr>
      <t>Solicitudes Administrativas</t>
    </r>
    <r>
      <rPr>
        <b/>
        <sz val="11"/>
        <color theme="0"/>
        <rFont val="Arial"/>
        <family val="2"/>
      </rPr>
      <t xml:space="preserve">
</t>
    </r>
  </si>
  <si>
    <t>Componente (OFICIALÍA MAYOR)</t>
  </si>
  <si>
    <r>
      <t>PGER=</t>
    </r>
    <r>
      <rPr>
        <sz val="11"/>
        <color theme="1"/>
        <rFont val="Arial"/>
        <family val="2"/>
      </rPr>
      <t xml:space="preserve"> Porcentaje de gestiones realizadas.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</si>
  <si>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Gestiones de apoyos </t>
    </r>
  </si>
  <si>
    <r>
      <rPr>
        <b/>
        <sz val="11"/>
        <color theme="1"/>
        <rFont val="Arial"/>
        <family val="2"/>
      </rPr>
      <t>PEEOMA=</t>
    </r>
    <r>
      <rPr>
        <sz val="11"/>
        <color theme="1"/>
        <rFont val="Arial"/>
        <family val="2"/>
      </rPr>
      <t xml:space="preserve"> Porcentaje de eventos especiales oficiales municipales atendidos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</si>
  <si>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Eventos Especiales Oficiales</t>
    </r>
  </si>
  <si>
    <r>
      <rPr>
        <b/>
        <sz val="11"/>
        <color theme="1"/>
        <rFont val="Arial"/>
        <family val="2"/>
      </rPr>
      <t>PCAE=</t>
    </r>
    <r>
      <rPr>
        <sz val="11"/>
        <color theme="1"/>
        <rFont val="Arial"/>
        <family val="2"/>
      </rPr>
      <t xml:space="preserve"> Porcentaje de cumplimiento de los acuerdos establecidos.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</si>
  <si>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>Acuerdos Establecidos.</t>
    </r>
  </si>
  <si>
    <t>Componente
(DIRECCIÓN DE RECURSOS MATERIALES)</t>
  </si>
  <si>
    <r>
      <t xml:space="preserve">PRMS: </t>
    </r>
    <r>
      <rPr>
        <sz val="11"/>
        <color theme="1"/>
        <rFont val="Arial"/>
        <family val="2"/>
      </rPr>
      <t xml:space="preserve">Porcentaje de los recursos materiales y servicios suministrados. </t>
    </r>
  </si>
  <si>
    <r>
      <t xml:space="preserve">UNIDAD DE MEDIDA DEL INDICADOR:
</t>
    </r>
    <r>
      <rPr>
        <sz val="11"/>
        <color rgb="FF000000"/>
        <rFont val="Arial"/>
        <family val="2"/>
      </rPr>
      <t xml:space="preserve">Porcentaje
</t>
    </r>
    <r>
      <rPr>
        <b/>
        <sz val="11"/>
        <color rgb="FF000000"/>
        <rFont val="Arial"/>
        <family val="2"/>
      </rPr>
      <t xml:space="preserve">
UNIDAD DE MEDIDA DE LAS VARIABLES:
</t>
    </r>
    <r>
      <rPr>
        <sz val="11"/>
        <color rgb="FF000000"/>
        <rFont val="Arial"/>
        <family val="2"/>
      </rPr>
      <t>Solicitudes de recursos materiales y servicios</t>
    </r>
    <r>
      <rPr>
        <b/>
        <sz val="11"/>
        <color rgb="FF000000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</si>
  <si>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 xml:space="preserve">PSAL: </t>
    </r>
    <r>
      <rPr>
        <sz val="11"/>
        <color theme="1"/>
        <rFont val="Arial"/>
        <family val="2"/>
      </rPr>
      <t>Porcentaje de Solicitudes Administrativas y de Logística Atendidas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</si>
  <si>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administrativas y de logística</t>
    </r>
  </si>
  <si>
    <r>
      <rPr>
        <b/>
        <sz val="11"/>
        <color theme="1"/>
        <rFont val="Arial"/>
        <family val="2"/>
      </rPr>
      <t xml:space="preserve">PIE: </t>
    </r>
    <r>
      <rPr>
        <sz val="11"/>
        <color theme="1"/>
        <rFont val="Arial"/>
        <family val="2"/>
      </rPr>
      <t>Porcentaje de Integración de Expedientes realizados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</si>
  <si>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 xml:space="preserve">:
Expedientes
</t>
    </r>
  </si>
  <si>
    <r>
      <rPr>
        <b/>
        <sz val="11"/>
        <color theme="1"/>
        <rFont val="Arial"/>
        <family val="2"/>
      </rPr>
      <t xml:space="preserve">PRRE: </t>
    </r>
    <r>
      <rPr>
        <sz val="11"/>
        <color theme="1"/>
        <rFont val="Arial"/>
        <family val="2"/>
      </rPr>
      <t>Porcentaje de  Requisiciones para Eventos Atendidos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</si>
  <si>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Requisiciones para eventos</t>
    </r>
  </si>
  <si>
    <r>
      <rPr>
        <b/>
        <sz val="11"/>
        <color theme="1"/>
        <rFont val="Arial"/>
        <family val="2"/>
      </rPr>
      <t xml:space="preserve">PSP: </t>
    </r>
    <r>
      <rPr>
        <sz val="11"/>
        <color theme="1"/>
        <rFont val="Arial"/>
        <family val="2"/>
      </rPr>
      <t xml:space="preserve">Porcentaje de las Solicitudes de Pago elaboradas.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</si>
  <si>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</t>
    </r>
    <r>
      <rPr>
        <sz val="11"/>
        <color rgb="FF000000"/>
        <rFont val="Arial"/>
        <family val="2"/>
      </rPr>
      <t xml:space="preserve">
Solicitudes de pago </t>
    </r>
  </si>
  <si>
    <r>
      <rPr>
        <b/>
        <sz val="11"/>
        <color theme="1"/>
        <rFont val="Arial"/>
        <family val="2"/>
      </rPr>
      <t>PASA:</t>
    </r>
    <r>
      <rPr>
        <sz val="11"/>
        <color theme="1"/>
        <rFont val="Arial"/>
        <family val="2"/>
      </rPr>
      <t xml:space="preserve"> Porcentaje de Asistencia de los Siniestros Atendidos.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</si>
  <si>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</t>
    </r>
    <r>
      <rPr>
        <sz val="11"/>
        <color rgb="FF000000"/>
        <rFont val="Arial"/>
        <family val="2"/>
      </rPr>
      <t>:
Asistencias de Siniestros.</t>
    </r>
  </si>
  <si>
    <r>
      <rPr>
        <b/>
        <sz val="11"/>
        <color theme="1"/>
        <rFont val="Arial"/>
        <family val="2"/>
      </rPr>
      <t xml:space="preserve">PCS: </t>
    </r>
    <r>
      <rPr>
        <sz val="11"/>
        <color theme="1"/>
        <rFont val="Arial"/>
        <family val="2"/>
      </rPr>
      <t>Porcentaje de Combustible Suministrado</t>
    </r>
  </si>
  <si>
    <r>
      <rPr>
        <b/>
        <sz val="11"/>
        <color rgb="FF000000"/>
        <rFont val="Arial"/>
        <family val="2"/>
      </rPr>
      <t>UNIDAD DE MEDIDA DEL INDICADOR=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VARIABLES=  </t>
    </r>
    <r>
      <rPr>
        <sz val="11"/>
        <color rgb="FF000000"/>
        <rFont val="Arial"/>
        <family val="2"/>
      </rPr>
      <t xml:space="preserve">             
Litros de Combustible</t>
    </r>
  </si>
  <si>
    <r>
      <rPr>
        <b/>
        <sz val="11"/>
        <color theme="1"/>
        <rFont val="Arial"/>
        <family val="2"/>
      </rPr>
      <t xml:space="preserve">PSVA: </t>
    </r>
    <r>
      <rPr>
        <sz val="11"/>
        <color theme="1"/>
        <rFont val="Arial"/>
        <family val="2"/>
      </rPr>
      <t xml:space="preserve">Porcentaje de solicitudes de vehículos atendidas
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</si>
  <si>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de reparación de vehículos.</t>
    </r>
  </si>
  <si>
    <t>Componente
(PATRIMONIO MUNICIPAL)</t>
  </si>
  <si>
    <r>
      <t xml:space="preserve">PAORC= </t>
    </r>
    <r>
      <rPr>
        <sz val="11"/>
        <color theme="1"/>
        <rFont val="Arial"/>
        <family val="2"/>
      </rPr>
      <t>Porcentaje de Avance en las operaciones de resguardo y control.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</si>
  <si>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Operaciones de Resguardo y Control </t>
    </r>
  </si>
  <si>
    <r>
      <rPr>
        <b/>
        <sz val="11"/>
        <color theme="1"/>
        <rFont val="Arial"/>
        <family val="2"/>
      </rPr>
      <t>PAMA=</t>
    </r>
    <r>
      <rPr>
        <sz val="11"/>
        <color theme="1"/>
        <rFont val="Arial"/>
        <family val="2"/>
      </rPr>
      <t xml:space="preserve"> Porcentaje de Avance en el Mantenimiento de las Áreas.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</si>
  <si>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Acciones de Mantenimiento </t>
    </r>
  </si>
  <si>
    <r>
      <rPr>
        <b/>
        <sz val="11"/>
        <color theme="1"/>
        <rFont val="Arial"/>
        <family val="2"/>
      </rPr>
      <t>PEABA=</t>
    </r>
    <r>
      <rPr>
        <sz val="11"/>
        <color theme="1"/>
        <rFont val="Arial"/>
        <family val="2"/>
      </rPr>
      <t xml:space="preserve"> Porcentaje de Avance en Expedientes Actualizados.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</si>
  <si>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Expedientes de Bienes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</si>
  <si>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Regulaciones </t>
    </r>
  </si>
  <si>
    <r>
      <rPr>
        <b/>
        <sz val="11"/>
        <color theme="1"/>
        <rFont val="Arial"/>
        <family val="2"/>
      </rPr>
      <t>PACB=</t>
    </r>
    <r>
      <rPr>
        <sz val="11"/>
        <color theme="1"/>
        <rFont val="Arial"/>
        <family val="2"/>
      </rPr>
      <t xml:space="preserve"> Porcentaje de Avance en Claves de Bienes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</si>
  <si>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Claves de bienes </t>
    </r>
  </si>
  <si>
    <r>
      <rPr>
        <b/>
        <sz val="11"/>
        <color theme="1"/>
        <rFont val="Arial"/>
        <family val="2"/>
      </rPr>
      <t>PARI=</t>
    </r>
    <r>
      <rPr>
        <sz val="11"/>
        <color theme="1"/>
        <rFont val="Arial"/>
        <family val="2"/>
      </rPr>
      <t xml:space="preserve"> Porcentaje de Avance en los Resguardos e Inventarios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</si>
  <si>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Resguardos e inventarios </t>
    </r>
  </si>
  <si>
    <r>
      <rPr>
        <b/>
        <sz val="11"/>
        <color theme="1"/>
        <rFont val="Arial"/>
        <family val="2"/>
      </rPr>
      <t>PAEBA=</t>
    </r>
    <r>
      <rPr>
        <sz val="11"/>
        <color theme="1"/>
        <rFont val="Arial"/>
        <family val="2"/>
      </rPr>
      <t xml:space="preserve"> Porcentaje de avance en evaluaciones basadas en las auditorias 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</si>
  <si>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Evaluaciones basadas en  auditorias </t>
    </r>
  </si>
  <si>
    <r>
      <t xml:space="preserve">PPMP: </t>
    </r>
    <r>
      <rPr>
        <sz val="11"/>
        <color theme="1"/>
        <rFont val="Arial"/>
        <family val="2"/>
      </rPr>
      <t xml:space="preserve">Porcentaje de integrantes del personal municipal profesionalizado.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</si>
  <si>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Integrantes del personal municipal</t>
    </r>
  </si>
  <si>
    <r>
      <rPr>
        <b/>
        <sz val="11"/>
        <color rgb="FF000000"/>
        <rFont val="Arial"/>
        <family val="2"/>
      </rPr>
      <t>PPCI:</t>
    </r>
    <r>
      <rPr>
        <sz val="11"/>
        <color rgb="FF000000"/>
        <rFont val="Arial"/>
        <family val="2"/>
      </rPr>
      <t xml:space="preserve"> Porcentaje de Cursos de Capacitación Integral Institucional impartidos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</si>
  <si>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Cursos de Capacitación Integral Institucional.</t>
    </r>
  </si>
  <si>
    <r>
      <rPr>
        <b/>
        <sz val="11"/>
        <color rgb="FF000000"/>
        <rFont val="Arial"/>
        <family val="2"/>
      </rPr>
      <t xml:space="preserve">PCC: </t>
    </r>
    <r>
      <rPr>
        <sz val="11"/>
        <color rgb="FF000000"/>
        <rFont val="Arial"/>
        <family val="2"/>
      </rPr>
      <t>Porcentaje de convenios de colaboración para la capacitación celebrados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</si>
  <si>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Convenios de colaboración</t>
    </r>
  </si>
  <si>
    <r>
      <rPr>
        <b/>
        <sz val="11"/>
        <color rgb="FF000000"/>
        <rFont val="Arial"/>
        <family val="2"/>
      </rPr>
      <t xml:space="preserve">PSPE: </t>
    </r>
    <r>
      <rPr>
        <sz val="11"/>
        <color rgb="FF000000"/>
        <rFont val="Arial"/>
        <family val="2"/>
      </rPr>
      <t>Porcentaje de servidores(as) públicos(as) evaluados(as)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</si>
  <si>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Servidores(as) públicos(as) </t>
    </r>
  </si>
  <si>
    <t>Componente
( DTIC )</t>
  </si>
  <si>
    <r>
      <rPr>
        <b/>
        <sz val="11"/>
        <color theme="1"/>
        <rFont val="Arial"/>
        <family val="2"/>
      </rPr>
      <t xml:space="preserve">PSIB: </t>
    </r>
    <r>
      <rPr>
        <sz val="11"/>
        <color theme="1"/>
        <rFont val="Arial"/>
        <family val="2"/>
      </rPr>
      <t xml:space="preserve">Porcentaje de servicios de sistemas de información brindados.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</si>
  <si>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sistemas de información </t>
    </r>
  </si>
  <si>
    <r>
      <rPr>
        <b/>
        <sz val="11"/>
        <color rgb="FF000000"/>
        <rFont val="Arial"/>
        <family val="2"/>
      </rPr>
      <t>PSI=</t>
    </r>
    <r>
      <rPr>
        <sz val="11"/>
        <color rgb="FF000000"/>
        <rFont val="Arial"/>
        <family val="2"/>
      </rPr>
      <t xml:space="preserve"> Porcentaje de sistemas informáticos.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</si>
  <si>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
Sistemas Informáticos </t>
    </r>
  </si>
  <si>
    <r>
      <rPr>
        <b/>
        <sz val="11"/>
        <color rgb="FF000000"/>
        <rFont val="Arial"/>
        <family val="2"/>
      </rPr>
      <t>PSTC:</t>
    </r>
    <r>
      <rPr>
        <sz val="11"/>
        <color rgb="FF000000"/>
        <rFont val="Arial"/>
        <family val="2"/>
      </rPr>
      <t xml:space="preserve"> Porcentaje de servicios de telecomunicaciones atendidas.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</si>
  <si>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Telecomunicaciones</t>
    </r>
  </si>
  <si>
    <r>
      <rPr>
        <b/>
        <sz val="11"/>
        <color rgb="FF000000"/>
        <rFont val="Arial"/>
        <family val="2"/>
      </rPr>
      <t>PSTA=</t>
    </r>
    <r>
      <rPr>
        <sz val="11"/>
        <color rgb="FF000000"/>
        <rFont val="Arial"/>
        <family val="2"/>
      </rPr>
      <t xml:space="preserve"> Porcentaje de servicios técnicos atendidos.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</si>
  <si>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Técnicos</t>
    </r>
  </si>
  <si>
    <t>Componente
(Dirección de Servicios Generales)</t>
  </si>
  <si>
    <r>
      <rPr>
        <b/>
        <sz val="11"/>
        <color rgb="FF000000"/>
        <rFont val="Arial"/>
        <family val="2"/>
      </rPr>
      <t>PSML=</t>
    </r>
    <r>
      <rPr>
        <sz val="11"/>
        <color rgb="FF000000"/>
        <rFont val="Arial"/>
        <family val="2"/>
      </rPr>
      <t xml:space="preserve">Porcentaje de Servicios de mantenimiento y logística realizados.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</si>
  <si>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Servicios de Mantenimiento y Logística </t>
    </r>
  </si>
  <si>
    <r>
      <rPr>
        <b/>
        <sz val="11"/>
        <color rgb="FF000000"/>
        <rFont val="Arial"/>
        <family val="2"/>
      </rPr>
      <t>PSMR=</t>
    </r>
    <r>
      <rPr>
        <sz val="11"/>
        <color rgb="FF000000"/>
        <rFont val="Arial"/>
        <family val="2"/>
      </rPr>
      <t xml:space="preserve">Porcentaje de servicios de mantenimiento municipal realizados.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</si>
  <si>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 xml:space="preserve">Servicios de mantenimiento </t>
    </r>
  </si>
  <si>
    <r>
      <rPr>
        <b/>
        <sz val="11"/>
        <color rgb="FF000000"/>
        <rFont val="Arial"/>
        <family val="2"/>
      </rPr>
      <t>PLEO=</t>
    </r>
    <r>
      <rPr>
        <sz val="11"/>
        <color rgb="FF000000"/>
        <rFont val="Arial"/>
        <family val="2"/>
      </rPr>
      <t xml:space="preserve"> Porcentaje de servicios de logística de los eventos oficiales especiales brindados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</si>
  <si>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>Eventos oficiales especiales</t>
    </r>
  </si>
  <si>
    <r>
      <t xml:space="preserve">                          </t>
    </r>
    <r>
      <rPr>
        <b/>
        <sz val="11"/>
        <color rgb="FF000000"/>
        <rFont val="Arial"/>
        <family val="2"/>
      </rPr>
      <t xml:space="preserve">                                 PSLA=</t>
    </r>
    <r>
      <rPr>
        <sz val="11"/>
        <color rgb="FF000000"/>
        <rFont val="Arial"/>
        <family val="2"/>
      </rPr>
      <t xml:space="preserve"> Porcentaje de solicitudes de Logística de Eventos atendidas           </t>
    </r>
  </si>
  <si>
    <r>
      <rPr>
        <b/>
        <sz val="11"/>
        <color rgb="FF000000"/>
        <rFont val="Arial"/>
        <family val="2"/>
      </rPr>
      <t>UNIDAD DE MEDIDA DEL INDICADOR</t>
    </r>
    <r>
      <rPr>
        <sz val="11"/>
        <color rgb="FF000000"/>
        <rFont val="Arial"/>
        <family val="2"/>
      </rPr>
      <t xml:space="preserve">: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>: Solicitudes de Logística para los Eventos</t>
    </r>
  </si>
  <si>
    <t>Componente (Eventos Civicos)</t>
  </si>
  <si>
    <t xml:space="preserve">PECR= Porcentaje de Eventos Cívicos y Culturales realizados   </t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</si>
  <si>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 xml:space="preserve">Eventos Cívicos y Culturales realizados  </t>
    </r>
  </si>
  <si>
    <t xml:space="preserve">Actividad       </t>
  </si>
  <si>
    <r>
      <rPr>
        <b/>
        <sz val="11"/>
        <color rgb="FF000000"/>
        <rFont val="Arial"/>
        <family val="2"/>
      </rPr>
      <t xml:space="preserve">PCCR= </t>
    </r>
    <r>
      <rPr>
        <sz val="11"/>
        <color rgb="FF000000"/>
        <rFont val="Arial"/>
        <family val="2"/>
      </rPr>
      <t xml:space="preserve">  Porcentaje de Conmemoraciones y Celebraciones Cívicas realizadas    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</si>
  <si>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Conmemoraciones y Celebraciones Cívicas</t>
    </r>
  </si>
  <si>
    <r>
      <rPr>
        <b/>
        <sz val="11"/>
        <color rgb="FF000000"/>
        <rFont val="Arial"/>
        <family val="2"/>
      </rPr>
      <t>PMR</t>
    </r>
    <r>
      <rPr>
        <sz val="11"/>
        <color rgb="FF000000"/>
        <rFont val="Arial"/>
        <family val="2"/>
      </rPr>
      <t xml:space="preserve"> = Porcentaje de participaciones musicales realizadas.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</si>
  <si>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</t>
    </r>
    <r>
      <rPr>
        <sz val="11"/>
        <color rgb="FF000000"/>
        <rFont val="Arial"/>
        <family val="2"/>
      </rPr>
      <t>Participaciones Musicales</t>
    </r>
  </si>
  <si>
    <r>
      <t xml:space="preserve">PSEA= </t>
    </r>
    <r>
      <rPr>
        <sz val="11"/>
        <color rgb="FF000000"/>
        <rFont val="Arial"/>
        <family val="2"/>
      </rPr>
      <t xml:space="preserve">Porcentaje de solicitudes en Eventos Especiales atendidos  </t>
    </r>
    <r>
      <rPr>
        <b/>
        <sz val="11"/>
        <color rgb="FF000000"/>
        <rFont val="Arial"/>
        <family val="2"/>
      </rPr>
      <t xml:space="preserve">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</si>
  <si>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Solicitudes en Eventos Especiales</t>
    </r>
  </si>
  <si>
    <t>Componente
( Direccción de Recursos Humanos)</t>
  </si>
  <si>
    <r>
      <t xml:space="preserve">PPPME= </t>
    </r>
    <r>
      <rPr>
        <sz val="11"/>
        <color theme="1"/>
        <rFont val="Arial"/>
        <family val="2"/>
      </rPr>
      <t>Porcentaje de plantillas de personal municipal entregadas.</t>
    </r>
  </si>
  <si>
    <r>
      <t xml:space="preserve">UNIDAD DE MEDIDA DEL INDICADOR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                                             UNIDAD DE MEDIDA DE LA VARIABLE
</t>
    </r>
    <r>
      <rPr>
        <sz val="11"/>
        <color theme="1"/>
        <rFont val="Arial"/>
        <family val="2"/>
      </rPr>
      <t>Plantillas de personal municipal</t>
    </r>
  </si>
  <si>
    <r>
      <rPr>
        <b/>
        <sz val="11"/>
        <color theme="1"/>
        <rFont val="Arial"/>
        <family val="2"/>
      </rPr>
      <t>PIA</t>
    </r>
    <r>
      <rPr>
        <sz val="11"/>
        <color theme="1"/>
        <rFont val="Arial"/>
        <family val="2"/>
      </rPr>
      <t>=  Porcentaje de incidencias (altas, bajas, modificaciones, cambios de puestos o salarios) atendidas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</si>
  <si>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Incidencias
</t>
    </r>
  </si>
  <si>
    <r>
      <t xml:space="preserve">PRFLE= </t>
    </r>
    <r>
      <rPr>
        <sz val="11"/>
        <color theme="1"/>
        <rFont val="Arial"/>
        <family val="2"/>
      </rPr>
      <t>Porcentaje de reportes de finiquito y/o liquidación entregados.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</si>
  <si>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                                         UNIDAD DE MEDIDA DE LA VARIABLE:</t>
    </r>
    <r>
      <rPr>
        <sz val="11"/>
        <color theme="1"/>
        <rFont val="Arial"/>
        <family val="2"/>
      </rPr>
      <t xml:space="preserve">
Finiquitos y/o liquidaciones</t>
    </r>
  </si>
  <si>
    <r>
      <rPr>
        <b/>
        <sz val="11"/>
        <color theme="1"/>
        <rFont val="Arial"/>
        <family val="2"/>
      </rPr>
      <t>PEPIA=</t>
    </r>
    <r>
      <rPr>
        <sz val="11"/>
        <color theme="1"/>
        <rFont val="Arial"/>
        <family val="2"/>
      </rPr>
      <t xml:space="preserve"> Porcentaje de expedientes de personal por incidencias actualizados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</si>
  <si>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                                       </t>
    </r>
    <r>
      <rPr>
        <b/>
        <sz val="11"/>
        <color theme="1"/>
        <rFont val="Arial"/>
        <family val="2"/>
      </rPr>
      <t xml:space="preserve">  UNIDAD DE MEDIDA DE LA VARIABLE:</t>
    </r>
    <r>
      <rPr>
        <sz val="11"/>
        <color theme="1"/>
        <rFont val="Arial"/>
        <family val="2"/>
      </rPr>
      <t xml:space="preserve">
Expedientes de personal
</t>
    </r>
  </si>
  <si>
    <t>NOMBRE DE LA DEPENDENCIA QUE ATIENDE AL PROGRAMA: OFICIALÍA  MAYOR</t>
  </si>
  <si>
    <t>ANUAL</t>
  </si>
  <si>
    <t>OFICIALÍA MAYOR</t>
  </si>
  <si>
    <t>DIR. RECURSOS MATERIALES</t>
  </si>
  <si>
    <t>DIR. PATRIMONIO MPAL.</t>
  </si>
  <si>
    <t>INST. CAPACITACIÓN EN CALIDAD</t>
  </si>
  <si>
    <t>DIR. DE TECNOLOGÍAS</t>
  </si>
  <si>
    <t>$11.200.000,00</t>
  </si>
  <si>
    <t>DIR. SERVICIOS GENERALES</t>
  </si>
  <si>
    <t>UNIDAD DE EVENTOS CÍVICOS</t>
  </si>
  <si>
    <t>DIR. DE RECURSOS HUMANOS</t>
  </si>
  <si>
    <t xml:space="preserve">TOTAL </t>
  </si>
  <si>
    <r>
      <rPr>
        <b/>
        <sz val="11"/>
        <color theme="1"/>
        <rFont val="Arial"/>
        <family val="2"/>
      </rPr>
      <t>PARB=</t>
    </r>
    <r>
      <rPr>
        <sz val="11"/>
        <color theme="1"/>
        <rFont val="Arial"/>
        <family val="2"/>
      </rPr>
      <t xml:space="preserve"> Porcentaje de avance en regulacion de bienes</t>
    </r>
  </si>
  <si>
    <t>.</t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</si>
  <si>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alcanzó un 100.47% de logro en el trimestre al realizarse 1,296 gestiones de apoyos de un total de 1,290 programadas en el período.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</si>
  <si>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No se programaron eventos en este trimestre.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</si>
  <si>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obtiene un 100% de logro en el trimestre al cumplir con el seguimiento de 16 acuerdos de un total de 16 programados.
</t>
    </r>
  </si>
  <si>
    <t xml:space="preserve">Meta Trimestral: Se obtuvo un 124.52% de logro en la meta trimestral al atenderse 1,137,259 solicitudes administrativas de un total de 913,319 programadas.
</t>
  </si>
  <si>
    <t>SEGUIMIENTO DE AVANCE EN CUMPLIMIENTO DE METAS Y OBJETIVOS 2024</t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</si>
  <si>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capacitaron a 463 servidores públicos de los 400 que estaban programados capacitar, teniendo como resultado un porcentaje de 115.75% teniendo mas participación en los cursos de Marco Integrado y Ley General de Responsabilidades Administrativas.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</si>
  <si>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aplicaron 150 evaluaciones a los servidores públicos de los 360 que se tenian programados, obteniendo una meta del 41.67%, las evaluaciones aplicadas fueron de las y los servidores públicos municipales de la Dirección de Gobierno, Registro Civil, Unidad Técnica y Juridica, Archivo Municipal y Dirección General de Transporte y Vialidad.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</si>
  <si>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impartieron 38 cursos de capacitación a los servidores públicos de los 40 que estaban programados, obteniendo un porcentaje de cumplimiento de 95%, los cursos programados son de carácter obligatorio en temas de violencia de género, código de ética, marco integrado y Ley General de Responsabilidades Administrativas.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</si>
  <si>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131.44% de la meta trimestral al cumplir con el suministro de 921,001 de 700,712 recursos materiales y/o servicios solicitados por las dependencias municipales.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</si>
  <si>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96.42% al atender 565 solicitudes administrativas y de logística de un total de 586 programadas.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</si>
  <si>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252.63% de la meta al  integrar 96 expedientes de un total de 38 programados; no se alcanza la meta debido a que hay expedientes que aun se encuentran en la fase de análisis por parte del comité.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</si>
  <si>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14.80% de la meta al generar 74 claves a bienes muebles de un total de 500 programados en el trimestre.
Lo anterior es derivado a que  solamente se adquirieron 74  activos nuevos  registrados en el sistema patrimonial de bienes muebles y parque vehicular; de igual manera es debido a que aún no se ha aperturado el ejercicio 2024.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</si>
  <si>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99.72% en el cumplimiento de la meta al realizar la actualización de 709 expedientes de bienes de un total de 711 programados durante este período.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</si>
  <si>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70.89% en la meta trimestral al poder regularizar 504 bienes inmuebles de un total de 711 programados.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</si>
  <si>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100% de la meta al realizarse 31 auditorias físicas de bienes muebles de 31 programadas durante  el trimestre.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</si>
  <si>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En este trimestre se logra el 100% de la meta programada, al inmueble propiedad del municipio de benito juárez.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</si>
  <si>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alcanza el 137.50% de la meta al atender 11 requisiciones para eventos de un total de 79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</si>
  <si>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En esta actividad y para este trimestre no hubo meta programada.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</si>
  <si>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101.82% de la meta al dar atención a 56 siniestros reportados de un total de 55 proyectados.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</si>
  <si>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Al término del cuarto trimestre se tiene un logro del 131.46% de la meta al suministrar  920,248 litros de combustible de un total de 700,000 litros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</si>
  <si>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100% de la meta trimestral al dar atención a 25 solicitudes de reparación de vehículos de un total de 25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</si>
  <si>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56.76% de la meta trimestral al realizar 1,393 operaciones de resguardo y control de bienes de un total de 2,454 operaciones programadas.
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</si>
  <si>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firmo 1 convenio de colaboración de los 2 que se tenian programados, teniendo un porcentaje de cumplimiento de 50%, esto derivado a que el período  de la administración pública esta proximo a concluir.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</si>
  <si>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Se logra el 101.03% en la meta trimestral al brindar 1081 Servicios de sistemas de información de un total de 1070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</si>
  <si>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126.67% en la meta trimestral al desarrollar 152 de 120  Sistemas Informáticos proyectados. Esto debido a la implementación de nuevos programas requeridos por las diferentes dependencias municipales.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</si>
  <si>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proporcionaron 145 servicios de Telecomunicaciones de un total de 200 programados, logrando así el 72.50% en la meta trimestral.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</si>
  <si>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104.53% en la meta trimestral al proporcionar 784 servicios de soporte técnico de un total de 750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</si>
  <si>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295% en la meta trimestral al realizar 1,033 Servicios de mantenimiento y logística de 350 programados; este incremento sustancial es debido a que las solicitudes de mantenimiento correctivo se han incrementado y tambien a las solicitudes de logística para la realización de las audiencias públicas, eventos oficiales de los tres órdenes de gobierno e instituciones educativas.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</si>
  <si>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170% en la meta trimestral al realizarse 510 servicios de mantenimiento de un total de 300 programados; este incremento es debido a que las solicitudes de mantenimiento correctivo se han incrementado Así como las tareas de mantenimiento de albañilería, plomería, electricidad entre otras en oficinas fuera del Palacio Municipal debido a los cambios de instalaciones, además de los propios trabajos de mantenimiento en las instalaciones del edificio del Palacio Municipal; de igual manera de habilitaron 2 mercados municipales.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</si>
  <si>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trabajó en la logística de un evento municipal de 1 programados en este trimestre, que fué el del 24 de febrero "Día de la bandera".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</si>
  <si>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174% en la meta trimestral al atender 522 solicitudes de logística de eventos de un total de 300 programados en este trimestre. Los servicios de logística se incrementaron debido a que se atienden eventos de índole municipal, estatal y federal. Así como solicitudes de asociaciones civiles.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</si>
  <si>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59  de 50 eventos civicos -  culturales programados para este período, logrando así un 118% de cumplimiento.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</si>
  <si>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16 de  10 eventos civicos programados para así obtener un logro del 160% de la meta trimestral programada. El incremento en el logro de la meta se derivó a la implementación del nuevo programa cívico para este año específicamente.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</si>
  <si>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 38 participaciones de un total de 35  programadas, logrando así un 108.57% con respecto a lo programado. Este incremento se debió a la implementación de un nuevo programa cívico y a la recepción de más solicitudes de la ciudadanía.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</si>
  <si>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atendieron 5 solicitudes de apoyo a eventos oficiales de un total de 5  programados, logrando así un 100% respecto a lo programado. 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</si>
  <si>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>Como resultado del Proceso de la ultima revisión del SENTRE 2023, se logra el 127.67% en la meta trimestral al atenderse 406 solicitudes  de un total de 318 programados.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</si>
  <si>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En este trimestre se aplican 950 de  incidencias de personal de un total de 750 proyectadas incidencias de personal (altas, bajas y modificaciones) se logra el  126.67%, en la meta trimestral.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</si>
  <si>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En este trimestre se tramitan el pago de finiquitos y laudos y se logra el 22.50% en la meta trimestral al atenderse 18 solicitudes  de un total de 80 programados.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</si>
  <si>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 Durante estel  trimestre  se archivan 950 incidencias de personal de 750 programadas; obteniéndose asi un logro del 126.67%.</t>
    </r>
  </si>
  <si>
    <t>JUSTIFICACION TRIMESTRAL DE AVANCE DE RESULTADOS 2024</t>
  </si>
  <si>
    <t>PORCENTAJE DE AVANCE TRIMESTRAL ACUMULADO 2024</t>
  </si>
  <si>
    <t>PORCENTAJE DE AVANCE TRIMESTRAL 2024</t>
  </si>
  <si>
    <t>META REALIZADA 2024</t>
  </si>
  <si>
    <t>META PROGRAMADA 2024</t>
  </si>
  <si>
    <r>
      <rPr>
        <b/>
        <sz val="11"/>
        <color theme="1"/>
        <rFont val="Arial"/>
        <family val="2"/>
      </rPr>
      <t>IAG: Í</t>
    </r>
    <r>
      <rPr>
        <sz val="11"/>
        <color theme="1"/>
        <rFont val="Arial"/>
        <family val="2"/>
      </rPr>
      <t>ndice de Avance General en la implantación y operación del modelo PbR-SED</t>
    </r>
  </si>
  <si>
    <t>Anual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</si>
  <si>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</si>
  <si>
    <t>El indicador se modificó con la actualización del PMS 2021-2024.
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</si>
  <si>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CLAVE Y NOMBRE DEL PPA:M-PPA 1.4 PROGRAMA DE ADMINISTRACIÓN DE BIENES Y SERVICIOS DEL MUNICIPIO</t>
  </si>
  <si>
    <t xml:space="preserve">1.4.1 Contribuir a la renovación de los mecanismos de gestión flexibilizando nuestras estructuras y procedimientos administrativos con calidad, innovación tecnológica y combate a la corrupción mediante  la correcta optimización de los recursos, logrando con ello una administración eficiente que impacte en los tres ordenes de gobierno. </t>
  </si>
  <si>
    <t xml:space="preserve">1.4.1.1 Las dependencias e instituciones municipales optimizan los recursos para una administración eficiente impactando en los tres ordenes de gobierno.  </t>
  </si>
  <si>
    <t>1.4.1.1.1 Gestiones de apoyos para las diversas dependencias de la administración pública realizados.</t>
  </si>
  <si>
    <t xml:space="preserve">1.4.1.1.1.1 Realización de los eventos especiales oficiales municipales.   </t>
  </si>
  <si>
    <t xml:space="preserve">1.4.1.1.1.2 Cumplimiento de los acuerdos establecidos entre la administración pública municipal e instituciones externas. </t>
  </si>
  <si>
    <t>1.4.1.1.2 Recursos materiales y servicios solicitados por las dependencias municipales suministrados</t>
  </si>
  <si>
    <t>1.4.1.1.2.1 Atención a las solicitudes administrativas y de logística en los tiempos establecidos por la Dirección de Recursos Materiales.</t>
  </si>
  <si>
    <t>1.4.1.1.2.2 Integración de los expedientes.</t>
  </si>
  <si>
    <t xml:space="preserve">1.4.1.1.2.3 Atención a las requisiciones de los diferentes eventos públicos y privados celebrados por el Municipio de Benito Juárez.
</t>
  </si>
  <si>
    <t>1.4.1.1.2.4 Elaboración de Solicitudes de Pago de los materiales por el Almacén Municipal.</t>
  </si>
  <si>
    <t>1.4.1.1.2.5 Atención a los siniestros reportados por las diferentes dependencias del Municipio de Benito Juárez.</t>
  </si>
  <si>
    <t>1.4.1.1.2.6 Revisión del Sistema "Gasto y Control de Combustible" para obtener los reportes diarios de los litros de combustible suministrados alas unidades de las dependencias y entidades que conforman el H. Ayuntamiento de Benito Juárez.</t>
  </si>
  <si>
    <t>1.4.1.1.2.7 Atención a las solicitudes de reparaciones de los vehículos del municipio de Benito Juárez.</t>
  </si>
  <si>
    <t>1.4.1.1.3 Operaciones de resguardo y control de los bienes municipales realizados</t>
  </si>
  <si>
    <t>1.4.1.1.3.1 Mantenimiento del área de trabajo y mercados de Patrimonio Municipal</t>
  </si>
  <si>
    <t>1.4.1.1.3.2 Verificación y actualización de expedientes de los Bienes Inmuebles, Arqueológicos, Históricos e Inealineables que son propiedad del H. Ayuntamiento.</t>
  </si>
  <si>
    <t xml:space="preserve">1.4.1.1.3.3  Regulación de Bienes Inmuebles, recuperando la plusvalía alineados al Control Contable del H. Ayuntamiento de Benito Juárez. </t>
  </si>
  <si>
    <t xml:space="preserve">1.4.1.1.3.4 Generacion de claves para el registro y control de los bienes conforme  a las reglas de la CONAC. 
</t>
  </si>
  <si>
    <t xml:space="preserve">1.4.1.1.3.5  Elaboración de resguardos e inventarios de los bienes adquiridos por el H. Ayuntamiento de Benito Juárez. </t>
  </si>
  <si>
    <t xml:space="preserve">1.4.1.1.3.6  Evaluación conforme las auditorías físicas de los bienes propiedad del H. Ayuntamiento de Benito Juárez. </t>
  </si>
  <si>
    <t>1.4.1.1.4 Capacitación para la profesionalización del personal municipal realizada.</t>
  </si>
  <si>
    <t>1.4.1.1.4.1. Impartición de  Cursos de Capacitación Integral Institucional</t>
  </si>
  <si>
    <t xml:space="preserve">1.4.1.1.4.2 Celebración de convenios de colaboración para la capacitación. </t>
  </si>
  <si>
    <t>1.4.1.1.4.3 Evaluación al desempeño laboral hacia servidores(as) públicos(as).</t>
  </si>
  <si>
    <t>1.4.1.1.5 Servicios de sistemas de información de las dependencias municipales brindados.</t>
  </si>
  <si>
    <t xml:space="preserve">1.4.1.1.5.1 Desarrollo y mantenimiento de sistemas informáticos para las dependencias municipales. </t>
  </si>
  <si>
    <t>1.4.1.1.5.2 Atención de  servicios de telecomunicaciones para las dependencias municipales.</t>
  </si>
  <si>
    <t>1.4.1.1.5.3 Atención de servicios de soporte técnico para las dependencias municipales.</t>
  </si>
  <si>
    <t>1.4.1.1.6 Servicios de mantenimiento y logística de eventos brindados.</t>
  </si>
  <si>
    <t>1.4.1.1.6.1 Realización del mantenimiento del Edificio del Palacio Municipal y áreas comúnes.</t>
  </si>
  <si>
    <t xml:space="preserve">1.4.1.1.6.2 Brindar servicios de logística en los eventos oficiales especiales </t>
  </si>
  <si>
    <t>1.4.1.1.6.3 Atención a las solicitudes de la logística de los eventos</t>
  </si>
  <si>
    <t>1.4.1.1.7 Eventos Cívicos y Culturales realizados.</t>
  </si>
  <si>
    <t>1.4.1.1.7.1 Realización de conmemoraciones y celebraciones cívicas.</t>
  </si>
  <si>
    <t xml:space="preserve">1.4.1.1.7.2   Participación  Musical en Eventos. </t>
  </si>
  <si>
    <t>1.4.1.1.7.3  Atención a Solicitudes para Eventos hacia Instituciones Externas</t>
  </si>
  <si>
    <t>1.4.1.1.8 Reportes de plantillas de personal municipal</t>
  </si>
  <si>
    <t>1.4.1.1.8.1. Atención de las incidencias enviadas por las Unidades Administrativas para actualizar la plantilla.</t>
  </si>
  <si>
    <t>1.4.1.1.8.2. Elaboración de reportes de finiquito y/o liquidación, solicitados por las Unidades Administrativas.</t>
  </si>
  <si>
    <t>1.4.1.1.8.3.  Actualización de expedientes de personal activo y de baja por incidencias enviadas por las diferentes Unidades Administrativas.</t>
  </si>
  <si>
    <t>AVANCE EN CUMPLIMIENTO DE METAS TRIMESTRAL Y ANUAL ACUMULADO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</si>
</sst>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249977111117893"/>
        <bgColor rgb="FFF4B083"/>
      </patternFill>
    </fill>
    <fill>
      <patternFill patternType="solid">
        <fgColor theme="0" tint="-4.9989318521683403E-2"/>
        <bgColor rgb="FFFBE4D5"/>
      </patternFill>
    </fill>
  </fills>
  <borders count="120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/>
      <top/>
      <bottom style="medium">
        <color theme="1"/>
      </bottom>
      <diagonal/>
    </border>
    <border>
      <left style="dashed">
        <color theme="1"/>
      </left>
      <right style="medium">
        <color indexed="64"/>
      </right>
      <top/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dotted">
        <color indexed="64"/>
      </top>
      <bottom style="dash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5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164" fontId="1" fillId="8" borderId="34" xfId="0" applyNumberFormat="1" applyFont="1" applyFill="1" applyBorder="1" applyAlignment="1">
      <alignment horizontal="center" vertical="center" wrapText="1"/>
    </xf>
    <xf numFmtId="164" fontId="1" fillId="8" borderId="24" xfId="0" applyNumberFormat="1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164" fontId="1" fillId="8" borderId="28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/>
    <xf numFmtId="44" fontId="2" fillId="2" borderId="46" xfId="2" applyFont="1" applyFill="1" applyBorder="1" applyAlignment="1">
      <alignment horizontal="center" vertical="center" wrapText="1"/>
    </xf>
    <xf numFmtId="44" fontId="2" fillId="2" borderId="47" xfId="2" applyFont="1" applyFill="1" applyBorder="1" applyAlignment="1">
      <alignment horizontal="center" vertical="center" wrapText="1"/>
    </xf>
    <xf numFmtId="44" fontId="2" fillId="2" borderId="48" xfId="2" applyFont="1" applyFill="1" applyBorder="1" applyAlignment="1">
      <alignment horizontal="center" vertical="center" wrapText="1"/>
    </xf>
    <xf numFmtId="44" fontId="2" fillId="2" borderId="50" xfId="2" applyFont="1" applyFill="1" applyBorder="1" applyAlignment="1">
      <alignment horizontal="center" vertical="center" wrapText="1"/>
    </xf>
    <xf numFmtId="44" fontId="2" fillId="2" borderId="5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32" xfId="2" applyFont="1" applyFill="1" applyBorder="1" applyAlignment="1">
      <alignment horizontal="center" vertical="center" wrapText="1"/>
    </xf>
    <xf numFmtId="44" fontId="2" fillId="2" borderId="52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10" xfId="2" applyFont="1" applyFill="1" applyBorder="1" applyAlignment="1">
      <alignment horizontal="center" vertical="center" wrapText="1"/>
    </xf>
    <xf numFmtId="44" fontId="2" fillId="2" borderId="53" xfId="2" applyFont="1" applyFill="1" applyBorder="1" applyAlignment="1">
      <alignment horizontal="center" vertical="center" wrapText="1"/>
    </xf>
    <xf numFmtId="44" fontId="2" fillId="2" borderId="54" xfId="2" applyFont="1" applyFill="1" applyBorder="1" applyAlignment="1">
      <alignment horizontal="center" vertical="center" wrapText="1"/>
    </xf>
    <xf numFmtId="3" fontId="2" fillId="4" borderId="49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justify" vertical="center" wrapText="1"/>
    </xf>
    <xf numFmtId="0" fontId="1" fillId="3" borderId="60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1" fillId="8" borderId="59" xfId="0" applyFont="1" applyFill="1" applyBorder="1" applyAlignment="1">
      <alignment horizontal="center" vertical="center" wrapText="1"/>
    </xf>
    <xf numFmtId="0" fontId="2" fillId="8" borderId="60" xfId="0" applyFont="1" applyFill="1" applyBorder="1" applyAlignment="1">
      <alignment horizontal="justify" vertical="center" wrapText="1"/>
    </xf>
    <xf numFmtId="0" fontId="2" fillId="8" borderId="60" xfId="0" applyFont="1" applyFill="1" applyBorder="1" applyAlignment="1">
      <alignment horizontal="left" vertical="center" wrapText="1"/>
    </xf>
    <xf numFmtId="0" fontId="2" fillId="8" borderId="60" xfId="0" applyFont="1" applyFill="1" applyBorder="1" applyAlignment="1">
      <alignment horizontal="center" vertical="center" wrapText="1"/>
    </xf>
    <xf numFmtId="0" fontId="1" fillId="8" borderId="60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justify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1" fillId="8" borderId="60" xfId="0" applyFont="1" applyFill="1" applyBorder="1" applyAlignment="1">
      <alignment horizontal="justify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justify" vertical="center" wrapText="1"/>
    </xf>
    <xf numFmtId="0" fontId="16" fillId="8" borderId="60" xfId="0" applyFont="1" applyFill="1" applyBorder="1" applyAlignment="1">
      <alignment horizontal="justify" vertical="center" wrapText="1"/>
    </xf>
    <xf numFmtId="0" fontId="3" fillId="12" borderId="60" xfId="0" applyFont="1" applyFill="1" applyBorder="1" applyAlignment="1">
      <alignment vertical="center" wrapText="1"/>
    </xf>
    <xf numFmtId="0" fontId="16" fillId="12" borderId="60" xfId="0" applyFont="1" applyFill="1" applyBorder="1" applyAlignment="1">
      <alignment vertical="center" wrapText="1"/>
    </xf>
    <xf numFmtId="0" fontId="16" fillId="13" borderId="60" xfId="0" applyFont="1" applyFill="1" applyBorder="1" applyAlignment="1">
      <alignment vertical="center" wrapText="1"/>
    </xf>
    <xf numFmtId="0" fontId="1" fillId="3" borderId="60" xfId="0" applyFont="1" applyFill="1" applyBorder="1" applyAlignment="1">
      <alignment vertical="center" wrapText="1"/>
    </xf>
    <xf numFmtId="0" fontId="1" fillId="8" borderId="61" xfId="0" applyFont="1" applyFill="1" applyBorder="1" applyAlignment="1">
      <alignment horizontal="center" vertical="center" wrapText="1"/>
    </xf>
    <xf numFmtId="0" fontId="1" fillId="8" borderId="62" xfId="0" applyFont="1" applyFill="1" applyBorder="1" applyAlignment="1">
      <alignment horizontal="justify" vertical="center" wrapText="1"/>
    </xf>
    <xf numFmtId="0" fontId="2" fillId="8" borderId="62" xfId="0" applyFont="1" applyFill="1" applyBorder="1" applyAlignment="1">
      <alignment horizontal="left" vertical="center" wrapText="1"/>
    </xf>
    <xf numFmtId="0" fontId="2" fillId="8" borderId="62" xfId="0" applyFont="1" applyFill="1" applyBorder="1" applyAlignment="1">
      <alignment horizontal="center" vertical="center" wrapText="1"/>
    </xf>
    <xf numFmtId="10" fontId="14" fillId="5" borderId="63" xfId="0" applyNumberFormat="1" applyFont="1" applyFill="1" applyBorder="1" applyAlignment="1">
      <alignment horizontal="center" vertical="center"/>
    </xf>
    <xf numFmtId="3" fontId="2" fillId="2" borderId="64" xfId="0" applyNumberFormat="1" applyFont="1" applyFill="1" applyBorder="1" applyAlignment="1">
      <alignment horizontal="center" vertical="center" wrapText="1"/>
    </xf>
    <xf numFmtId="3" fontId="2" fillId="2" borderId="65" xfId="0" applyNumberFormat="1" applyFont="1" applyFill="1" applyBorder="1" applyAlignment="1">
      <alignment horizontal="center" vertical="center" wrapText="1"/>
    </xf>
    <xf numFmtId="3" fontId="2" fillId="2" borderId="66" xfId="0" applyNumberFormat="1" applyFont="1" applyFill="1" applyBorder="1" applyAlignment="1">
      <alignment horizontal="center" vertical="center" wrapText="1"/>
    </xf>
    <xf numFmtId="3" fontId="2" fillId="2" borderId="67" xfId="0" applyNumberFormat="1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5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left" vertical="center" wrapText="1"/>
    </xf>
    <xf numFmtId="0" fontId="1" fillId="3" borderId="69" xfId="0" applyFont="1" applyFill="1" applyBorder="1" applyAlignment="1">
      <alignment horizontal="left" vertical="center" wrapText="1"/>
    </xf>
    <xf numFmtId="0" fontId="1" fillId="8" borderId="69" xfId="0" applyFont="1" applyFill="1" applyBorder="1" applyAlignment="1">
      <alignment horizontal="left" vertical="center" wrapText="1"/>
    </xf>
    <xf numFmtId="0" fontId="3" fillId="3" borderId="69" xfId="0" applyFont="1" applyFill="1" applyBorder="1" applyAlignment="1">
      <alignment horizontal="left" vertical="center" wrapText="1"/>
    </xf>
    <xf numFmtId="0" fontId="2" fillId="3" borderId="69" xfId="0" applyFont="1" applyFill="1" applyBorder="1" applyAlignment="1">
      <alignment horizontal="left" vertical="center" wrapText="1"/>
    </xf>
    <xf numFmtId="0" fontId="2" fillId="8" borderId="69" xfId="0" applyFont="1" applyFill="1" applyBorder="1" applyAlignment="1">
      <alignment horizontal="left" vertical="center" wrapText="1"/>
    </xf>
    <xf numFmtId="0" fontId="1" fillId="3" borderId="69" xfId="0" applyFont="1" applyFill="1" applyBorder="1" applyAlignment="1">
      <alignment horizontal="justify" vertical="center" wrapText="1"/>
    </xf>
    <xf numFmtId="0" fontId="2" fillId="3" borderId="69" xfId="0" applyFont="1" applyFill="1" applyBorder="1" applyAlignment="1">
      <alignment vertical="center" wrapText="1"/>
    </xf>
    <xf numFmtId="0" fontId="16" fillId="12" borderId="69" xfId="0" applyFont="1" applyFill="1" applyBorder="1" applyAlignment="1">
      <alignment horizontal="left" vertical="center" wrapText="1"/>
    </xf>
    <xf numFmtId="0" fontId="3" fillId="13" borderId="69" xfId="0" applyFont="1" applyFill="1" applyBorder="1" applyAlignment="1">
      <alignment horizontal="left" vertical="center" wrapText="1"/>
    </xf>
    <xf numFmtId="0" fontId="16" fillId="13" borderId="69" xfId="0" applyFont="1" applyFill="1" applyBorder="1" applyAlignment="1">
      <alignment horizontal="left" vertical="center" wrapText="1"/>
    </xf>
    <xf numFmtId="0" fontId="2" fillId="8" borderId="70" xfId="0" applyFont="1" applyFill="1" applyBorder="1" applyAlignment="1">
      <alignment horizontal="left" vertical="center" wrapText="1"/>
    </xf>
    <xf numFmtId="3" fontId="5" fillId="5" borderId="24" xfId="0" applyNumberFormat="1" applyFont="1" applyFill="1" applyBorder="1" applyAlignment="1">
      <alignment horizontal="center" vertical="center" wrapText="1"/>
    </xf>
    <xf numFmtId="0" fontId="1" fillId="3" borderId="71" xfId="0" applyFont="1" applyFill="1" applyBorder="1" applyAlignment="1">
      <alignment horizontal="center" vertical="center" wrapText="1"/>
    </xf>
    <xf numFmtId="0" fontId="3" fillId="13" borderId="71" xfId="0" applyFont="1" applyFill="1" applyBorder="1" applyAlignment="1">
      <alignment horizontal="center" vertical="center" wrapText="1"/>
    </xf>
    <xf numFmtId="0" fontId="7" fillId="8" borderId="60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6" fillId="13" borderId="11" xfId="0" applyFont="1" applyFill="1" applyBorder="1" applyAlignment="1">
      <alignment horizontal="left" vertical="center" wrapText="1"/>
    </xf>
    <xf numFmtId="0" fontId="2" fillId="8" borderId="69" xfId="0" applyFont="1" applyFill="1" applyBorder="1" applyAlignment="1">
      <alignment vertical="center" wrapText="1"/>
    </xf>
    <xf numFmtId="0" fontId="3" fillId="13" borderId="59" xfId="0" applyFont="1" applyFill="1" applyBorder="1" applyAlignment="1">
      <alignment horizontal="center" vertical="center" wrapText="1"/>
    </xf>
    <xf numFmtId="0" fontId="3" fillId="13" borderId="60" xfId="0" applyFont="1" applyFill="1" applyBorder="1" applyAlignment="1">
      <alignment vertical="center" wrapText="1"/>
    </xf>
    <xf numFmtId="0" fontId="16" fillId="13" borderId="60" xfId="0" applyFont="1" applyFill="1" applyBorder="1" applyAlignment="1">
      <alignment horizontal="center" vertical="center" wrapText="1"/>
    </xf>
    <xf numFmtId="0" fontId="7" fillId="13" borderId="60" xfId="0" applyFont="1" applyFill="1" applyBorder="1" applyAlignment="1">
      <alignment vertical="center" wrapText="1"/>
    </xf>
    <xf numFmtId="0" fontId="2" fillId="8" borderId="60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center" vertical="center" wrapText="1"/>
    </xf>
    <xf numFmtId="0" fontId="1" fillId="8" borderId="71" xfId="0" applyFont="1" applyFill="1" applyBorder="1" applyAlignment="1">
      <alignment horizontal="center" vertical="center" wrapText="1"/>
    </xf>
    <xf numFmtId="3" fontId="3" fillId="13" borderId="71" xfId="0" applyNumberFormat="1" applyFont="1" applyFill="1" applyBorder="1" applyAlignment="1">
      <alignment horizontal="center" vertical="center" wrapText="1"/>
    </xf>
    <xf numFmtId="0" fontId="7" fillId="8" borderId="71" xfId="0" applyFont="1" applyFill="1" applyBorder="1" applyAlignment="1">
      <alignment horizontal="center" vertical="center" wrapText="1"/>
    </xf>
    <xf numFmtId="0" fontId="3" fillId="12" borderId="71" xfId="0" applyFont="1" applyFill="1" applyBorder="1" applyAlignment="1">
      <alignment horizontal="center" vertical="center" wrapText="1"/>
    </xf>
    <xf numFmtId="0" fontId="1" fillId="8" borderId="72" xfId="0" applyFont="1" applyFill="1" applyBorder="1" applyAlignment="1">
      <alignment horizontal="center" vertical="center" wrapText="1"/>
    </xf>
    <xf numFmtId="0" fontId="1" fillId="8" borderId="77" xfId="0" applyFont="1" applyFill="1" applyBorder="1" applyAlignment="1">
      <alignment horizontal="center" vertical="center" wrapText="1"/>
    </xf>
    <xf numFmtId="164" fontId="1" fillId="8" borderId="77" xfId="0" applyNumberFormat="1" applyFont="1" applyFill="1" applyBorder="1" applyAlignment="1">
      <alignment horizontal="center" vertical="center" wrapText="1"/>
    </xf>
    <xf numFmtId="44" fontId="2" fillId="2" borderId="78" xfId="2" applyFont="1" applyFill="1" applyBorder="1" applyAlignment="1">
      <alignment horizontal="center" vertical="center" wrapText="1"/>
    </xf>
    <xf numFmtId="44" fontId="2" fillId="2" borderId="31" xfId="2" applyFont="1" applyFill="1" applyBorder="1" applyAlignment="1">
      <alignment horizontal="center" vertical="center" wrapText="1"/>
    </xf>
    <xf numFmtId="44" fontId="2" fillId="2" borderId="58" xfId="2" applyFont="1" applyFill="1" applyBorder="1" applyAlignment="1">
      <alignment horizontal="center" vertical="center" wrapText="1"/>
    </xf>
    <xf numFmtId="44" fontId="2" fillId="2" borderId="79" xfId="2" applyFont="1" applyFill="1" applyBorder="1" applyAlignment="1">
      <alignment horizontal="center" vertical="center" wrapText="1"/>
    </xf>
    <xf numFmtId="44" fontId="2" fillId="2" borderId="80" xfId="2" applyFont="1" applyFill="1" applyBorder="1" applyAlignment="1">
      <alignment horizontal="center" vertical="center" wrapText="1"/>
    </xf>
    <xf numFmtId="3" fontId="3" fillId="3" borderId="7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4" fontId="0" fillId="0" borderId="0" xfId="0" applyNumberFormat="1"/>
    <xf numFmtId="0" fontId="0" fillId="0" borderId="81" xfId="0" applyBorder="1" applyAlignment="1">
      <alignment horizontal="justify" vertical="center" wrapText="1"/>
    </xf>
    <xf numFmtId="0" fontId="0" fillId="0" borderId="43" xfId="0" applyBorder="1" applyAlignment="1">
      <alignment horizontal="justify" vertical="center" wrapText="1"/>
    </xf>
    <xf numFmtId="10" fontId="17" fillId="6" borderId="25" xfId="0" applyNumberFormat="1" applyFont="1" applyFill="1" applyBorder="1" applyAlignment="1">
      <alignment horizontal="center" vertical="center" wrapText="1"/>
    </xf>
    <xf numFmtId="10" fontId="17" fillId="6" borderId="26" xfId="0" applyNumberFormat="1" applyFont="1" applyFill="1" applyBorder="1" applyAlignment="1">
      <alignment horizontal="center" vertical="center" wrapText="1"/>
    </xf>
    <xf numFmtId="10" fontId="17" fillId="6" borderId="27" xfId="0" applyNumberFormat="1" applyFont="1" applyFill="1" applyBorder="1" applyAlignment="1">
      <alignment horizontal="center" vertical="center" wrapText="1"/>
    </xf>
    <xf numFmtId="10" fontId="17" fillId="6" borderId="82" xfId="0" applyNumberFormat="1" applyFont="1" applyFill="1" applyBorder="1" applyAlignment="1">
      <alignment horizontal="center" vertical="center" wrapText="1"/>
    </xf>
    <xf numFmtId="10" fontId="17" fillId="6" borderId="83" xfId="0" applyNumberFormat="1" applyFont="1" applyFill="1" applyBorder="1" applyAlignment="1">
      <alignment horizontal="center" vertical="center" wrapText="1"/>
    </xf>
    <xf numFmtId="10" fontId="17" fillId="6" borderId="84" xfId="0" applyNumberFormat="1" applyFont="1" applyFill="1" applyBorder="1" applyAlignment="1">
      <alignment horizontal="center" vertical="center" wrapText="1"/>
    </xf>
    <xf numFmtId="10" fontId="17" fillId="6" borderId="85" xfId="0" applyNumberFormat="1" applyFont="1" applyFill="1" applyBorder="1" applyAlignment="1">
      <alignment horizontal="center" vertical="center" wrapText="1"/>
    </xf>
    <xf numFmtId="10" fontId="17" fillId="6" borderId="86" xfId="0" applyNumberFormat="1" applyFont="1" applyFill="1" applyBorder="1" applyAlignment="1">
      <alignment horizontal="center" vertical="center" wrapText="1"/>
    </xf>
    <xf numFmtId="10" fontId="17" fillId="6" borderId="87" xfId="0" applyNumberFormat="1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4" fillId="8" borderId="6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0" fillId="0" borderId="29" xfId="0" applyBorder="1" applyAlignment="1">
      <alignment horizontal="justify"/>
    </xf>
    <xf numFmtId="0" fontId="0" fillId="0" borderId="88" xfId="0" applyBorder="1" applyAlignment="1">
      <alignment horizontal="justify" vertical="center" wrapText="1"/>
    </xf>
    <xf numFmtId="0" fontId="1" fillId="8" borderId="31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90" xfId="0" applyFont="1" applyBorder="1" applyAlignment="1">
      <alignment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10" fontId="0" fillId="6" borderId="91" xfId="0" applyNumberFormat="1" applyFill="1" applyBorder="1" applyAlignment="1">
      <alignment horizontal="center" vertical="center" wrapText="1"/>
    </xf>
    <xf numFmtId="10" fontId="2" fillId="2" borderId="74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2" borderId="75" xfId="0" applyNumberFormat="1" applyFont="1" applyFill="1" applyBorder="1" applyAlignment="1">
      <alignment horizontal="center" vertical="center" wrapText="1"/>
    </xf>
    <xf numFmtId="10" fontId="2" fillId="2" borderId="76" xfId="0" applyNumberFormat="1" applyFont="1" applyFill="1" applyBorder="1" applyAlignment="1">
      <alignment horizontal="center" vertical="center" wrapText="1"/>
    </xf>
    <xf numFmtId="10" fontId="17" fillId="6" borderId="92" xfId="0" applyNumberFormat="1" applyFont="1" applyFill="1" applyBorder="1" applyAlignment="1">
      <alignment horizontal="center" vertical="center" wrapText="1"/>
    </xf>
    <xf numFmtId="10" fontId="17" fillId="6" borderId="93" xfId="0" applyNumberFormat="1" applyFont="1" applyFill="1" applyBorder="1" applyAlignment="1">
      <alignment horizontal="center" vertical="center" wrapText="1"/>
    </xf>
    <xf numFmtId="10" fontId="17" fillId="6" borderId="94" xfId="0" applyNumberFormat="1" applyFont="1" applyFill="1" applyBorder="1" applyAlignment="1">
      <alignment horizontal="center" vertical="center" wrapText="1"/>
    </xf>
    <xf numFmtId="10" fontId="17" fillId="6" borderId="95" xfId="0" applyNumberFormat="1" applyFont="1" applyFill="1" applyBorder="1" applyAlignment="1">
      <alignment horizontal="center" vertical="center" wrapText="1"/>
    </xf>
    <xf numFmtId="10" fontId="17" fillId="6" borderId="96" xfId="0" applyNumberFormat="1" applyFont="1" applyFill="1" applyBorder="1" applyAlignment="1">
      <alignment horizontal="center" vertical="center" wrapText="1"/>
    </xf>
    <xf numFmtId="10" fontId="17" fillId="6" borderId="97" xfId="0" applyNumberFormat="1" applyFont="1" applyFill="1" applyBorder="1" applyAlignment="1">
      <alignment horizontal="center" vertical="center" wrapText="1"/>
    </xf>
    <xf numFmtId="10" fontId="17" fillId="6" borderId="98" xfId="0" applyNumberFormat="1" applyFont="1" applyFill="1" applyBorder="1" applyAlignment="1">
      <alignment horizontal="center" vertical="center" wrapText="1"/>
    </xf>
    <xf numFmtId="10" fontId="17" fillId="6" borderId="99" xfId="0" applyNumberFormat="1" applyFont="1" applyFill="1" applyBorder="1" applyAlignment="1">
      <alignment horizontal="center" vertical="center" wrapText="1"/>
    </xf>
    <xf numFmtId="10" fontId="17" fillId="6" borderId="100" xfId="0" applyNumberFormat="1" applyFont="1" applyFill="1" applyBorder="1" applyAlignment="1">
      <alignment horizontal="center" vertical="center" wrapText="1"/>
    </xf>
    <xf numFmtId="10" fontId="17" fillId="6" borderId="101" xfId="0" applyNumberFormat="1" applyFont="1" applyFill="1" applyBorder="1" applyAlignment="1">
      <alignment horizontal="center" vertical="center" wrapText="1"/>
    </xf>
    <xf numFmtId="10" fontId="17" fillId="6" borderId="102" xfId="0" applyNumberFormat="1" applyFont="1" applyFill="1" applyBorder="1" applyAlignment="1">
      <alignment horizontal="center" vertical="center" wrapText="1"/>
    </xf>
    <xf numFmtId="10" fontId="17" fillId="6" borderId="103" xfId="0" applyNumberFormat="1" applyFont="1" applyFill="1" applyBorder="1" applyAlignment="1">
      <alignment horizontal="center" vertical="center" wrapText="1"/>
    </xf>
    <xf numFmtId="10" fontId="17" fillId="6" borderId="104" xfId="0" applyNumberFormat="1" applyFont="1" applyFill="1" applyBorder="1" applyAlignment="1">
      <alignment horizontal="center" vertical="center" wrapText="1"/>
    </xf>
    <xf numFmtId="0" fontId="2" fillId="8" borderId="105" xfId="0" applyFont="1" applyFill="1" applyBorder="1" applyAlignment="1">
      <alignment horizontal="justify" vertical="center" wrapText="1"/>
    </xf>
    <xf numFmtId="0" fontId="5" fillId="4" borderId="106" xfId="0" applyFont="1" applyFill="1" applyBorder="1" applyAlignment="1">
      <alignment horizontal="justify" vertical="center" wrapText="1"/>
    </xf>
    <xf numFmtId="0" fontId="5" fillId="5" borderId="107" xfId="0" applyFont="1" applyFill="1" applyBorder="1" applyAlignment="1">
      <alignment horizontal="justify" vertical="center" wrapText="1"/>
    </xf>
    <xf numFmtId="0" fontId="4" fillId="3" borderId="106" xfId="0" applyFont="1" applyFill="1" applyBorder="1" applyAlignment="1">
      <alignment horizontal="justify" vertical="center" wrapText="1"/>
    </xf>
    <xf numFmtId="0" fontId="4" fillId="8" borderId="106" xfId="0" applyFont="1" applyFill="1" applyBorder="1" applyAlignment="1">
      <alignment horizontal="justify" vertical="center" wrapText="1"/>
    </xf>
    <xf numFmtId="0" fontId="4" fillId="8" borderId="81" xfId="0" applyFont="1" applyFill="1" applyBorder="1" applyAlignment="1">
      <alignment horizontal="justify" vertical="center" wrapText="1"/>
    </xf>
    <xf numFmtId="0" fontId="0" fillId="3" borderId="108" xfId="0" applyFill="1" applyBorder="1" applyAlignment="1">
      <alignment horizontal="justify" vertical="center" wrapText="1"/>
    </xf>
    <xf numFmtId="0" fontId="0" fillId="8" borderId="108" xfId="0" applyFill="1" applyBorder="1" applyAlignment="1">
      <alignment horizontal="justify" vertical="center" wrapText="1"/>
    </xf>
    <xf numFmtId="0" fontId="0" fillId="8" borderId="109" xfId="0" applyFill="1" applyBorder="1" applyAlignment="1">
      <alignment horizontal="justify" vertical="center" wrapText="1"/>
    </xf>
    <xf numFmtId="0" fontId="4" fillId="3" borderId="110" xfId="0" applyFont="1" applyFill="1" applyBorder="1" applyAlignment="1">
      <alignment horizontal="justify" vertical="center" wrapText="1"/>
    </xf>
    <xf numFmtId="0" fontId="4" fillId="8" borderId="111" xfId="0" applyFont="1" applyFill="1" applyBorder="1" applyAlignment="1">
      <alignment horizontal="justify" vertical="center" wrapText="1"/>
    </xf>
    <xf numFmtId="0" fontId="4" fillId="3" borderId="108" xfId="0" applyFont="1" applyFill="1" applyBorder="1" applyAlignment="1">
      <alignment horizontal="justify" vertical="center" wrapText="1"/>
    </xf>
    <xf numFmtId="0" fontId="4" fillId="8" borderId="108" xfId="0" applyFont="1" applyFill="1" applyBorder="1" applyAlignment="1">
      <alignment horizontal="justify" vertical="center" wrapText="1"/>
    </xf>
    <xf numFmtId="9" fontId="2" fillId="2" borderId="112" xfId="1" applyFont="1" applyFill="1" applyBorder="1" applyAlignment="1">
      <alignment horizontal="justify" vertical="center" wrapText="1"/>
    </xf>
    <xf numFmtId="9" fontId="2" fillId="8" borderId="112" xfId="1" applyFont="1" applyFill="1" applyBorder="1" applyAlignment="1">
      <alignment horizontal="justify" vertical="center" wrapText="1"/>
    </xf>
    <xf numFmtId="9" fontId="2" fillId="8" borderId="113" xfId="1" applyFont="1" applyFill="1" applyBorder="1" applyAlignment="1">
      <alignment horizontal="justify" vertical="center" wrapText="1"/>
    </xf>
    <xf numFmtId="0" fontId="7" fillId="4" borderId="114" xfId="0" applyFont="1" applyFill="1" applyBorder="1" applyAlignment="1">
      <alignment horizontal="center" vertical="center" wrapText="1"/>
    </xf>
    <xf numFmtId="0" fontId="7" fillId="2" borderId="114" xfId="0" applyFont="1" applyFill="1" applyBorder="1" applyAlignment="1">
      <alignment horizontal="center" vertical="center" wrapText="1"/>
    </xf>
    <xf numFmtId="0" fontId="7" fillId="4" borderId="115" xfId="0" applyFont="1" applyFill="1" applyBorder="1" applyAlignment="1">
      <alignment horizontal="center" vertical="center" wrapText="1"/>
    </xf>
    <xf numFmtId="10" fontId="17" fillId="6" borderId="116" xfId="0" applyNumberFormat="1" applyFont="1" applyFill="1" applyBorder="1" applyAlignment="1">
      <alignment horizontal="center" vertical="center" wrapText="1"/>
    </xf>
    <xf numFmtId="10" fontId="17" fillId="6" borderId="117" xfId="0" applyNumberFormat="1" applyFont="1" applyFill="1" applyBorder="1" applyAlignment="1">
      <alignment horizontal="center" vertical="center" wrapText="1"/>
    </xf>
    <xf numFmtId="10" fontId="17" fillId="6" borderId="118" xfId="0" applyNumberFormat="1" applyFont="1" applyFill="1" applyBorder="1" applyAlignment="1">
      <alignment horizontal="center" vertical="center" wrapText="1"/>
    </xf>
    <xf numFmtId="10" fontId="17" fillId="11" borderId="97" xfId="0" applyNumberFormat="1" applyFont="1" applyFill="1" applyBorder="1" applyAlignment="1">
      <alignment horizontal="center" vertical="center" wrapText="1"/>
    </xf>
    <xf numFmtId="10" fontId="17" fillId="11" borderId="119" xfId="0" applyNumberFormat="1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20"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FF6161"/>
      <color rgb="FFFF5B5B"/>
      <color rgb="FFFF8181"/>
      <color rgb="FFFFEB9C"/>
      <color rgb="FFC7EFCE"/>
      <color rgb="FF942C2C"/>
      <color rgb="FFC84043"/>
      <color rgb="FFD56D6F"/>
      <color rgb="FF61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77561</xdr:colOff>
      <xdr:row>1</xdr:row>
      <xdr:rowOff>241300</xdr:rowOff>
    </xdr:from>
    <xdr:to>
      <xdr:col>1</xdr:col>
      <xdr:colOff>1206500</xdr:colOff>
      <xdr:row>6</xdr:row>
      <xdr:rowOff>80804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1" y="431800"/>
          <a:ext cx="1916339" cy="1503204"/>
        </a:xfrm>
        <a:prstGeom prst="rect">
          <a:avLst/>
        </a:prstGeom>
      </xdr:spPr>
    </xdr:pic>
    <xdr:clientData/>
  </xdr:twoCellAnchor>
  <xdr:oneCellAnchor>
    <xdr:from>
      <xdr:col>21</xdr:col>
      <xdr:colOff>1131</xdr:colOff>
      <xdr:row>59</xdr:row>
      <xdr:rowOff>93051</xdr:rowOff>
    </xdr:from>
    <xdr:ext cx="4534395" cy="968983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8F48467-098D-4E27-ABD7-A8390ECE44F0}"/>
            </a:ext>
          </a:extLst>
        </xdr:cNvPr>
        <xdr:cNvSpPr txBox="1"/>
      </xdr:nvSpPr>
      <xdr:spPr>
        <a:xfrm>
          <a:off x="28553271" y="60740631"/>
          <a:ext cx="4534395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1400"/>
            <a:t>Autorizó</a:t>
          </a:r>
        </a:p>
        <a:p>
          <a:pPr algn="ctr"/>
          <a:r>
            <a:rPr lang="es-MX" sz="1400" baseline="0"/>
            <a:t>Lic. Nora Viviana Espinoza Hernández</a:t>
          </a:r>
          <a:endParaRPr lang="es-MX" sz="1400"/>
        </a:p>
        <a:p>
          <a:pPr algn="ctr"/>
          <a:r>
            <a:rPr lang="es-MX" sz="1400" baseline="0"/>
            <a:t> Oficial Mayor</a:t>
          </a:r>
          <a:endParaRPr lang="es-MX" sz="1400"/>
        </a:p>
      </xdr:txBody>
    </xdr:sp>
    <xdr:clientData/>
  </xdr:oneCellAnchor>
  <xdr:oneCellAnchor>
    <xdr:from>
      <xdr:col>9</xdr:col>
      <xdr:colOff>952517</xdr:colOff>
      <xdr:row>59</xdr:row>
      <xdr:rowOff>103402</xdr:rowOff>
    </xdr:from>
    <xdr:ext cx="3998528" cy="960662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9CDCFA14-BE71-4738-B660-227CBDD202F2}"/>
            </a:ext>
          </a:extLst>
        </xdr:cNvPr>
        <xdr:cNvSpPr txBox="1"/>
      </xdr:nvSpPr>
      <xdr:spPr>
        <a:xfrm>
          <a:off x="15529577" y="60750982"/>
          <a:ext cx="3998528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1400"/>
            <a:t>Revisó</a:t>
          </a:r>
        </a:p>
        <a:p>
          <a:pPr algn="ctr"/>
          <a:r>
            <a:rPr lang="es-MX" sz="1400"/>
            <a:t>M.C. Enrique Eduardo Encalada Sánchez</a:t>
          </a:r>
        </a:p>
        <a:p>
          <a:pPr algn="ctr"/>
          <a:r>
            <a:rPr lang="es-MX" sz="1400"/>
            <a:t>Director de Planeación de la DGPM</a:t>
          </a:r>
        </a:p>
      </xdr:txBody>
    </xdr:sp>
    <xdr:clientData/>
  </xdr:oneCellAnchor>
  <xdr:oneCellAnchor>
    <xdr:from>
      <xdr:col>2</xdr:col>
      <xdr:colOff>161925</xdr:colOff>
      <xdr:row>56</xdr:row>
      <xdr:rowOff>166370</xdr:rowOff>
    </xdr:from>
    <xdr:ext cx="5607050" cy="201196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B1A5B8E3-A28F-46D5-BACE-E287A4DFABA9}"/>
            </a:ext>
          </a:extLst>
        </xdr:cNvPr>
        <xdr:cNvSpPr txBox="1"/>
      </xdr:nvSpPr>
      <xdr:spPr>
        <a:xfrm>
          <a:off x="2356485" y="60250070"/>
          <a:ext cx="5607050" cy="20119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_______________                                                  _________________</a:t>
          </a: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Elaboró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Juan Ramón Góngora Canto                                 Leydi Elizabeth Castro López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Administrativo                                             Asistente Administrativo</a:t>
          </a: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twoCellAnchor editAs="oneCell">
    <xdr:from>
      <xdr:col>2</xdr:col>
      <xdr:colOff>25401</xdr:colOff>
      <xdr:row>1</xdr:row>
      <xdr:rowOff>271243</xdr:rowOff>
    </xdr:from>
    <xdr:to>
      <xdr:col>3</xdr:col>
      <xdr:colOff>1805449</xdr:colOff>
      <xdr:row>6</xdr:row>
      <xdr:rowOff>23852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22699-7881-475F-927F-2D454600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1" y="461743"/>
          <a:ext cx="4292599" cy="1416309"/>
        </a:xfrm>
        <a:prstGeom prst="rect">
          <a:avLst/>
        </a:prstGeom>
      </xdr:spPr>
    </xdr:pic>
    <xdr:clientData/>
  </xdr:twoCellAnchor>
  <xdr:twoCellAnchor editAs="oneCell">
    <xdr:from>
      <xdr:col>21</xdr:col>
      <xdr:colOff>482600</xdr:colOff>
      <xdr:row>1</xdr:row>
      <xdr:rowOff>109954</xdr:rowOff>
    </xdr:from>
    <xdr:to>
      <xdr:col>22</xdr:col>
      <xdr:colOff>3560796</xdr:colOff>
      <xdr:row>7</xdr:row>
      <xdr:rowOff>60272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0763B62-A1C0-4A64-9B43-9226EE971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06800" y="300454"/>
          <a:ext cx="4254500" cy="1791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84"/>
  <sheetViews>
    <sheetView tabSelected="1" topLeftCell="F1" zoomScale="83" zoomScaleNormal="80" zoomScaleSheetLayoutView="26" workbookViewId="0">
      <selection activeCell="P13" sqref="P13"/>
    </sheetView>
  </sheetViews>
  <sheetFormatPr baseColWidth="10" defaultColWidth="11.42578125" defaultRowHeight="15" x14ac:dyDescent="0.25"/>
  <cols>
    <col min="2" max="2" width="41.140625" bestFit="1" customWidth="1"/>
    <col min="3" max="3" width="35.85546875" customWidth="1"/>
    <col min="4" max="4" width="31.42578125" customWidth="1"/>
    <col min="5" max="5" width="27.42578125" customWidth="1"/>
    <col min="6" max="6" width="35.140625" customWidth="1"/>
    <col min="7" max="7" width="18.7109375" customWidth="1"/>
    <col min="8" max="8" width="18.140625" customWidth="1"/>
    <col min="9" max="9" width="18.5703125" customWidth="1"/>
    <col min="10" max="10" width="18.42578125" customWidth="1"/>
    <col min="11" max="11" width="18.5703125" customWidth="1"/>
    <col min="12" max="12" width="18.28515625" customWidth="1"/>
    <col min="13" max="22" width="16.85546875" customWidth="1"/>
    <col min="23" max="23" width="59" customWidth="1"/>
    <col min="24" max="24" width="11.42578125" style="140"/>
  </cols>
  <sheetData>
    <row r="1" spans="2:24" ht="15.75" thickBot="1" x14ac:dyDescent="0.3"/>
    <row r="2" spans="2:24" ht="30" customHeight="1" x14ac:dyDescent="0.25">
      <c r="E2" s="212" t="s">
        <v>136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2:24" ht="30" customHeight="1" x14ac:dyDescent="0.25">
      <c r="E3" s="214" t="s">
        <v>0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2:24" ht="27.75" x14ac:dyDescent="0.25">
      <c r="E4" s="214" t="s">
        <v>180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spans="2:24" ht="28.5" thickBot="1" x14ac:dyDescent="0.3">
      <c r="E5" s="219" t="s">
        <v>118</v>
      </c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9" spans="2:24" ht="15.75" thickBot="1" x14ac:dyDescent="0.3"/>
    <row r="10" spans="2:24" ht="34.9" customHeight="1" thickBot="1" x14ac:dyDescent="0.3">
      <c r="G10" s="207" t="s">
        <v>221</v>
      </c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9"/>
    </row>
    <row r="11" spans="2:24" ht="48" customHeight="1" thickTop="1" thickBot="1" x14ac:dyDescent="0.3">
      <c r="B11" s="202" t="s">
        <v>1</v>
      </c>
      <c r="C11" s="204" t="s">
        <v>2</v>
      </c>
      <c r="D11" s="206" t="s">
        <v>3</v>
      </c>
      <c r="E11" s="206"/>
      <c r="F11" s="206"/>
      <c r="G11" s="210" t="s">
        <v>175</v>
      </c>
      <c r="H11" s="210"/>
      <c r="I11" s="210"/>
      <c r="J11" s="210"/>
      <c r="K11" s="211"/>
      <c r="L11" s="216" t="s">
        <v>174</v>
      </c>
      <c r="M11" s="217"/>
      <c r="N11" s="217"/>
      <c r="O11" s="218"/>
      <c r="P11" s="199" t="s">
        <v>173</v>
      </c>
      <c r="Q11" s="200"/>
      <c r="R11" s="200"/>
      <c r="S11" s="201"/>
      <c r="T11" s="200" t="s">
        <v>172</v>
      </c>
      <c r="U11" s="200"/>
      <c r="V11" s="200"/>
      <c r="W11" s="193" t="s">
        <v>171</v>
      </c>
    </row>
    <row r="12" spans="2:24" ht="121.9" customHeight="1" thickBot="1" x14ac:dyDescent="0.3">
      <c r="B12" s="203"/>
      <c r="C12" s="205"/>
      <c r="D12" s="138" t="s">
        <v>5</v>
      </c>
      <c r="E12" s="138" t="s">
        <v>6</v>
      </c>
      <c r="F12" s="138" t="s">
        <v>7</v>
      </c>
      <c r="G12" s="81" t="s">
        <v>119</v>
      </c>
      <c r="H12" s="5" t="s">
        <v>8</v>
      </c>
      <c r="I12" s="3" t="s">
        <v>9</v>
      </c>
      <c r="J12" s="6" t="s">
        <v>10</v>
      </c>
      <c r="K12" s="4" t="s">
        <v>11</v>
      </c>
      <c r="L12" s="5" t="s">
        <v>8</v>
      </c>
      <c r="M12" s="3" t="s">
        <v>9</v>
      </c>
      <c r="N12" s="6" t="s">
        <v>10</v>
      </c>
      <c r="O12" s="4" t="s">
        <v>11</v>
      </c>
      <c r="P12" s="5" t="s">
        <v>8</v>
      </c>
      <c r="Q12" s="3" t="s">
        <v>9</v>
      </c>
      <c r="R12" s="6" t="s">
        <v>10</v>
      </c>
      <c r="S12" s="4" t="s">
        <v>11</v>
      </c>
      <c r="T12" s="185" t="s">
        <v>9</v>
      </c>
      <c r="U12" s="186" t="s">
        <v>10</v>
      </c>
      <c r="V12" s="187" t="s">
        <v>11</v>
      </c>
      <c r="W12" s="194"/>
    </row>
    <row r="13" spans="2:24" ht="180" x14ac:dyDescent="0.25">
      <c r="B13" s="146" t="s">
        <v>12</v>
      </c>
      <c r="C13" s="145" t="s">
        <v>181</v>
      </c>
      <c r="D13" s="147" t="s">
        <v>176</v>
      </c>
      <c r="E13" s="148" t="s">
        <v>177</v>
      </c>
      <c r="F13" s="149" t="s">
        <v>178</v>
      </c>
      <c r="G13" s="150">
        <v>0.9</v>
      </c>
      <c r="H13" s="152">
        <v>0.9</v>
      </c>
      <c r="I13" s="153">
        <v>0.9</v>
      </c>
      <c r="J13" s="153">
        <v>0.9</v>
      </c>
      <c r="K13" s="154">
        <v>0.9</v>
      </c>
      <c r="L13" s="155">
        <v>0.88700000000000001</v>
      </c>
      <c r="M13" s="44"/>
      <c r="N13" s="44"/>
      <c r="O13" s="46"/>
      <c r="P13" s="151">
        <f>IFERROR(L13/H13,"NO DISPONIBLE")</f>
        <v>0.98555555555555552</v>
      </c>
      <c r="Q13" s="156"/>
      <c r="R13" s="157"/>
      <c r="S13" s="166"/>
      <c r="T13" s="188"/>
      <c r="U13" s="189"/>
      <c r="V13" s="190"/>
      <c r="W13" s="169" t="s">
        <v>179</v>
      </c>
    </row>
    <row r="14" spans="2:24" ht="60.6" hidden="1" customHeight="1" x14ac:dyDescent="0.25">
      <c r="B14" s="196" t="s">
        <v>29</v>
      </c>
      <c r="C14" s="197"/>
      <c r="D14" s="197"/>
      <c r="E14" s="197"/>
      <c r="F14" s="198"/>
      <c r="G14" s="79"/>
      <c r="H14" s="43"/>
      <c r="I14" s="44"/>
      <c r="J14" s="44"/>
      <c r="K14" s="45"/>
      <c r="L14" s="43"/>
      <c r="M14" s="44"/>
      <c r="N14" s="44"/>
      <c r="O14" s="46"/>
      <c r="P14" s="129" t="str">
        <f t="shared" ref="P14:P53" si="0">IFERROR((L14/H14),"100%")</f>
        <v>100%</v>
      </c>
      <c r="Q14" s="158" t="str">
        <f t="shared" ref="Q14:R14" si="1">IFERROR((M14/I14),"100%")</f>
        <v>100%</v>
      </c>
      <c r="R14" s="159" t="str">
        <f t="shared" si="1"/>
        <v>100%</v>
      </c>
      <c r="S14" s="167" t="str">
        <f t="shared" ref="S14" si="2">IFERROR((O14/K14),"100%")</f>
        <v>100%</v>
      </c>
      <c r="T14" s="161" t="str">
        <f t="shared" ref="T14" si="3">IFERROR(((L14+M14)/(H14+I14)),"100%")</f>
        <v>100%</v>
      </c>
      <c r="U14" s="159" t="str">
        <f t="shared" ref="U14" si="4">IFERROR(((L14+M14+N14)/(H14+I14+J14)),"100%")</f>
        <v>100%</v>
      </c>
      <c r="V14" s="160" t="str">
        <f t="shared" ref="V14" si="5">IFERROR(((L14+M14+N14+O14)/(H14+I14+J14+K14)),"100%")</f>
        <v>100%</v>
      </c>
      <c r="W14" s="170"/>
      <c r="X14" s="141"/>
    </row>
    <row r="15" spans="2:24" ht="120" x14ac:dyDescent="0.25">
      <c r="B15" s="82" t="s">
        <v>32</v>
      </c>
      <c r="C15" s="84" t="s">
        <v>182</v>
      </c>
      <c r="D15" s="84" t="s">
        <v>33</v>
      </c>
      <c r="E15" s="83" t="s">
        <v>31</v>
      </c>
      <c r="F15" s="85" t="s">
        <v>34</v>
      </c>
      <c r="G15" s="97">
        <f>SUM(H15:K15)</f>
        <v>3645007</v>
      </c>
      <c r="H15" s="25">
        <v>709995</v>
      </c>
      <c r="I15" s="1">
        <v>1012725</v>
      </c>
      <c r="J15" s="1">
        <v>912772</v>
      </c>
      <c r="K15" s="24">
        <v>1009515</v>
      </c>
      <c r="L15" s="25">
        <v>929029</v>
      </c>
      <c r="M15" s="1"/>
      <c r="N15" s="1"/>
      <c r="O15" s="2"/>
      <c r="P15" s="129">
        <f t="shared" si="0"/>
        <v>1.308500764089888</v>
      </c>
      <c r="Q15" s="161"/>
      <c r="R15" s="159"/>
      <c r="S15" s="167"/>
      <c r="T15" s="161"/>
      <c r="U15" s="159"/>
      <c r="V15" s="160"/>
      <c r="W15" s="171" t="s">
        <v>135</v>
      </c>
      <c r="X15" s="141"/>
    </row>
    <row r="16" spans="2:24" ht="104.25" x14ac:dyDescent="0.25">
      <c r="B16" s="51" t="s">
        <v>35</v>
      </c>
      <c r="C16" s="52" t="s">
        <v>183</v>
      </c>
      <c r="D16" s="53" t="s">
        <v>36</v>
      </c>
      <c r="E16" s="54" t="s">
        <v>31</v>
      </c>
      <c r="F16" s="86" t="s">
        <v>37</v>
      </c>
      <c r="G16" s="111">
        <f t="shared" ref="G16:G53" si="6">SUM(H16:K16)</f>
        <v>5220</v>
      </c>
      <c r="H16" s="25">
        <v>1292</v>
      </c>
      <c r="I16" s="1">
        <v>1330</v>
      </c>
      <c r="J16" s="1">
        <v>1320</v>
      </c>
      <c r="K16" s="24">
        <v>1278</v>
      </c>
      <c r="L16" s="25">
        <v>1466</v>
      </c>
      <c r="M16" s="1"/>
      <c r="N16" s="1"/>
      <c r="O16" s="2"/>
      <c r="P16" s="129">
        <f t="shared" si="0"/>
        <v>1.1346749226006192</v>
      </c>
      <c r="Q16" s="161"/>
      <c r="R16" s="159"/>
      <c r="S16" s="167"/>
      <c r="T16" s="161"/>
      <c r="U16" s="159"/>
      <c r="V16" s="160"/>
      <c r="W16" s="172" t="s">
        <v>132</v>
      </c>
      <c r="X16" s="141"/>
    </row>
    <row r="17" spans="2:25" ht="104.25" x14ac:dyDescent="0.25">
      <c r="B17" s="55" t="s">
        <v>13</v>
      </c>
      <c r="C17" s="56" t="s">
        <v>184</v>
      </c>
      <c r="D17" s="57" t="s">
        <v>38</v>
      </c>
      <c r="E17" s="58" t="s">
        <v>31</v>
      </c>
      <c r="F17" s="87" t="s">
        <v>39</v>
      </c>
      <c r="G17" s="112">
        <f t="shared" si="6"/>
        <v>5</v>
      </c>
      <c r="H17" s="25"/>
      <c r="I17" s="1">
        <v>1</v>
      </c>
      <c r="J17" s="1">
        <v>4</v>
      </c>
      <c r="K17" s="24"/>
      <c r="L17" s="25"/>
      <c r="M17" s="1"/>
      <c r="N17" s="1"/>
      <c r="O17" s="2"/>
      <c r="P17" s="129" t="str">
        <f t="shared" si="0"/>
        <v>100%</v>
      </c>
      <c r="Q17" s="161"/>
      <c r="R17" s="159"/>
      <c r="S17" s="167"/>
      <c r="T17" s="161"/>
      <c r="U17" s="159"/>
      <c r="V17" s="160"/>
      <c r="W17" s="173" t="s">
        <v>133</v>
      </c>
      <c r="X17" s="142"/>
    </row>
    <row r="18" spans="2:25" ht="104.25" x14ac:dyDescent="0.25">
      <c r="B18" s="55" t="s">
        <v>13</v>
      </c>
      <c r="C18" s="56" t="s">
        <v>185</v>
      </c>
      <c r="D18" s="57" t="s">
        <v>40</v>
      </c>
      <c r="E18" s="58" t="s">
        <v>31</v>
      </c>
      <c r="F18" s="87" t="s">
        <v>41</v>
      </c>
      <c r="G18" s="112">
        <f t="shared" si="6"/>
        <v>72</v>
      </c>
      <c r="H18" s="47">
        <v>16</v>
      </c>
      <c r="I18" s="48">
        <v>20</v>
      </c>
      <c r="J18" s="48">
        <v>21</v>
      </c>
      <c r="K18" s="49">
        <v>15</v>
      </c>
      <c r="L18" s="47">
        <v>20</v>
      </c>
      <c r="M18" s="48"/>
      <c r="N18" s="48"/>
      <c r="O18" s="50"/>
      <c r="P18" s="129">
        <f t="shared" si="0"/>
        <v>1.25</v>
      </c>
      <c r="Q18" s="161"/>
      <c r="R18" s="159"/>
      <c r="S18" s="167"/>
      <c r="T18" s="161"/>
      <c r="U18" s="159"/>
      <c r="V18" s="160"/>
      <c r="W18" s="173" t="s">
        <v>134</v>
      </c>
      <c r="X18" s="142"/>
    </row>
    <row r="19" spans="2:25" ht="117.75" x14ac:dyDescent="0.25">
      <c r="B19" s="51" t="s">
        <v>42</v>
      </c>
      <c r="C19" s="53" t="s">
        <v>186</v>
      </c>
      <c r="D19" s="53" t="s">
        <v>43</v>
      </c>
      <c r="E19" s="54" t="s">
        <v>31</v>
      </c>
      <c r="F19" s="88" t="s">
        <v>44</v>
      </c>
      <c r="G19" s="124">
        <f t="shared" si="6"/>
        <v>3603489</v>
      </c>
      <c r="H19" s="47">
        <v>700712</v>
      </c>
      <c r="I19" s="48">
        <v>1000895</v>
      </c>
      <c r="J19" s="48">
        <v>900988</v>
      </c>
      <c r="K19" s="49">
        <v>1000894</v>
      </c>
      <c r="L19" s="47">
        <v>921001</v>
      </c>
      <c r="M19" s="48"/>
      <c r="N19" s="48"/>
      <c r="O19" s="50"/>
      <c r="P19" s="129">
        <f t="shared" si="0"/>
        <v>1.3143788032743837</v>
      </c>
      <c r="Q19" s="161"/>
      <c r="R19" s="159"/>
      <c r="S19" s="167"/>
      <c r="T19" s="161"/>
      <c r="U19" s="159"/>
      <c r="V19" s="160"/>
      <c r="W19" s="172" t="s">
        <v>140</v>
      </c>
      <c r="X19" s="142"/>
      <c r="Y19" s="125"/>
    </row>
    <row r="20" spans="2:25" ht="117" x14ac:dyDescent="0.25">
      <c r="B20" s="55" t="s">
        <v>13</v>
      </c>
      <c r="C20" s="59" t="s">
        <v>187</v>
      </c>
      <c r="D20" s="57" t="s">
        <v>45</v>
      </c>
      <c r="E20" s="58" t="s">
        <v>31</v>
      </c>
      <c r="F20" s="95" t="s">
        <v>46</v>
      </c>
      <c r="G20" s="113">
        <f>SUM(H20:K20)</f>
        <v>2350</v>
      </c>
      <c r="H20" s="47">
        <v>586</v>
      </c>
      <c r="I20" s="48">
        <v>620</v>
      </c>
      <c r="J20" s="48">
        <v>584</v>
      </c>
      <c r="K20" s="49">
        <v>560</v>
      </c>
      <c r="L20" s="47">
        <v>565</v>
      </c>
      <c r="M20" s="48"/>
      <c r="N20" s="48"/>
      <c r="O20" s="50"/>
      <c r="P20" s="129">
        <f t="shared" si="0"/>
        <v>0.96416382252559729</v>
      </c>
      <c r="Q20" s="161"/>
      <c r="R20" s="159"/>
      <c r="S20" s="167"/>
      <c r="T20" s="161"/>
      <c r="U20" s="159"/>
      <c r="V20" s="160"/>
      <c r="W20" s="173" t="s">
        <v>141</v>
      </c>
      <c r="X20" s="142"/>
    </row>
    <row r="21" spans="2:25" ht="117" x14ac:dyDescent="0.25">
      <c r="B21" s="55" t="s">
        <v>13</v>
      </c>
      <c r="C21" s="59" t="s">
        <v>188</v>
      </c>
      <c r="D21" s="57" t="s">
        <v>47</v>
      </c>
      <c r="E21" s="58" t="s">
        <v>31</v>
      </c>
      <c r="F21" s="95" t="s">
        <v>48</v>
      </c>
      <c r="G21" s="113">
        <f>SUM(H21:K21)</f>
        <v>166</v>
      </c>
      <c r="H21" s="47">
        <v>38</v>
      </c>
      <c r="I21" s="48">
        <v>40</v>
      </c>
      <c r="J21" s="48">
        <v>30</v>
      </c>
      <c r="K21" s="49">
        <v>58</v>
      </c>
      <c r="L21" s="47">
        <v>96</v>
      </c>
      <c r="M21" s="48"/>
      <c r="N21" s="48"/>
      <c r="O21" s="50"/>
      <c r="P21" s="129">
        <f t="shared" si="0"/>
        <v>2.5263157894736841</v>
      </c>
      <c r="Q21" s="161"/>
      <c r="R21" s="159"/>
      <c r="S21" s="167"/>
      <c r="T21" s="161"/>
      <c r="U21" s="159"/>
      <c r="V21" s="160"/>
      <c r="W21" s="173" t="s">
        <v>142</v>
      </c>
      <c r="X21" s="142"/>
    </row>
    <row r="22" spans="2:25" ht="102.75" x14ac:dyDescent="0.25">
      <c r="B22" s="55" t="s">
        <v>13</v>
      </c>
      <c r="C22" s="100" t="s">
        <v>189</v>
      </c>
      <c r="D22" s="57" t="s">
        <v>49</v>
      </c>
      <c r="E22" s="58" t="s">
        <v>31</v>
      </c>
      <c r="F22" s="95" t="s">
        <v>50</v>
      </c>
      <c r="G22" s="99">
        <f t="shared" si="6"/>
        <v>79</v>
      </c>
      <c r="H22" s="47">
        <v>8</v>
      </c>
      <c r="I22" s="48">
        <v>28</v>
      </c>
      <c r="J22" s="48">
        <v>31</v>
      </c>
      <c r="K22" s="49">
        <v>12</v>
      </c>
      <c r="L22" s="47">
        <v>11</v>
      </c>
      <c r="M22" s="48"/>
      <c r="N22" s="48"/>
      <c r="O22" s="50"/>
      <c r="P22" s="129">
        <f t="shared" si="0"/>
        <v>1.375</v>
      </c>
      <c r="Q22" s="161"/>
      <c r="R22" s="159"/>
      <c r="S22" s="167"/>
      <c r="T22" s="161"/>
      <c r="U22" s="159"/>
      <c r="V22" s="160"/>
      <c r="W22" s="173" t="s">
        <v>148</v>
      </c>
      <c r="X22" s="142"/>
    </row>
    <row r="23" spans="2:25" ht="103.5" x14ac:dyDescent="0.25">
      <c r="B23" s="55" t="s">
        <v>13</v>
      </c>
      <c r="C23" s="59" t="s">
        <v>190</v>
      </c>
      <c r="D23" s="57" t="s">
        <v>51</v>
      </c>
      <c r="E23" s="58" t="s">
        <v>31</v>
      </c>
      <c r="F23" s="95" t="s">
        <v>52</v>
      </c>
      <c r="G23" s="99">
        <f t="shared" si="6"/>
        <v>526</v>
      </c>
      <c r="H23" s="47">
        <v>0</v>
      </c>
      <c r="I23" s="48">
        <v>100</v>
      </c>
      <c r="J23" s="48">
        <v>246</v>
      </c>
      <c r="K23" s="49">
        <v>180</v>
      </c>
      <c r="L23" s="47">
        <v>0</v>
      </c>
      <c r="M23" s="48"/>
      <c r="N23" s="48"/>
      <c r="O23" s="50"/>
      <c r="P23" s="129" t="str">
        <f t="shared" si="0"/>
        <v>100%</v>
      </c>
      <c r="Q23" s="161"/>
      <c r="R23" s="159"/>
      <c r="S23" s="167"/>
      <c r="T23" s="161"/>
      <c r="U23" s="159"/>
      <c r="V23" s="160"/>
      <c r="W23" s="173" t="s">
        <v>149</v>
      </c>
      <c r="X23" s="142"/>
    </row>
    <row r="24" spans="2:25" ht="103.5" x14ac:dyDescent="0.25">
      <c r="B24" s="55" t="s">
        <v>13</v>
      </c>
      <c r="C24" s="59" t="s">
        <v>191</v>
      </c>
      <c r="D24" s="57" t="s">
        <v>53</v>
      </c>
      <c r="E24" s="58" t="s">
        <v>31</v>
      </c>
      <c r="F24" s="95" t="s">
        <v>54</v>
      </c>
      <c r="G24" s="99">
        <f t="shared" si="6"/>
        <v>252</v>
      </c>
      <c r="H24" s="47">
        <v>55</v>
      </c>
      <c r="I24" s="48">
        <v>64</v>
      </c>
      <c r="J24" s="48">
        <v>68</v>
      </c>
      <c r="K24" s="49">
        <v>65</v>
      </c>
      <c r="L24" s="47">
        <v>56</v>
      </c>
      <c r="M24" s="48"/>
      <c r="N24" s="48"/>
      <c r="O24" s="50"/>
      <c r="P24" s="129">
        <f t="shared" si="0"/>
        <v>1.0181818181818181</v>
      </c>
      <c r="Q24" s="161"/>
      <c r="R24" s="159"/>
      <c r="S24" s="167"/>
      <c r="T24" s="161"/>
      <c r="U24" s="159"/>
      <c r="V24" s="160"/>
      <c r="W24" s="173" t="s">
        <v>150</v>
      </c>
      <c r="X24" s="142"/>
    </row>
    <row r="25" spans="2:25" ht="120" x14ac:dyDescent="0.25">
      <c r="B25" s="55" t="s">
        <v>13</v>
      </c>
      <c r="C25" s="101" t="s">
        <v>192</v>
      </c>
      <c r="D25" s="102" t="s">
        <v>55</v>
      </c>
      <c r="E25" s="103" t="s">
        <v>31</v>
      </c>
      <c r="F25" s="104" t="s">
        <v>56</v>
      </c>
      <c r="G25" s="99">
        <f t="shared" si="6"/>
        <v>3600000</v>
      </c>
      <c r="H25" s="47">
        <v>700000</v>
      </c>
      <c r="I25" s="48">
        <v>1000000</v>
      </c>
      <c r="J25" s="48">
        <v>900000</v>
      </c>
      <c r="K25" s="49">
        <v>1000000</v>
      </c>
      <c r="L25" s="47">
        <v>920248</v>
      </c>
      <c r="M25" s="48"/>
      <c r="N25" s="48"/>
      <c r="O25" s="50"/>
      <c r="P25" s="129">
        <f t="shared" si="0"/>
        <v>1.31464</v>
      </c>
      <c r="Q25" s="161"/>
      <c r="R25" s="159"/>
      <c r="S25" s="167"/>
      <c r="T25" s="161"/>
      <c r="U25" s="159"/>
      <c r="V25" s="160"/>
      <c r="W25" s="173" t="s">
        <v>151</v>
      </c>
      <c r="X25" s="142"/>
    </row>
    <row r="26" spans="2:25" ht="117" x14ac:dyDescent="0.25">
      <c r="B26" s="55" t="s">
        <v>13</v>
      </c>
      <c r="C26" s="59" t="s">
        <v>193</v>
      </c>
      <c r="D26" s="57" t="s">
        <v>57</v>
      </c>
      <c r="E26" s="58" t="s">
        <v>31</v>
      </c>
      <c r="F26" s="95" t="s">
        <v>58</v>
      </c>
      <c r="G26" s="99">
        <f t="shared" si="6"/>
        <v>116</v>
      </c>
      <c r="H26" s="47">
        <v>25</v>
      </c>
      <c r="I26" s="48">
        <v>43</v>
      </c>
      <c r="J26" s="48">
        <v>29</v>
      </c>
      <c r="K26" s="49">
        <v>19</v>
      </c>
      <c r="L26" s="47">
        <v>25</v>
      </c>
      <c r="M26" s="48"/>
      <c r="N26" s="48"/>
      <c r="O26" s="50"/>
      <c r="P26" s="129">
        <f t="shared" si="0"/>
        <v>1</v>
      </c>
      <c r="Q26" s="161"/>
      <c r="R26" s="159"/>
      <c r="S26" s="167"/>
      <c r="T26" s="161"/>
      <c r="U26" s="159"/>
      <c r="V26" s="160"/>
      <c r="W26" s="173" t="s">
        <v>152</v>
      </c>
      <c r="X26" s="142"/>
    </row>
    <row r="27" spans="2:25" ht="117.75" x14ac:dyDescent="0.25">
      <c r="B27" s="51" t="s">
        <v>59</v>
      </c>
      <c r="C27" s="60" t="s">
        <v>194</v>
      </c>
      <c r="D27" s="52" t="s">
        <v>60</v>
      </c>
      <c r="E27" s="54" t="s">
        <v>31</v>
      </c>
      <c r="F27" s="89" t="s">
        <v>61</v>
      </c>
      <c r="G27" s="98">
        <f t="shared" si="6"/>
        <v>10981</v>
      </c>
      <c r="H27" s="47">
        <v>2454</v>
      </c>
      <c r="I27" s="48">
        <v>3038</v>
      </c>
      <c r="J27" s="48">
        <v>3034</v>
      </c>
      <c r="K27" s="49">
        <v>2455</v>
      </c>
      <c r="L27" s="47">
        <v>1393</v>
      </c>
      <c r="M27" s="48"/>
      <c r="N27" s="48"/>
      <c r="O27" s="50"/>
      <c r="P27" s="129">
        <f t="shared" si="0"/>
        <v>0.56764466177669115</v>
      </c>
      <c r="Q27" s="161"/>
      <c r="R27" s="159"/>
      <c r="S27" s="167"/>
      <c r="T27" s="161"/>
      <c r="U27" s="159"/>
      <c r="V27" s="160"/>
      <c r="W27" s="172" t="s">
        <v>153</v>
      </c>
      <c r="X27" s="142"/>
      <c r="Y27" s="125"/>
    </row>
    <row r="28" spans="2:25" ht="103.5" x14ac:dyDescent="0.25">
      <c r="B28" s="55" t="s">
        <v>13</v>
      </c>
      <c r="C28" s="56" t="s">
        <v>195</v>
      </c>
      <c r="D28" s="56" t="s">
        <v>62</v>
      </c>
      <c r="E28" s="58" t="s">
        <v>31</v>
      </c>
      <c r="F28" s="90" t="s">
        <v>63</v>
      </c>
      <c r="G28" s="112">
        <f t="shared" si="6"/>
        <v>4</v>
      </c>
      <c r="H28" s="47">
        <v>1</v>
      </c>
      <c r="I28" s="48">
        <v>1</v>
      </c>
      <c r="J28" s="48">
        <v>1</v>
      </c>
      <c r="K28" s="49">
        <v>1</v>
      </c>
      <c r="L28" s="47">
        <v>1</v>
      </c>
      <c r="M28" s="48"/>
      <c r="N28" s="48"/>
      <c r="O28" s="50"/>
      <c r="P28" s="129">
        <f t="shared" si="0"/>
        <v>1</v>
      </c>
      <c r="Q28" s="161"/>
      <c r="R28" s="159"/>
      <c r="S28" s="167"/>
      <c r="T28" s="161"/>
      <c r="U28" s="159"/>
      <c r="V28" s="160"/>
      <c r="W28" s="173" t="s">
        <v>147</v>
      </c>
      <c r="X28" s="142"/>
    </row>
    <row r="29" spans="2:25" ht="117" x14ac:dyDescent="0.25">
      <c r="B29" s="55" t="s">
        <v>13</v>
      </c>
      <c r="C29" s="56" t="s">
        <v>196</v>
      </c>
      <c r="D29" s="56" t="s">
        <v>64</v>
      </c>
      <c r="E29" s="58" t="s">
        <v>31</v>
      </c>
      <c r="F29" s="90" t="s">
        <v>65</v>
      </c>
      <c r="G29" s="112">
        <f t="shared" si="6"/>
        <v>2846</v>
      </c>
      <c r="H29" s="47">
        <v>711</v>
      </c>
      <c r="I29" s="48">
        <v>713</v>
      </c>
      <c r="J29" s="48">
        <v>711</v>
      </c>
      <c r="K29" s="49">
        <v>711</v>
      </c>
      <c r="L29" s="47">
        <v>709</v>
      </c>
      <c r="M29" s="48"/>
      <c r="N29" s="48"/>
      <c r="O29" s="50"/>
      <c r="P29" s="129">
        <f t="shared" si="0"/>
        <v>0.99718706047819972</v>
      </c>
      <c r="Q29" s="161"/>
      <c r="R29" s="159"/>
      <c r="S29" s="167"/>
      <c r="T29" s="161"/>
      <c r="U29" s="159"/>
      <c r="V29" s="160"/>
      <c r="W29" s="173" t="s">
        <v>144</v>
      </c>
      <c r="X29" s="142"/>
    </row>
    <row r="30" spans="2:25" ht="102.75" x14ac:dyDescent="0.25">
      <c r="B30" s="55" t="s">
        <v>13</v>
      </c>
      <c r="C30" s="56" t="s">
        <v>197</v>
      </c>
      <c r="D30" s="56" t="s">
        <v>130</v>
      </c>
      <c r="E30" s="58" t="s">
        <v>31</v>
      </c>
      <c r="F30" s="90" t="s">
        <v>66</v>
      </c>
      <c r="G30" s="112">
        <f t="shared" si="6"/>
        <v>2846</v>
      </c>
      <c r="H30" s="47">
        <v>711</v>
      </c>
      <c r="I30" s="48">
        <v>713</v>
      </c>
      <c r="J30" s="48">
        <v>711</v>
      </c>
      <c r="K30" s="49">
        <v>711</v>
      </c>
      <c r="L30" s="47">
        <v>504</v>
      </c>
      <c r="M30" s="48"/>
      <c r="N30" s="48"/>
      <c r="O30" s="50"/>
      <c r="P30" s="129">
        <f t="shared" si="0"/>
        <v>0.70886075949367089</v>
      </c>
      <c r="Q30" s="161"/>
      <c r="R30" s="159"/>
      <c r="S30" s="167"/>
      <c r="T30" s="161"/>
      <c r="U30" s="159"/>
      <c r="V30" s="160"/>
      <c r="W30" s="174" t="s">
        <v>145</v>
      </c>
      <c r="X30" s="142"/>
    </row>
    <row r="31" spans="2:25" ht="102.75" x14ac:dyDescent="0.25">
      <c r="B31" s="55" t="s">
        <v>13</v>
      </c>
      <c r="C31" s="56" t="s">
        <v>198</v>
      </c>
      <c r="D31" s="56" t="s">
        <v>67</v>
      </c>
      <c r="E31" s="58" t="s">
        <v>31</v>
      </c>
      <c r="F31" s="90" t="s">
        <v>68</v>
      </c>
      <c r="G31" s="112">
        <f t="shared" si="6"/>
        <v>2580</v>
      </c>
      <c r="H31" s="47">
        <v>500</v>
      </c>
      <c r="I31" s="48">
        <v>790</v>
      </c>
      <c r="J31" s="48">
        <v>790</v>
      </c>
      <c r="K31" s="49">
        <v>500</v>
      </c>
      <c r="L31" s="47">
        <v>74</v>
      </c>
      <c r="M31" s="48"/>
      <c r="N31" s="48"/>
      <c r="O31" s="50"/>
      <c r="P31" s="129">
        <f t="shared" si="0"/>
        <v>0.14799999999999999</v>
      </c>
      <c r="Q31" s="161"/>
      <c r="R31" s="159"/>
      <c r="S31" s="167"/>
      <c r="T31" s="161"/>
      <c r="U31" s="159"/>
      <c r="V31" s="160"/>
      <c r="W31" s="173" t="s">
        <v>143</v>
      </c>
      <c r="X31" s="142"/>
    </row>
    <row r="32" spans="2:25" ht="103.5" x14ac:dyDescent="0.25">
      <c r="B32" s="55" t="s">
        <v>13</v>
      </c>
      <c r="C32" s="56" t="s">
        <v>199</v>
      </c>
      <c r="D32" s="56" t="s">
        <v>69</v>
      </c>
      <c r="E32" s="58" t="s">
        <v>31</v>
      </c>
      <c r="F32" s="90" t="s">
        <v>70</v>
      </c>
      <c r="G32" s="112">
        <f t="shared" si="6"/>
        <v>2580</v>
      </c>
      <c r="H32" s="47">
        <v>500</v>
      </c>
      <c r="I32" s="48">
        <v>790</v>
      </c>
      <c r="J32" s="48">
        <v>790</v>
      </c>
      <c r="K32" s="49">
        <v>500</v>
      </c>
      <c r="L32" s="47">
        <v>74</v>
      </c>
      <c r="M32" s="48"/>
      <c r="N32" s="48"/>
      <c r="O32" s="50"/>
      <c r="P32" s="129">
        <f t="shared" si="0"/>
        <v>0.14799999999999999</v>
      </c>
      <c r="Q32" s="161"/>
      <c r="R32" s="159"/>
      <c r="S32" s="167"/>
      <c r="T32" s="161"/>
      <c r="U32" s="159"/>
      <c r="V32" s="160"/>
      <c r="W32" s="173" t="s">
        <v>143</v>
      </c>
      <c r="X32" s="142"/>
    </row>
    <row r="33" spans="2:24" ht="117" x14ac:dyDescent="0.25">
      <c r="B33" s="55" t="s">
        <v>13</v>
      </c>
      <c r="C33" s="62" t="s">
        <v>200</v>
      </c>
      <c r="D33" s="56" t="s">
        <v>71</v>
      </c>
      <c r="E33" s="58" t="s">
        <v>31</v>
      </c>
      <c r="F33" s="90" t="s">
        <v>72</v>
      </c>
      <c r="G33" s="112">
        <f t="shared" si="6"/>
        <v>125</v>
      </c>
      <c r="H33" s="47">
        <v>31</v>
      </c>
      <c r="I33" s="48">
        <v>31</v>
      </c>
      <c r="J33" s="48">
        <v>31</v>
      </c>
      <c r="K33" s="49">
        <v>32</v>
      </c>
      <c r="L33" s="47">
        <v>31</v>
      </c>
      <c r="M33" s="48"/>
      <c r="N33" s="48"/>
      <c r="O33" s="50"/>
      <c r="P33" s="129">
        <f t="shared" si="0"/>
        <v>1</v>
      </c>
      <c r="Q33" s="161"/>
      <c r="R33" s="159"/>
      <c r="S33" s="167"/>
      <c r="T33" s="161"/>
      <c r="U33" s="159"/>
      <c r="V33" s="160"/>
      <c r="W33" s="173" t="s">
        <v>146</v>
      </c>
      <c r="X33" s="142"/>
    </row>
    <row r="34" spans="2:24" ht="104.25" x14ac:dyDescent="0.25">
      <c r="B34" s="51" t="s">
        <v>30</v>
      </c>
      <c r="C34" s="52" t="s">
        <v>201</v>
      </c>
      <c r="D34" s="52" t="s">
        <v>73</v>
      </c>
      <c r="E34" s="63" t="s">
        <v>31</v>
      </c>
      <c r="F34" s="86" t="s">
        <v>74</v>
      </c>
      <c r="G34" s="98">
        <f t="shared" si="6"/>
        <v>2500</v>
      </c>
      <c r="H34" s="47">
        <v>400</v>
      </c>
      <c r="I34" s="48">
        <v>850</v>
      </c>
      <c r="J34" s="48">
        <v>850</v>
      </c>
      <c r="K34" s="49">
        <v>400</v>
      </c>
      <c r="L34" s="47">
        <v>463</v>
      </c>
      <c r="M34" s="48"/>
      <c r="N34" s="48"/>
      <c r="O34" s="50"/>
      <c r="P34" s="129">
        <f t="shared" si="0"/>
        <v>1.1575</v>
      </c>
      <c r="Q34" s="161"/>
      <c r="R34" s="159"/>
      <c r="S34" s="167"/>
      <c r="T34" s="161"/>
      <c r="U34" s="159"/>
      <c r="V34" s="160"/>
      <c r="W34" s="175" t="s">
        <v>137</v>
      </c>
      <c r="X34" s="142"/>
    </row>
    <row r="35" spans="2:24" ht="117" x14ac:dyDescent="0.25">
      <c r="B35" s="55" t="s">
        <v>13</v>
      </c>
      <c r="C35" s="64" t="s">
        <v>202</v>
      </c>
      <c r="D35" s="65" t="s">
        <v>75</v>
      </c>
      <c r="E35" s="58" t="s">
        <v>31</v>
      </c>
      <c r="F35" s="139" t="s">
        <v>76</v>
      </c>
      <c r="G35" s="114">
        <f t="shared" si="6"/>
        <v>180</v>
      </c>
      <c r="H35" s="47">
        <v>40</v>
      </c>
      <c r="I35" s="48">
        <v>50</v>
      </c>
      <c r="J35" s="48">
        <v>50</v>
      </c>
      <c r="K35" s="49">
        <v>40</v>
      </c>
      <c r="L35" s="47">
        <v>38</v>
      </c>
      <c r="M35" s="48"/>
      <c r="N35" s="48"/>
      <c r="O35" s="50"/>
      <c r="P35" s="129">
        <f t="shared" si="0"/>
        <v>0.95</v>
      </c>
      <c r="Q35" s="161"/>
      <c r="R35" s="159"/>
      <c r="S35" s="167"/>
      <c r="T35" s="161"/>
      <c r="U35" s="159"/>
      <c r="V35" s="160"/>
      <c r="W35" s="176" t="s">
        <v>139</v>
      </c>
      <c r="X35" s="142"/>
    </row>
    <row r="36" spans="2:24" ht="102.75" x14ac:dyDescent="0.25">
      <c r="B36" s="55" t="s">
        <v>13</v>
      </c>
      <c r="C36" s="64" t="s">
        <v>203</v>
      </c>
      <c r="D36" s="56" t="s">
        <v>77</v>
      </c>
      <c r="E36" s="58" t="s">
        <v>31</v>
      </c>
      <c r="F36" s="90" t="s">
        <v>78</v>
      </c>
      <c r="G36" s="112">
        <f t="shared" si="6"/>
        <v>5</v>
      </c>
      <c r="H36" s="47">
        <v>2</v>
      </c>
      <c r="I36" s="48">
        <v>2</v>
      </c>
      <c r="J36" s="48">
        <v>1</v>
      </c>
      <c r="K36" s="49">
        <v>0</v>
      </c>
      <c r="L36" s="47">
        <v>1</v>
      </c>
      <c r="M36" s="48"/>
      <c r="N36" s="48"/>
      <c r="O36" s="50"/>
      <c r="P36" s="129">
        <f t="shared" si="0"/>
        <v>0.5</v>
      </c>
      <c r="Q36" s="161"/>
      <c r="R36" s="159"/>
      <c r="S36" s="167"/>
      <c r="T36" s="161"/>
      <c r="U36" s="159"/>
      <c r="V36" s="160"/>
      <c r="W36" s="176" t="s">
        <v>154</v>
      </c>
      <c r="X36" s="142"/>
    </row>
    <row r="37" spans="2:24" ht="103.5" thickBot="1" x14ac:dyDescent="0.3">
      <c r="B37" s="55" t="s">
        <v>13</v>
      </c>
      <c r="C37" s="64" t="s">
        <v>204</v>
      </c>
      <c r="D37" s="56" t="s">
        <v>79</v>
      </c>
      <c r="E37" s="58" t="s">
        <v>31</v>
      </c>
      <c r="F37" s="90" t="s">
        <v>80</v>
      </c>
      <c r="G37" s="112">
        <f t="shared" si="6"/>
        <v>1200</v>
      </c>
      <c r="H37" s="47">
        <v>360</v>
      </c>
      <c r="I37" s="48">
        <v>120</v>
      </c>
      <c r="J37" s="48">
        <v>360</v>
      </c>
      <c r="K37" s="49">
        <v>360</v>
      </c>
      <c r="L37" s="47">
        <v>150</v>
      </c>
      <c r="M37" s="48"/>
      <c r="N37" s="48"/>
      <c r="O37" s="50"/>
      <c r="P37" s="129">
        <f t="shared" si="0"/>
        <v>0.41666666666666669</v>
      </c>
      <c r="Q37" s="161"/>
      <c r="R37" s="159"/>
      <c r="S37" s="167"/>
      <c r="T37" s="161"/>
      <c r="U37" s="159"/>
      <c r="V37" s="160"/>
      <c r="W37" s="177" t="s">
        <v>138</v>
      </c>
      <c r="X37" s="142"/>
    </row>
    <row r="38" spans="2:24" ht="117" x14ac:dyDescent="0.25">
      <c r="B38" s="51" t="s">
        <v>81</v>
      </c>
      <c r="C38" s="61" t="s">
        <v>205</v>
      </c>
      <c r="D38" s="61" t="s">
        <v>82</v>
      </c>
      <c r="E38" s="54" t="s">
        <v>31</v>
      </c>
      <c r="F38" s="92" t="s">
        <v>83</v>
      </c>
      <c r="G38" s="98">
        <f t="shared" si="6"/>
        <v>4280</v>
      </c>
      <c r="H38" s="47">
        <v>1070</v>
      </c>
      <c r="I38" s="48">
        <v>1070</v>
      </c>
      <c r="J38" s="48">
        <v>1070</v>
      </c>
      <c r="K38" s="49">
        <v>1070</v>
      </c>
      <c r="L38" s="47">
        <v>1081</v>
      </c>
      <c r="M38" s="48"/>
      <c r="N38" s="48"/>
      <c r="O38" s="50"/>
      <c r="P38" s="129">
        <f t="shared" si="0"/>
        <v>1.0102803738317756</v>
      </c>
      <c r="Q38" s="161"/>
      <c r="R38" s="159"/>
      <c r="S38" s="167"/>
      <c r="T38" s="161"/>
      <c r="U38" s="159"/>
      <c r="V38" s="160"/>
      <c r="W38" s="178" t="s">
        <v>155</v>
      </c>
      <c r="X38" s="142"/>
    </row>
    <row r="39" spans="2:24" ht="103.5" x14ac:dyDescent="0.25">
      <c r="B39" s="55" t="s">
        <v>13</v>
      </c>
      <c r="C39" s="68" t="s">
        <v>206</v>
      </c>
      <c r="D39" s="68" t="s">
        <v>84</v>
      </c>
      <c r="E39" s="58" t="s">
        <v>31</v>
      </c>
      <c r="F39" s="105" t="s">
        <v>85</v>
      </c>
      <c r="G39" s="112">
        <f t="shared" si="6"/>
        <v>480</v>
      </c>
      <c r="H39" s="47">
        <v>120</v>
      </c>
      <c r="I39" s="48">
        <v>120</v>
      </c>
      <c r="J39" s="48">
        <v>120</v>
      </c>
      <c r="K39" s="49">
        <v>120</v>
      </c>
      <c r="L39" s="47">
        <v>152</v>
      </c>
      <c r="M39" s="48"/>
      <c r="N39" s="48"/>
      <c r="O39" s="50"/>
      <c r="P39" s="129">
        <f t="shared" si="0"/>
        <v>1.2666666666666666</v>
      </c>
      <c r="Q39" s="161"/>
      <c r="R39" s="159"/>
      <c r="S39" s="167"/>
      <c r="T39" s="161"/>
      <c r="U39" s="159"/>
      <c r="V39" s="160"/>
      <c r="W39" s="179" t="s">
        <v>156</v>
      </c>
      <c r="X39" s="142"/>
    </row>
    <row r="40" spans="2:24" ht="102.75" x14ac:dyDescent="0.25">
      <c r="B40" s="55" t="s">
        <v>13</v>
      </c>
      <c r="C40" s="68" t="s">
        <v>207</v>
      </c>
      <c r="D40" s="68" t="s">
        <v>86</v>
      </c>
      <c r="E40" s="58" t="s">
        <v>31</v>
      </c>
      <c r="F40" s="105" t="s">
        <v>87</v>
      </c>
      <c r="G40" s="112">
        <f t="shared" si="6"/>
        <v>800</v>
      </c>
      <c r="H40" s="47">
        <v>200</v>
      </c>
      <c r="I40" s="48">
        <v>200</v>
      </c>
      <c r="J40" s="48">
        <v>200</v>
      </c>
      <c r="K40" s="49">
        <v>200</v>
      </c>
      <c r="L40" s="47">
        <v>145</v>
      </c>
      <c r="M40" s="48"/>
      <c r="N40" s="48"/>
      <c r="O40" s="50"/>
      <c r="P40" s="129">
        <f t="shared" si="0"/>
        <v>0.72499999999999998</v>
      </c>
      <c r="Q40" s="161"/>
      <c r="R40" s="159"/>
      <c r="S40" s="167"/>
      <c r="T40" s="161"/>
      <c r="U40" s="159"/>
      <c r="V40" s="160"/>
      <c r="W40" s="179" t="s">
        <v>157</v>
      </c>
      <c r="X40" s="142"/>
    </row>
    <row r="41" spans="2:24" ht="102.75" x14ac:dyDescent="0.25">
      <c r="B41" s="55" t="s">
        <v>13</v>
      </c>
      <c r="C41" s="68" t="s">
        <v>208</v>
      </c>
      <c r="D41" s="68" t="s">
        <v>88</v>
      </c>
      <c r="E41" s="58" t="s">
        <v>31</v>
      </c>
      <c r="F41" s="105" t="s">
        <v>89</v>
      </c>
      <c r="G41" s="112">
        <f t="shared" si="6"/>
        <v>3000</v>
      </c>
      <c r="H41" s="47">
        <v>750</v>
      </c>
      <c r="I41" s="48">
        <v>750</v>
      </c>
      <c r="J41" s="48">
        <v>750</v>
      </c>
      <c r="K41" s="49">
        <v>750</v>
      </c>
      <c r="L41" s="47">
        <v>784</v>
      </c>
      <c r="M41" s="48"/>
      <c r="N41" s="48"/>
      <c r="O41" s="50"/>
      <c r="P41" s="129">
        <f t="shared" si="0"/>
        <v>1.0453333333333332</v>
      </c>
      <c r="Q41" s="161"/>
      <c r="R41" s="159"/>
      <c r="S41" s="167"/>
      <c r="T41" s="161"/>
      <c r="U41" s="159"/>
      <c r="V41" s="160"/>
      <c r="W41" s="179" t="s">
        <v>158</v>
      </c>
      <c r="X41" s="142"/>
    </row>
    <row r="42" spans="2:24" ht="117" x14ac:dyDescent="0.25">
      <c r="B42" s="51" t="s">
        <v>90</v>
      </c>
      <c r="C42" s="66" t="s">
        <v>209</v>
      </c>
      <c r="D42" s="67" t="s">
        <v>91</v>
      </c>
      <c r="E42" s="63" t="s">
        <v>31</v>
      </c>
      <c r="F42" s="93" t="s">
        <v>92</v>
      </c>
      <c r="G42" s="115">
        <f t="shared" si="6"/>
        <v>1500</v>
      </c>
      <c r="H42" s="47">
        <v>350</v>
      </c>
      <c r="I42" s="48">
        <v>400</v>
      </c>
      <c r="J42" s="48">
        <v>400</v>
      </c>
      <c r="K42" s="49">
        <v>350</v>
      </c>
      <c r="L42" s="47">
        <v>1033</v>
      </c>
      <c r="M42" s="48"/>
      <c r="N42" s="48"/>
      <c r="O42" s="50"/>
      <c r="P42" s="129">
        <f t="shared" si="0"/>
        <v>2.9514285714285715</v>
      </c>
      <c r="Q42" s="161"/>
      <c r="R42" s="159"/>
      <c r="S42" s="167"/>
      <c r="T42" s="161"/>
      <c r="U42" s="159"/>
      <c r="V42" s="160"/>
      <c r="W42" s="180" t="s">
        <v>159</v>
      </c>
      <c r="X42" s="142"/>
    </row>
    <row r="43" spans="2:24" ht="151.15" customHeight="1" x14ac:dyDescent="0.25">
      <c r="B43" s="55" t="s">
        <v>13</v>
      </c>
      <c r="C43" s="68" t="s">
        <v>210</v>
      </c>
      <c r="D43" s="68" t="s">
        <v>93</v>
      </c>
      <c r="E43" s="58" t="s">
        <v>31</v>
      </c>
      <c r="F43" s="94" t="s">
        <v>94</v>
      </c>
      <c r="G43" s="113">
        <f>SUM(H43:K43)</f>
        <v>1300</v>
      </c>
      <c r="H43" s="47">
        <v>300</v>
      </c>
      <c r="I43" s="48">
        <v>350</v>
      </c>
      <c r="J43" s="48">
        <v>350</v>
      </c>
      <c r="K43" s="49">
        <v>300</v>
      </c>
      <c r="L43" s="47">
        <v>510</v>
      </c>
      <c r="M43" s="48"/>
      <c r="N43" s="48"/>
      <c r="O43" s="50"/>
      <c r="P43" s="129">
        <f t="shared" si="0"/>
        <v>1.7</v>
      </c>
      <c r="Q43" s="161"/>
      <c r="R43" s="159"/>
      <c r="S43" s="167"/>
      <c r="T43" s="161"/>
      <c r="U43" s="159"/>
      <c r="V43" s="160"/>
      <c r="W43" s="181" t="s">
        <v>160</v>
      </c>
      <c r="X43" s="142"/>
    </row>
    <row r="44" spans="2:24" ht="103.5" x14ac:dyDescent="0.25">
      <c r="B44" s="55" t="s">
        <v>13</v>
      </c>
      <c r="C44" s="68" t="s">
        <v>211</v>
      </c>
      <c r="D44" s="68" t="s">
        <v>95</v>
      </c>
      <c r="E44" s="58" t="s">
        <v>31</v>
      </c>
      <c r="F44" s="95" t="s">
        <v>96</v>
      </c>
      <c r="G44" s="99">
        <f t="shared" si="6"/>
        <v>6</v>
      </c>
      <c r="H44" s="47">
        <v>1</v>
      </c>
      <c r="I44" s="48">
        <v>1</v>
      </c>
      <c r="J44" s="48">
        <v>2</v>
      </c>
      <c r="K44" s="49">
        <v>2</v>
      </c>
      <c r="L44" s="47">
        <v>1</v>
      </c>
      <c r="M44" s="48"/>
      <c r="N44" s="48"/>
      <c r="O44" s="50"/>
      <c r="P44" s="129">
        <f t="shared" si="0"/>
        <v>1</v>
      </c>
      <c r="Q44" s="161"/>
      <c r="R44" s="159"/>
      <c r="S44" s="167"/>
      <c r="T44" s="161"/>
      <c r="U44" s="159"/>
      <c r="V44" s="160"/>
      <c r="W44" s="181" t="s">
        <v>161</v>
      </c>
      <c r="X44" s="142"/>
    </row>
    <row r="45" spans="2:24" ht="114.6" customHeight="1" x14ac:dyDescent="0.25">
      <c r="B45" s="55" t="s">
        <v>13</v>
      </c>
      <c r="C45" s="68" t="s">
        <v>212</v>
      </c>
      <c r="D45" s="68" t="s">
        <v>97</v>
      </c>
      <c r="E45" s="58" t="s">
        <v>31</v>
      </c>
      <c r="F45" s="95" t="s">
        <v>98</v>
      </c>
      <c r="G45" s="99">
        <f t="shared" si="6"/>
        <v>1300</v>
      </c>
      <c r="H45" s="47">
        <v>300</v>
      </c>
      <c r="I45" s="48">
        <v>350</v>
      </c>
      <c r="J45" s="48">
        <v>350</v>
      </c>
      <c r="K45" s="49">
        <v>300</v>
      </c>
      <c r="L45" s="47">
        <v>522</v>
      </c>
      <c r="M45" s="48"/>
      <c r="N45" s="48"/>
      <c r="O45" s="50"/>
      <c r="P45" s="129">
        <f t="shared" si="0"/>
        <v>1.74</v>
      </c>
      <c r="Q45" s="161"/>
      <c r="R45" s="159"/>
      <c r="S45" s="167"/>
      <c r="T45" s="161"/>
      <c r="U45" s="159"/>
      <c r="V45" s="160"/>
      <c r="W45" s="181" t="s">
        <v>162</v>
      </c>
      <c r="X45" s="142"/>
    </row>
    <row r="46" spans="2:24" ht="118.5" x14ac:dyDescent="0.25">
      <c r="B46" s="51" t="s">
        <v>99</v>
      </c>
      <c r="C46" s="53" t="s">
        <v>213</v>
      </c>
      <c r="D46" s="52" t="s">
        <v>100</v>
      </c>
      <c r="E46" s="63" t="s">
        <v>31</v>
      </c>
      <c r="F46" s="91" t="s">
        <v>101</v>
      </c>
      <c r="G46" s="98">
        <f t="shared" si="6"/>
        <v>216</v>
      </c>
      <c r="H46" s="47">
        <v>50</v>
      </c>
      <c r="I46" s="48">
        <v>59</v>
      </c>
      <c r="J46" s="48">
        <v>56</v>
      </c>
      <c r="K46" s="49">
        <v>51</v>
      </c>
      <c r="L46" s="47">
        <v>59</v>
      </c>
      <c r="M46" s="48"/>
      <c r="N46" s="48"/>
      <c r="O46" s="50"/>
      <c r="P46" s="129">
        <f t="shared" si="0"/>
        <v>1.18</v>
      </c>
      <c r="Q46" s="161"/>
      <c r="R46" s="159"/>
      <c r="S46" s="167"/>
      <c r="T46" s="161"/>
      <c r="U46" s="159"/>
      <c r="V46" s="160"/>
      <c r="W46" s="180" t="s">
        <v>163</v>
      </c>
      <c r="X46" s="142"/>
    </row>
    <row r="47" spans="2:24" ht="118.5" x14ac:dyDescent="0.25">
      <c r="B47" s="106" t="s">
        <v>102</v>
      </c>
      <c r="C47" s="107" t="s">
        <v>214</v>
      </c>
      <c r="D47" s="68" t="s">
        <v>103</v>
      </c>
      <c r="E47" s="108" t="s">
        <v>31</v>
      </c>
      <c r="F47" s="95" t="s">
        <v>104</v>
      </c>
      <c r="G47" s="99">
        <f t="shared" si="6"/>
        <v>47</v>
      </c>
      <c r="H47" s="47">
        <v>10</v>
      </c>
      <c r="I47" s="48">
        <v>13</v>
      </c>
      <c r="J47" s="48">
        <v>13</v>
      </c>
      <c r="K47" s="49">
        <v>11</v>
      </c>
      <c r="L47" s="47">
        <v>16</v>
      </c>
      <c r="M47" s="48"/>
      <c r="N47" s="48"/>
      <c r="O47" s="50"/>
      <c r="P47" s="129">
        <f t="shared" si="0"/>
        <v>1.6</v>
      </c>
      <c r="Q47" s="161"/>
      <c r="R47" s="159"/>
      <c r="S47" s="167"/>
      <c r="T47" s="161"/>
      <c r="U47" s="159"/>
      <c r="V47" s="160"/>
      <c r="W47" s="181" t="s">
        <v>164</v>
      </c>
      <c r="X47" s="142"/>
    </row>
    <row r="48" spans="2:24" ht="104.25" x14ac:dyDescent="0.25">
      <c r="B48" s="106" t="s">
        <v>13</v>
      </c>
      <c r="C48" s="109" t="s">
        <v>215</v>
      </c>
      <c r="D48" s="68" t="s">
        <v>105</v>
      </c>
      <c r="E48" s="110" t="s">
        <v>31</v>
      </c>
      <c r="F48" s="95" t="s">
        <v>106</v>
      </c>
      <c r="G48" s="99">
        <f t="shared" si="6"/>
        <v>147</v>
      </c>
      <c r="H48" s="47">
        <v>35</v>
      </c>
      <c r="I48" s="48">
        <v>40</v>
      </c>
      <c r="J48" s="48">
        <v>37</v>
      </c>
      <c r="K48" s="49">
        <v>35</v>
      </c>
      <c r="L48" s="47">
        <v>38</v>
      </c>
      <c r="M48" s="48"/>
      <c r="N48" s="48"/>
      <c r="O48" s="50"/>
      <c r="P48" s="129">
        <f t="shared" si="0"/>
        <v>1.0857142857142856</v>
      </c>
      <c r="Q48" s="161"/>
      <c r="R48" s="159"/>
      <c r="S48" s="167"/>
      <c r="T48" s="161"/>
      <c r="U48" s="159"/>
      <c r="V48" s="160"/>
      <c r="W48" s="181" t="s">
        <v>165</v>
      </c>
      <c r="X48" s="142"/>
    </row>
    <row r="49" spans="2:24" ht="104.25" x14ac:dyDescent="0.25">
      <c r="B49" s="106" t="s">
        <v>13</v>
      </c>
      <c r="C49" s="107" t="s">
        <v>216</v>
      </c>
      <c r="D49" s="107" t="s">
        <v>107</v>
      </c>
      <c r="E49" s="108" t="s">
        <v>31</v>
      </c>
      <c r="F49" s="94" t="s">
        <v>108</v>
      </c>
      <c r="G49" s="99">
        <f t="shared" si="6"/>
        <v>22</v>
      </c>
      <c r="H49" s="47">
        <v>5</v>
      </c>
      <c r="I49" s="48">
        <v>6</v>
      </c>
      <c r="J49" s="48">
        <v>6</v>
      </c>
      <c r="K49" s="49">
        <v>5</v>
      </c>
      <c r="L49" s="47">
        <v>5</v>
      </c>
      <c r="M49" s="48"/>
      <c r="N49" s="48"/>
      <c r="O49" s="50"/>
      <c r="P49" s="129">
        <f t="shared" si="0"/>
        <v>1</v>
      </c>
      <c r="Q49" s="161"/>
      <c r="R49" s="159"/>
      <c r="S49" s="167"/>
      <c r="T49" s="191"/>
      <c r="U49" s="159"/>
      <c r="V49" s="160"/>
      <c r="W49" s="181" t="s">
        <v>166</v>
      </c>
      <c r="X49" s="142"/>
    </row>
    <row r="50" spans="2:24" ht="104.25" x14ac:dyDescent="0.25">
      <c r="B50" s="51" t="s">
        <v>109</v>
      </c>
      <c r="C50" s="69" t="s">
        <v>217</v>
      </c>
      <c r="D50" s="53" t="s">
        <v>110</v>
      </c>
      <c r="E50" s="54" t="s">
        <v>31</v>
      </c>
      <c r="F50" s="86" t="s">
        <v>111</v>
      </c>
      <c r="G50" s="98">
        <f t="shared" si="6"/>
        <v>1272</v>
      </c>
      <c r="H50" s="47">
        <v>318</v>
      </c>
      <c r="I50" s="48">
        <v>318</v>
      </c>
      <c r="J50" s="48">
        <v>318</v>
      </c>
      <c r="K50" s="49">
        <v>318</v>
      </c>
      <c r="L50" s="47">
        <v>406</v>
      </c>
      <c r="M50" s="48"/>
      <c r="N50" s="48"/>
      <c r="O50" s="50"/>
      <c r="P50" s="129">
        <f t="shared" si="0"/>
        <v>1.2767295597484276</v>
      </c>
      <c r="Q50" s="161"/>
      <c r="R50" s="159"/>
      <c r="S50" s="167"/>
      <c r="T50" s="191"/>
      <c r="U50" s="159"/>
      <c r="V50" s="160"/>
      <c r="W50" s="182" t="s">
        <v>167</v>
      </c>
      <c r="X50" s="142"/>
    </row>
    <row r="51" spans="2:24" ht="89.25" x14ac:dyDescent="0.25">
      <c r="B51" s="55" t="s">
        <v>13</v>
      </c>
      <c r="C51" s="62" t="s">
        <v>218</v>
      </c>
      <c r="D51" s="57" t="s">
        <v>112</v>
      </c>
      <c r="E51" s="58" t="s">
        <v>31</v>
      </c>
      <c r="F51" s="90" t="s">
        <v>113</v>
      </c>
      <c r="G51" s="112">
        <f t="shared" si="6"/>
        <v>3576</v>
      </c>
      <c r="H51" s="47">
        <v>750</v>
      </c>
      <c r="I51" s="48">
        <v>1207</v>
      </c>
      <c r="J51" s="48">
        <v>1100</v>
      </c>
      <c r="K51" s="49">
        <v>519</v>
      </c>
      <c r="L51" s="47">
        <v>950</v>
      </c>
      <c r="M51" s="48"/>
      <c r="N51" s="48"/>
      <c r="O51" s="50"/>
      <c r="P51" s="129">
        <f t="shared" si="0"/>
        <v>1.2666666666666666</v>
      </c>
      <c r="Q51" s="161"/>
      <c r="R51" s="159"/>
      <c r="S51" s="167"/>
      <c r="T51" s="191"/>
      <c r="U51" s="159"/>
      <c r="V51" s="160"/>
      <c r="W51" s="183" t="s">
        <v>168</v>
      </c>
      <c r="X51" s="142"/>
    </row>
    <row r="52" spans="2:24" ht="89.25" x14ac:dyDescent="0.25">
      <c r="B52" s="55" t="s">
        <v>13</v>
      </c>
      <c r="C52" s="62" t="s">
        <v>219</v>
      </c>
      <c r="D52" s="59" t="s">
        <v>114</v>
      </c>
      <c r="E52" s="58" t="s">
        <v>31</v>
      </c>
      <c r="F52" s="90" t="s">
        <v>115</v>
      </c>
      <c r="G52" s="112">
        <f t="shared" si="6"/>
        <v>705</v>
      </c>
      <c r="H52" s="25">
        <v>80</v>
      </c>
      <c r="I52" s="1">
        <v>250</v>
      </c>
      <c r="J52" s="1">
        <v>250</v>
      </c>
      <c r="K52" s="24">
        <v>125</v>
      </c>
      <c r="L52" s="25">
        <v>18</v>
      </c>
      <c r="M52" s="1"/>
      <c r="N52" s="1"/>
      <c r="O52" s="2"/>
      <c r="P52" s="129">
        <f t="shared" si="0"/>
        <v>0.22500000000000001</v>
      </c>
      <c r="Q52" s="161"/>
      <c r="R52" s="159"/>
      <c r="S52" s="167"/>
      <c r="T52" s="191"/>
      <c r="U52" s="159"/>
      <c r="V52" s="160"/>
      <c r="W52" s="183" t="s">
        <v>169</v>
      </c>
      <c r="X52" s="142"/>
    </row>
    <row r="53" spans="2:24" ht="103.5" thickBot="1" x14ac:dyDescent="0.3">
      <c r="B53" s="70" t="s">
        <v>13</v>
      </c>
      <c r="C53" s="71" t="s">
        <v>220</v>
      </c>
      <c r="D53" s="72" t="s">
        <v>116</v>
      </c>
      <c r="E53" s="73" t="s">
        <v>31</v>
      </c>
      <c r="F53" s="96" t="s">
        <v>117</v>
      </c>
      <c r="G53" s="116">
        <f t="shared" si="6"/>
        <v>3600</v>
      </c>
      <c r="H53" s="75">
        <v>750</v>
      </c>
      <c r="I53" s="76">
        <v>1207</v>
      </c>
      <c r="J53" s="76">
        <v>1124</v>
      </c>
      <c r="K53" s="77">
        <v>519</v>
      </c>
      <c r="L53" s="75">
        <v>950</v>
      </c>
      <c r="M53" s="76"/>
      <c r="N53" s="76"/>
      <c r="O53" s="78"/>
      <c r="P53" s="132">
        <f t="shared" si="0"/>
        <v>1.2666666666666666</v>
      </c>
      <c r="Q53" s="162"/>
      <c r="R53" s="163"/>
      <c r="S53" s="168"/>
      <c r="T53" s="192"/>
      <c r="U53" s="164"/>
      <c r="V53" s="165"/>
      <c r="W53" s="184" t="s">
        <v>170</v>
      </c>
      <c r="X53" s="142"/>
    </row>
    <row r="54" spans="2:24" ht="32.25" customHeight="1" x14ac:dyDescent="0.25">
      <c r="C54" s="195"/>
      <c r="D54" s="195"/>
      <c r="E54" s="195"/>
      <c r="F54" s="195"/>
      <c r="G54" s="80"/>
      <c r="H54" s="125"/>
      <c r="L54" s="125"/>
      <c r="O54" s="125"/>
      <c r="P54" s="74">
        <f t="shared" ref="P54:V54" si="7">AVERAGE(P17:P53)</f>
        <v>1.1056007287407743</v>
      </c>
      <c r="Q54" s="74" t="e">
        <f t="shared" si="7"/>
        <v>#DIV/0!</v>
      </c>
      <c r="R54" s="74" t="e">
        <f t="shared" si="7"/>
        <v>#DIV/0!</v>
      </c>
      <c r="S54" s="74" t="e">
        <f t="shared" si="7"/>
        <v>#DIV/0!</v>
      </c>
      <c r="T54" s="74" t="e">
        <f t="shared" si="7"/>
        <v>#DIV/0!</v>
      </c>
      <c r="U54" s="74" t="e">
        <f t="shared" si="7"/>
        <v>#DIV/0!</v>
      </c>
      <c r="V54" s="74" t="e">
        <f t="shared" si="7"/>
        <v>#DIV/0!</v>
      </c>
    </row>
    <row r="55" spans="2:24" ht="15.75" customHeight="1" x14ac:dyDescent="0.25">
      <c r="P55" t="s">
        <v>131</v>
      </c>
    </row>
    <row r="56" spans="2:24" ht="15.75" customHeight="1" x14ac:dyDescent="0.25"/>
    <row r="57" spans="2:24" ht="15.75" customHeight="1" x14ac:dyDescent="0.25"/>
    <row r="63" spans="2:24" ht="15.75" customHeight="1" x14ac:dyDescent="0.25"/>
    <row r="64" spans="2:24" ht="15.75" customHeight="1" x14ac:dyDescent="0.25"/>
    <row r="69" spans="5:23" ht="15.75" thickBot="1" x14ac:dyDescent="0.3"/>
    <row r="70" spans="5:23" ht="15.75" thickBot="1" x14ac:dyDescent="0.3">
      <c r="E70" s="223" t="s">
        <v>14</v>
      </c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5"/>
    </row>
    <row r="71" spans="5:23" ht="22.9" customHeight="1" thickBot="1" x14ac:dyDescent="0.3">
      <c r="E71" s="221" t="s">
        <v>15</v>
      </c>
      <c r="F71" s="221" t="s">
        <v>16</v>
      </c>
      <c r="G71" s="226" t="s">
        <v>17</v>
      </c>
      <c r="H71" s="227"/>
      <c r="I71" s="227"/>
      <c r="J71" s="228"/>
      <c r="K71" s="226" t="s">
        <v>18</v>
      </c>
      <c r="L71" s="227"/>
      <c r="M71" s="227"/>
      <c r="N71" s="228"/>
      <c r="O71" s="229" t="s">
        <v>19</v>
      </c>
      <c r="P71" s="230"/>
      <c r="Q71" s="230"/>
      <c r="R71" s="231"/>
      <c r="S71" s="229" t="s">
        <v>20</v>
      </c>
      <c r="T71" s="230"/>
      <c r="U71" s="230"/>
      <c r="V71" s="231"/>
      <c r="W71" s="232" t="s">
        <v>4</v>
      </c>
    </row>
    <row r="72" spans="5:23" ht="29.25" thickBot="1" x14ac:dyDescent="0.3">
      <c r="E72" s="222"/>
      <c r="F72" s="222"/>
      <c r="G72" s="7" t="s">
        <v>21</v>
      </c>
      <c r="H72" s="8" t="s">
        <v>22</v>
      </c>
      <c r="I72" s="9" t="s">
        <v>23</v>
      </c>
      <c r="J72" s="10" t="s">
        <v>24</v>
      </c>
      <c r="K72" s="7" t="s">
        <v>21</v>
      </c>
      <c r="L72" s="8" t="s">
        <v>22</v>
      </c>
      <c r="M72" s="9" t="s">
        <v>23</v>
      </c>
      <c r="N72" s="10" t="s">
        <v>24</v>
      </c>
      <c r="O72" s="7" t="s">
        <v>8</v>
      </c>
      <c r="P72" s="11" t="s">
        <v>9</v>
      </c>
      <c r="Q72" s="12" t="s">
        <v>10</v>
      </c>
      <c r="R72" s="13" t="s">
        <v>11</v>
      </c>
      <c r="S72" s="14" t="s">
        <v>8</v>
      </c>
      <c r="T72" s="15" t="s">
        <v>9</v>
      </c>
      <c r="U72" s="12" t="s">
        <v>10</v>
      </c>
      <c r="V72" s="15" t="s">
        <v>11</v>
      </c>
      <c r="W72" s="233"/>
    </row>
    <row r="73" spans="5:23" ht="47.45" customHeight="1" x14ac:dyDescent="0.25">
      <c r="E73" s="18" t="s">
        <v>120</v>
      </c>
      <c r="F73" s="16">
        <v>2800000</v>
      </c>
      <c r="G73" s="28"/>
      <c r="H73" s="29"/>
      <c r="I73" s="29"/>
      <c r="J73" s="30"/>
      <c r="K73" s="28"/>
      <c r="L73" s="31"/>
      <c r="M73" s="31"/>
      <c r="N73" s="32"/>
      <c r="O73" s="135" t="str">
        <f t="shared" ref="O73" si="8">IFERROR((K73/G73),"100%")</f>
        <v>100%</v>
      </c>
      <c r="P73" s="136" t="str">
        <f>IFERROR((L73/H73),"100%")</f>
        <v>100%</v>
      </c>
      <c r="Q73" s="136" t="str">
        <f>IFERROR((M73/I73),"100%")</f>
        <v>100%</v>
      </c>
      <c r="R73" s="137" t="str">
        <f>IFERROR((N73/J73),"100%")</f>
        <v>100%</v>
      </c>
      <c r="S73" s="135" t="str">
        <f>IFERROR(((K73)/(G73)),"100%")</f>
        <v>100%</v>
      </c>
      <c r="T73" s="136" t="str">
        <f>IFERROR(((K73+L73)/(G73+H73)),"100%")</f>
        <v>100%</v>
      </c>
      <c r="U73" s="136" t="str">
        <f>IFERROR(((K73+L73+M73)/(G73+H73+I73)),"100%")</f>
        <v>100%</v>
      </c>
      <c r="V73" s="137" t="str">
        <f>IFERROR(((K73+L73+M73+N73)/(G73+H73+I73+J73)),"100%")</f>
        <v>100%</v>
      </c>
      <c r="W73" s="143"/>
    </row>
    <row r="74" spans="5:23" ht="40.9" customHeight="1" x14ac:dyDescent="0.25">
      <c r="E74" s="19" t="s">
        <v>121</v>
      </c>
      <c r="F74" s="17">
        <v>800000</v>
      </c>
      <c r="G74" s="33"/>
      <c r="H74" s="34"/>
      <c r="I74" s="34"/>
      <c r="J74" s="35"/>
      <c r="K74" s="33"/>
      <c r="L74" s="36"/>
      <c r="M74" s="36"/>
      <c r="N74" s="37"/>
      <c r="O74" s="129" t="str">
        <f t="shared" ref="O74:O81" si="9">IFERROR((K74/G74),"100%")</f>
        <v>100%</v>
      </c>
      <c r="P74" s="130" t="str">
        <f t="shared" ref="P74:P81" si="10">IFERROR((L74/H74),"100%")</f>
        <v>100%</v>
      </c>
      <c r="Q74" s="130" t="str">
        <f t="shared" ref="Q74:Q81" si="11">IFERROR((M74/I74),"100%")</f>
        <v>100%</v>
      </c>
      <c r="R74" s="131" t="str">
        <f>IFERROR((N74/J74),"100%")</f>
        <v>100%</v>
      </c>
      <c r="S74" s="129" t="str">
        <f t="shared" ref="S74:S81" si="12">IFERROR(((K74)/(G74)),"100%")</f>
        <v>100%</v>
      </c>
      <c r="T74" s="130" t="str">
        <f t="shared" ref="T74:T81" si="13">IFERROR(((K74+L74)/(G74+H74)),"100%")</f>
        <v>100%</v>
      </c>
      <c r="U74" s="130" t="str">
        <f t="shared" ref="U74:U81" si="14">IFERROR(((K74+L74+M74)/(G74+H74+I74)),"100%")</f>
        <v>100%</v>
      </c>
      <c r="V74" s="131" t="str">
        <f t="shared" ref="V74:V81" si="15">IFERROR(((K74+L74+M74+N74)/(G74+H74+I74+J74)),"100%")</f>
        <v>100%</v>
      </c>
      <c r="W74" s="144"/>
    </row>
    <row r="75" spans="5:23" ht="18.75" x14ac:dyDescent="0.25">
      <c r="E75" s="117" t="s">
        <v>122</v>
      </c>
      <c r="F75" s="118">
        <v>700000</v>
      </c>
      <c r="G75" s="119"/>
      <c r="H75" s="120"/>
      <c r="I75" s="120"/>
      <c r="J75" s="121"/>
      <c r="K75" s="119"/>
      <c r="L75" s="122"/>
      <c r="M75" s="122"/>
      <c r="N75" s="123"/>
      <c r="O75" s="129" t="str">
        <f t="shared" si="9"/>
        <v>100%</v>
      </c>
      <c r="P75" s="130" t="str">
        <f t="shared" si="10"/>
        <v>100%</v>
      </c>
      <c r="Q75" s="130" t="str">
        <f t="shared" si="11"/>
        <v>100%</v>
      </c>
      <c r="R75" s="131" t="str">
        <f t="shared" ref="R75:R81" si="16">IFERROR((N75/J75),"100%")</f>
        <v>100%</v>
      </c>
      <c r="S75" s="129" t="str">
        <f t="shared" si="12"/>
        <v>100%</v>
      </c>
      <c r="T75" s="130" t="str">
        <f t="shared" si="13"/>
        <v>100%</v>
      </c>
      <c r="U75" s="130" t="str">
        <f t="shared" si="14"/>
        <v>100%</v>
      </c>
      <c r="V75" s="131" t="str">
        <f t="shared" si="15"/>
        <v>100%</v>
      </c>
      <c r="W75" s="127"/>
    </row>
    <row r="76" spans="5:23" ht="30" x14ac:dyDescent="0.25">
      <c r="E76" s="117" t="s">
        <v>123</v>
      </c>
      <c r="F76" s="118">
        <v>1100000</v>
      </c>
      <c r="G76" s="119"/>
      <c r="H76" s="120"/>
      <c r="I76" s="120"/>
      <c r="J76" s="121"/>
      <c r="K76" s="119"/>
      <c r="L76" s="122"/>
      <c r="M76" s="122"/>
      <c r="N76" s="123"/>
      <c r="O76" s="129" t="str">
        <f t="shared" si="9"/>
        <v>100%</v>
      </c>
      <c r="P76" s="130" t="str">
        <f t="shared" si="10"/>
        <v>100%</v>
      </c>
      <c r="Q76" s="130" t="str">
        <f t="shared" si="11"/>
        <v>100%</v>
      </c>
      <c r="R76" s="131" t="str">
        <f t="shared" si="16"/>
        <v>100%</v>
      </c>
      <c r="S76" s="129" t="str">
        <f t="shared" si="12"/>
        <v>100%</v>
      </c>
      <c r="T76" s="130" t="str">
        <f t="shared" si="13"/>
        <v>100%</v>
      </c>
      <c r="U76" s="130" t="str">
        <f t="shared" si="14"/>
        <v>100%</v>
      </c>
      <c r="V76" s="131" t="str">
        <f t="shared" si="15"/>
        <v>100%</v>
      </c>
      <c r="W76" s="127"/>
    </row>
    <row r="77" spans="5:23" ht="22.15" customHeight="1" x14ac:dyDescent="0.25">
      <c r="E77" s="117" t="s">
        <v>124</v>
      </c>
      <c r="F77" s="118" t="s">
        <v>125</v>
      </c>
      <c r="G77" s="119"/>
      <c r="H77" s="120"/>
      <c r="I77" s="120"/>
      <c r="J77" s="121"/>
      <c r="K77" s="119"/>
      <c r="L77" s="122"/>
      <c r="M77" s="122"/>
      <c r="N77" s="123"/>
      <c r="O77" s="129" t="str">
        <f t="shared" si="9"/>
        <v>100%</v>
      </c>
      <c r="P77" s="130" t="str">
        <f t="shared" si="10"/>
        <v>100%</v>
      </c>
      <c r="Q77" s="130" t="str">
        <f t="shared" si="11"/>
        <v>100%</v>
      </c>
      <c r="R77" s="131" t="str">
        <f t="shared" si="16"/>
        <v>100%</v>
      </c>
      <c r="S77" s="129" t="str">
        <f t="shared" si="12"/>
        <v>100%</v>
      </c>
      <c r="T77" s="130" t="str">
        <f t="shared" si="13"/>
        <v>100%</v>
      </c>
      <c r="U77" s="130" t="str">
        <f t="shared" si="14"/>
        <v>100%</v>
      </c>
      <c r="V77" s="131" t="str">
        <f t="shared" si="15"/>
        <v>100%</v>
      </c>
      <c r="W77" s="127"/>
    </row>
    <row r="78" spans="5:23" ht="30" x14ac:dyDescent="0.25">
      <c r="E78" s="117" t="s">
        <v>126</v>
      </c>
      <c r="F78" s="118">
        <v>10500000</v>
      </c>
      <c r="G78" s="119"/>
      <c r="H78" s="120"/>
      <c r="I78" s="120"/>
      <c r="J78" s="121"/>
      <c r="K78" s="119"/>
      <c r="L78" s="122"/>
      <c r="M78" s="122"/>
      <c r="N78" s="123"/>
      <c r="O78" s="129" t="str">
        <f t="shared" si="9"/>
        <v>100%</v>
      </c>
      <c r="P78" s="130" t="str">
        <f t="shared" si="10"/>
        <v>100%</v>
      </c>
      <c r="Q78" s="130" t="str">
        <f t="shared" si="11"/>
        <v>100%</v>
      </c>
      <c r="R78" s="131" t="str">
        <f t="shared" si="16"/>
        <v>100%</v>
      </c>
      <c r="S78" s="129" t="str">
        <f t="shared" si="12"/>
        <v>100%</v>
      </c>
      <c r="T78" s="130" t="str">
        <f t="shared" si="13"/>
        <v>100%</v>
      </c>
      <c r="U78" s="130" t="str">
        <f t="shared" si="14"/>
        <v>100%</v>
      </c>
      <c r="V78" s="131" t="str">
        <f t="shared" si="15"/>
        <v>100%</v>
      </c>
      <c r="W78" s="127"/>
    </row>
    <row r="79" spans="5:23" ht="30" x14ac:dyDescent="0.25">
      <c r="E79" s="117" t="s">
        <v>127</v>
      </c>
      <c r="F79" s="118">
        <v>400000</v>
      </c>
      <c r="G79" s="119"/>
      <c r="H79" s="120"/>
      <c r="I79" s="120"/>
      <c r="J79" s="121"/>
      <c r="K79" s="119"/>
      <c r="L79" s="122"/>
      <c r="M79" s="122"/>
      <c r="N79" s="123"/>
      <c r="O79" s="129" t="str">
        <f t="shared" si="9"/>
        <v>100%</v>
      </c>
      <c r="P79" s="130" t="str">
        <f t="shared" si="10"/>
        <v>100%</v>
      </c>
      <c r="Q79" s="130" t="str">
        <f t="shared" si="11"/>
        <v>100%</v>
      </c>
      <c r="R79" s="131" t="str">
        <f t="shared" si="16"/>
        <v>100%</v>
      </c>
      <c r="S79" s="129" t="str">
        <f t="shared" si="12"/>
        <v>100%</v>
      </c>
      <c r="T79" s="130" t="str">
        <f t="shared" si="13"/>
        <v>100%</v>
      </c>
      <c r="U79" s="130" t="str">
        <f t="shared" si="14"/>
        <v>100%</v>
      </c>
      <c r="V79" s="131" t="str">
        <f t="shared" si="15"/>
        <v>100%</v>
      </c>
      <c r="W79" s="127"/>
    </row>
    <row r="80" spans="5:23" ht="30" x14ac:dyDescent="0.25">
      <c r="E80" s="117" t="s">
        <v>128</v>
      </c>
      <c r="F80" s="118">
        <v>2079640053.5999999</v>
      </c>
      <c r="G80" s="119"/>
      <c r="H80" s="120"/>
      <c r="I80" s="120"/>
      <c r="J80" s="121"/>
      <c r="K80" s="119"/>
      <c r="L80" s="122"/>
      <c r="M80" s="122"/>
      <c r="N80" s="123"/>
      <c r="O80" s="129" t="str">
        <f t="shared" si="9"/>
        <v>100%</v>
      </c>
      <c r="P80" s="130" t="str">
        <f t="shared" si="10"/>
        <v>100%</v>
      </c>
      <c r="Q80" s="130" t="str">
        <f t="shared" si="11"/>
        <v>100%</v>
      </c>
      <c r="R80" s="131" t="str">
        <f t="shared" si="16"/>
        <v>100%</v>
      </c>
      <c r="S80" s="129" t="str">
        <f t="shared" si="12"/>
        <v>100%</v>
      </c>
      <c r="T80" s="130" t="str">
        <f t="shared" si="13"/>
        <v>100%</v>
      </c>
      <c r="U80" s="130" t="str">
        <f t="shared" si="14"/>
        <v>100%</v>
      </c>
      <c r="V80" s="131" t="str">
        <f>IFERROR(((K80+L80+M80+N80)/(G80+H80+I80+J80)),"100%")</f>
        <v>100%</v>
      </c>
      <c r="W80" s="127"/>
    </row>
    <row r="81" spans="5:23" ht="25.9" customHeight="1" thickBot="1" x14ac:dyDescent="0.3">
      <c r="E81" s="20" t="s">
        <v>129</v>
      </c>
      <c r="F81" s="21">
        <f>SUM(F73:F80)</f>
        <v>2095940053.5999999</v>
      </c>
      <c r="G81" s="38"/>
      <c r="H81" s="39"/>
      <c r="I81" s="39"/>
      <c r="J81" s="40"/>
      <c r="K81" s="38"/>
      <c r="L81" s="41"/>
      <c r="M81" s="41"/>
      <c r="N81" s="42"/>
      <c r="O81" s="132" t="str">
        <f t="shared" si="9"/>
        <v>100%</v>
      </c>
      <c r="P81" s="133" t="str">
        <f t="shared" si="10"/>
        <v>100%</v>
      </c>
      <c r="Q81" s="133" t="str">
        <f t="shared" si="11"/>
        <v>100%</v>
      </c>
      <c r="R81" s="134" t="str">
        <f t="shared" si="16"/>
        <v>100%</v>
      </c>
      <c r="S81" s="132" t="str">
        <f t="shared" si="12"/>
        <v>100%</v>
      </c>
      <c r="T81" s="133" t="str">
        <f t="shared" si="13"/>
        <v>100%</v>
      </c>
      <c r="U81" s="133" t="str">
        <f t="shared" si="14"/>
        <v>100%</v>
      </c>
      <c r="V81" s="134" t="str">
        <f t="shared" si="15"/>
        <v>100%</v>
      </c>
      <c r="W81" s="128"/>
    </row>
    <row r="84" spans="5:23" x14ac:dyDescent="0.25">
      <c r="L84" s="126"/>
    </row>
  </sheetData>
  <mergeCells count="23">
    <mergeCell ref="E71:E72"/>
    <mergeCell ref="E70:W70"/>
    <mergeCell ref="F71:F72"/>
    <mergeCell ref="G71:J71"/>
    <mergeCell ref="K71:N71"/>
    <mergeCell ref="O71:R71"/>
    <mergeCell ref="S71:V71"/>
    <mergeCell ref="W71:W72"/>
    <mergeCell ref="G10:V10"/>
    <mergeCell ref="G11:K11"/>
    <mergeCell ref="E2:S2"/>
    <mergeCell ref="E3:S3"/>
    <mergeCell ref="E4:S4"/>
    <mergeCell ref="L11:O11"/>
    <mergeCell ref="E5:S5"/>
    <mergeCell ref="W11:W12"/>
    <mergeCell ref="C54:F54"/>
    <mergeCell ref="B14:F14"/>
    <mergeCell ref="P11:S11"/>
    <mergeCell ref="T11:V11"/>
    <mergeCell ref="B11:B12"/>
    <mergeCell ref="C11:C12"/>
    <mergeCell ref="D11:F11"/>
  </mergeCells>
  <conditionalFormatting sqref="G73:J81">
    <cfRule type="containsBlanks" dxfId="19" priority="66">
      <formula>LEN(TRIM(G73))=0</formula>
    </cfRule>
  </conditionalFormatting>
  <conditionalFormatting sqref="H13:K53">
    <cfRule type="containsBlanks" dxfId="18" priority="12">
      <formula>LEN(TRIM(H13))=0</formula>
    </cfRule>
  </conditionalFormatting>
  <conditionalFormatting sqref="L13 P13">
    <cfRule type="containsText" dxfId="17" priority="8" operator="containsText" text="NO DISPONIBLE">
      <formula>NOT(ISERROR(SEARCH("NO DISPONIBLE",L13)))</formula>
    </cfRule>
  </conditionalFormatting>
  <conditionalFormatting sqref="M13:O13 L14:O53 K73:N81">
    <cfRule type="containsBlanks" dxfId="16" priority="67">
      <formula>LEN(TRIM(K13))=0</formula>
    </cfRule>
  </conditionalFormatting>
  <conditionalFormatting sqref="O73:V81">
    <cfRule type="cellIs" dxfId="15" priority="13" stopIfTrue="1" operator="equal">
      <formula>"100%"</formula>
    </cfRule>
    <cfRule type="cellIs" dxfId="14" priority="14" stopIfTrue="1" operator="lessThan">
      <formula>0.5</formula>
    </cfRule>
    <cfRule type="cellIs" dxfId="13" priority="15" stopIfTrue="1" operator="between">
      <formula>0.5</formula>
      <formula>0.7</formula>
    </cfRule>
    <cfRule type="cellIs" dxfId="12" priority="16" stopIfTrue="1" operator="between">
      <formula>0.7</formula>
      <formula>1.2</formula>
    </cfRule>
    <cfRule type="cellIs" dxfId="11" priority="17" stopIfTrue="1" operator="greaterThanOrEqual">
      <formula>1.2</formula>
    </cfRule>
    <cfRule type="containsBlanks" dxfId="10" priority="18" stopIfTrue="1">
      <formula>LEN(TRIM(O73))=0</formula>
    </cfRule>
  </conditionalFormatting>
  <conditionalFormatting sqref="P13">
    <cfRule type="cellIs" dxfId="9" priority="9" stopIfTrue="1" operator="greaterThanOrEqual">
      <formula>0.7</formula>
    </cfRule>
    <cfRule type="cellIs" dxfId="8" priority="10" operator="between">
      <formula>0.5</formula>
      <formula>0.7</formula>
    </cfRule>
    <cfRule type="cellIs" dxfId="7" priority="11" stopIfTrue="1" operator="lessThanOrEqual">
      <formula>0.5</formula>
    </cfRule>
  </conditionalFormatting>
  <conditionalFormatting sqref="Q13:V14 P14 P15:V53">
    <cfRule type="cellIs" dxfId="6" priority="184" stopIfTrue="1" operator="lessThan">
      <formula>0.5</formula>
    </cfRule>
    <cfRule type="cellIs" dxfId="5" priority="185" stopIfTrue="1" operator="between">
      <formula>0.5</formula>
      <formula>0.7</formula>
    </cfRule>
    <cfRule type="cellIs" dxfId="4" priority="186" stopIfTrue="1" operator="between">
      <formula>0.7</formula>
      <formula>1.2</formula>
    </cfRule>
    <cfRule type="cellIs" dxfId="3" priority="187" stopIfTrue="1" operator="greaterThanOrEqual">
      <formula>1.2</formula>
    </cfRule>
    <cfRule type="containsBlanks" dxfId="2" priority="188" stopIfTrue="1">
      <formula>LEN(TRIM(P13))=0</formula>
    </cfRule>
  </conditionalFormatting>
  <conditionalFormatting sqref="Q13:V14 P15:V53 P14">
    <cfRule type="cellIs" dxfId="1" priority="183" stopIfTrue="1" operator="equal">
      <formula>"100%"</formula>
    </cfRule>
  </conditionalFormatting>
  <conditionalFormatting sqref="R13:V13 Q13:Q14 T14:V53 Q15:S53">
    <cfRule type="containsBlanks" dxfId="0" priority="182">
      <formula>LEN(TRIM(Q13))=0</formula>
    </cfRule>
  </conditionalFormatting>
  <pageMargins left="0.7" right="0.7" top="0.92" bottom="0.56000000000000005" header="0.3" footer="0.49"/>
  <pageSetup scale="26" fitToHeight="0" orientation="landscape" horizontalDpi="1200" verticalDpi="1200" r:id="rId1"/>
  <rowBreaks count="4" manualBreakCount="4">
    <brk id="18" max="22" man="1"/>
    <brk id="33" max="22" man="1"/>
    <brk id="45" max="22" man="1"/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5" sqref="A5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27" t="s">
        <v>28</v>
      </c>
    </row>
    <row r="3" spans="1:2" ht="120" customHeight="1" x14ac:dyDescent="0.25">
      <c r="A3" s="234" t="s">
        <v>27</v>
      </c>
      <c r="B3" s="234"/>
    </row>
    <row r="5" spans="1:2" ht="45" x14ac:dyDescent="0.25">
      <c r="A5" s="22"/>
      <c r="B5" s="26" t="s">
        <v>25</v>
      </c>
    </row>
    <row r="6" spans="1:2" ht="60" x14ac:dyDescent="0.25">
      <c r="A6" s="23"/>
      <c r="B6" s="26" t="s">
        <v>26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E1 2024</vt:lpstr>
      <vt:lpstr>Instrucciones</vt:lpstr>
      <vt:lpstr>'SEGUIMIENTO E1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2024-03-27T21:51:21Z</cp:lastPrinted>
  <dcterms:created xsi:type="dcterms:W3CDTF">2020-03-29T15:30:51Z</dcterms:created>
  <dcterms:modified xsi:type="dcterms:W3CDTF">2024-05-13T20:28:35Z</dcterms:modified>
  <cp:category/>
  <cp:contentStatus/>
</cp:coreProperties>
</file>