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ch\Desktop\MIR-PBR 4to. TRIM. 2023. OM\"/>
    </mc:Choice>
  </mc:AlternateContent>
  <xr:revisionPtr revIDLastSave="0" documentId="13_ncr:1_{6587AEE1-22EF-4DBC-BE31-33D385786553}" xr6:coauthVersionLast="47" xr6:coauthVersionMax="47" xr10:uidLastSave="{00000000-0000-0000-0000-000000000000}"/>
  <bookViews>
    <workbookView xWindow="768" yWindow="1452" windowWidth="20232" windowHeight="12204" xr2:uid="{00000000-000D-0000-FFFF-FFFF00000000}"/>
  </bookViews>
  <sheets>
    <sheet name="SEGUIMIENTO 4Tr23" sheetId="3" r:id="rId1"/>
    <sheet name="Instrucciones" sheetId="4" r:id="rId2"/>
  </sheets>
  <definedNames>
    <definedName name="ADFASDF">#REF!</definedName>
    <definedName name="_xlnm.Print_Area" localSheetId="0">'SEGUIMIENTO 4Tr23'!$A$1:$W$67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3" l="1"/>
  <c r="S54" i="3"/>
  <c r="R75" i="3" l="1"/>
  <c r="R76" i="3"/>
  <c r="S75" i="3"/>
  <c r="U75" i="3"/>
  <c r="T75" i="3"/>
  <c r="V82" i="3"/>
  <c r="G45" i="3" l="1"/>
  <c r="V45" i="3"/>
  <c r="U45" i="3"/>
  <c r="T45" i="3"/>
  <c r="R45" i="3"/>
  <c r="S45" i="3"/>
  <c r="S44" i="3"/>
  <c r="S43" i="3"/>
  <c r="S42" i="3"/>
  <c r="S41" i="3"/>
  <c r="S40" i="3"/>
  <c r="S39" i="3"/>
  <c r="S38" i="3"/>
  <c r="S37" i="3"/>
  <c r="S36" i="3"/>
  <c r="S35" i="3"/>
  <c r="V20" i="3"/>
  <c r="V19" i="3"/>
  <c r="V18" i="3"/>
  <c r="V17" i="3"/>
  <c r="V14" i="3"/>
  <c r="V15" i="3"/>
  <c r="V13" i="3"/>
  <c r="S15" i="3"/>
  <c r="S14" i="3"/>
  <c r="S13" i="3"/>
  <c r="Q16" i="3" l="1"/>
  <c r="V44" i="3" l="1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6" i="3"/>
  <c r="V47" i="3"/>
  <c r="V48" i="3"/>
  <c r="V49" i="3"/>
  <c r="V50" i="3"/>
  <c r="V51" i="3"/>
  <c r="V52" i="3"/>
  <c r="V53" i="3"/>
  <c r="V54" i="3"/>
  <c r="V55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46" i="3"/>
  <c r="S47" i="3"/>
  <c r="S48" i="3"/>
  <c r="S49" i="3"/>
  <c r="S50" i="3"/>
  <c r="S51" i="3"/>
  <c r="S52" i="3"/>
  <c r="S53" i="3"/>
  <c r="S55" i="3"/>
  <c r="Q75" i="3"/>
  <c r="P75" i="3"/>
  <c r="V75" i="3"/>
  <c r="Q48" i="3"/>
  <c r="Q49" i="3"/>
  <c r="Q50" i="3"/>
  <c r="Q51" i="3"/>
  <c r="Q52" i="3"/>
  <c r="Q53" i="3"/>
  <c r="Q54" i="3"/>
  <c r="Q55" i="3"/>
  <c r="Q46" i="3"/>
  <c r="Q47" i="3"/>
  <c r="Q43" i="3"/>
  <c r="Q44" i="3"/>
  <c r="Q45" i="3"/>
  <c r="Q40" i="3"/>
  <c r="Q41" i="3"/>
  <c r="Q42" i="3"/>
  <c r="Q37" i="3"/>
  <c r="Q38" i="3"/>
  <c r="Q39" i="3"/>
  <c r="Q34" i="3"/>
  <c r="Q35" i="3"/>
  <c r="Q36" i="3"/>
  <c r="Q31" i="3"/>
  <c r="Q32" i="3"/>
  <c r="Q33" i="3"/>
  <c r="Q26" i="3"/>
  <c r="Q27" i="3"/>
  <c r="Q28" i="3"/>
  <c r="Q29" i="3"/>
  <c r="Q30" i="3"/>
  <c r="Q24" i="3"/>
  <c r="Q25" i="3"/>
  <c r="Q22" i="3"/>
  <c r="Q23" i="3"/>
  <c r="Q20" i="3"/>
  <c r="Q21" i="3"/>
  <c r="Q19" i="3"/>
  <c r="Q18" i="3"/>
  <c r="Q17" i="3"/>
  <c r="Q15" i="3"/>
  <c r="R20" i="3"/>
  <c r="R18" i="3"/>
  <c r="T18" i="3"/>
  <c r="U18" i="3"/>
  <c r="U17" i="3"/>
  <c r="T17" i="3"/>
  <c r="U13" i="3"/>
  <c r="T13" i="3"/>
  <c r="R13" i="3"/>
  <c r="Q13" i="3"/>
  <c r="P17" i="3"/>
  <c r="P13" i="3"/>
  <c r="V16" i="3"/>
  <c r="U16" i="3"/>
  <c r="T16" i="3"/>
  <c r="U15" i="3"/>
  <c r="U14" i="3"/>
  <c r="T15" i="3"/>
  <c r="R15" i="3"/>
  <c r="P15" i="3"/>
  <c r="T14" i="3"/>
  <c r="R14" i="3"/>
  <c r="Q14" i="3"/>
  <c r="P14" i="3"/>
  <c r="V81" i="3"/>
  <c r="V80" i="3"/>
  <c r="V79" i="3"/>
  <c r="V78" i="3"/>
  <c r="V77" i="3"/>
  <c r="V76" i="3"/>
  <c r="U82" i="3"/>
  <c r="U81" i="3"/>
  <c r="U80" i="3"/>
  <c r="U79" i="3"/>
  <c r="U78" i="3"/>
  <c r="U77" i="3"/>
  <c r="U76" i="3"/>
  <c r="T82" i="3"/>
  <c r="T81" i="3"/>
  <c r="T80" i="3"/>
  <c r="T79" i="3"/>
  <c r="T78" i="3"/>
  <c r="T77" i="3"/>
  <c r="T76" i="3"/>
  <c r="Q56" i="3" l="1"/>
  <c r="S56" i="3"/>
  <c r="V56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6" i="3"/>
  <c r="U47" i="3"/>
  <c r="U48" i="3"/>
  <c r="U49" i="3"/>
  <c r="U50" i="3"/>
  <c r="U51" i="3"/>
  <c r="U52" i="3"/>
  <c r="U53" i="3"/>
  <c r="U54" i="3"/>
  <c r="U55" i="3"/>
  <c r="R17" i="3"/>
  <c r="R19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6" i="3"/>
  <c r="R47" i="3"/>
  <c r="R48" i="3"/>
  <c r="R49" i="3"/>
  <c r="R50" i="3"/>
  <c r="R51" i="3"/>
  <c r="R52" i="3"/>
  <c r="R53" i="3"/>
  <c r="R54" i="3"/>
  <c r="R55" i="3"/>
  <c r="O75" i="3"/>
  <c r="R56" i="3" l="1"/>
  <c r="U56" i="3"/>
  <c r="L83" i="3"/>
  <c r="K83" i="3"/>
  <c r="J83" i="3"/>
  <c r="R83" i="3" s="1"/>
  <c r="I83" i="3"/>
  <c r="Q83" i="3" s="1"/>
  <c r="H83" i="3"/>
  <c r="G83" i="3"/>
  <c r="O79" i="3"/>
  <c r="O80" i="3"/>
  <c r="O81" i="3"/>
  <c r="F83" i="3"/>
  <c r="O76" i="3"/>
  <c r="P76" i="3"/>
  <c r="Q76" i="3"/>
  <c r="S76" i="3"/>
  <c r="O77" i="3"/>
  <c r="P77" i="3"/>
  <c r="Q77" i="3"/>
  <c r="R77" i="3"/>
  <c r="S77" i="3"/>
  <c r="O78" i="3"/>
  <c r="P78" i="3"/>
  <c r="Q78" i="3"/>
  <c r="R78" i="3"/>
  <c r="S78" i="3"/>
  <c r="P79" i="3"/>
  <c r="Q79" i="3"/>
  <c r="R79" i="3"/>
  <c r="S79" i="3"/>
  <c r="P80" i="3"/>
  <c r="Q80" i="3"/>
  <c r="R80" i="3"/>
  <c r="S80" i="3"/>
  <c r="P81" i="3"/>
  <c r="Q81" i="3"/>
  <c r="R81" i="3"/>
  <c r="S81" i="3"/>
  <c r="O82" i="3"/>
  <c r="P82" i="3"/>
  <c r="Q82" i="3"/>
  <c r="R82" i="3"/>
  <c r="S82" i="3"/>
  <c r="O83" i="3" l="1"/>
  <c r="P83" i="3"/>
  <c r="U83" i="3"/>
  <c r="T83" i="3"/>
  <c r="V83" i="3"/>
  <c r="S83" i="3"/>
  <c r="P19" i="3"/>
  <c r="T19" i="3" l="1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6" i="3"/>
  <c r="T47" i="3"/>
  <c r="T48" i="3"/>
  <c r="T49" i="3"/>
  <c r="T50" i="3"/>
  <c r="T51" i="3"/>
  <c r="T52" i="3"/>
  <c r="T53" i="3"/>
  <c r="T54" i="3"/>
  <c r="T55" i="3"/>
  <c r="T56" i="3" l="1"/>
  <c r="G23" i="3"/>
  <c r="G22" i="3"/>
  <c r="G55" i="3"/>
  <c r="G54" i="3"/>
  <c r="G53" i="3"/>
  <c r="G52" i="3"/>
  <c r="G51" i="3"/>
  <c r="G50" i="3"/>
  <c r="G49" i="3"/>
  <c r="G48" i="3"/>
  <c r="G47" i="3"/>
  <c r="G46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1" i="3"/>
  <c r="G20" i="3"/>
  <c r="G19" i="3"/>
  <c r="G18" i="3"/>
  <c r="G17" i="3"/>
  <c r="P18" i="3" l="1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 l="1"/>
  <c r="R16" i="3"/>
  <c r="S16" i="3"/>
  <c r="P16" i="3" l="1"/>
</calcChain>
</file>

<file path=xl/sharedStrings.xml><?xml version="1.0" encoding="utf-8"?>
<sst xmlns="http://schemas.openxmlformats.org/spreadsheetml/2006/main" count="323" uniqueCount="231">
  <si>
    <t>SEGUIMIENTO DE AVANCE EN CUMPLIMIENTO DE METAS Y OBJETIVOS 2023</t>
  </si>
  <si>
    <t>EJE 1: BUEN GOBIERNO</t>
  </si>
  <si>
    <t>CLAVE Y NOMBRE DEL PPA:M-PPA 1.04 PROGRAMA DE ADMINISTRACIÓN DE BIENES Y SERVICIOS DEL MUNICIPIO</t>
  </si>
  <si>
    <t>NOMBRE DE LA DEPENDENCIA QUE ATIENDE AL PROGRAMA: OFICIALÍA  MAYOR</t>
  </si>
  <si>
    <t>AVANCE EN CUMPLIMIENTO DE METAS TRIMESTRAL Y ANUAL ACUMULADO 2023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</si>
  <si>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</si>
  <si>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</si>
  <si>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</si>
  <si>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2023</t>
  </si>
  <si>
    <t>META REALIZADA 2023</t>
  </si>
  <si>
    <t>PORCENTAJE DE AVANCE TRIMESTRAL 2023</t>
  </si>
  <si>
    <t>PORCENTAJE DE AVANCE TRIMESTRAL ACUMULADO 2023</t>
  </si>
  <si>
    <t>JUSTIFICACION TRIMESTRAL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</si>
  <si>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</si>
  <si>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</si>
  <si>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</si>
  <si>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</si>
  <si>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</si>
  <si>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</si>
  <si>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</si>
  <si>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</si>
  <si>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>Fin
(DGPM / DP)</t>
  </si>
  <si>
    <r>
      <t xml:space="preserve">1.04.1 </t>
    </r>
    <r>
      <rPr>
        <sz val="11"/>
        <color theme="1"/>
        <rFont val="Arial"/>
        <family val="2"/>
      </rPr>
      <t xml:space="preserve">Contribuir a la renovación de los mecanismos de gestión flexibilizando nuestras estructuras y procedimientos administrativos con calidad, innovación tecnológica y combate a la corrupción mediante  la correcta optimización de los recursos, logrando con ello una administración eficiente que impacte en los tres ordenes de gobierno. </t>
    </r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</si>
  <si>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</si>
  <si>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</si>
  <si>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Porcentaje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</si>
  <si>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</t>
    </r>
    <r>
      <rPr>
        <b/>
        <sz val="10"/>
        <rFont val="Arial"/>
        <family val="2"/>
      </rPr>
      <t xml:space="preserve"> El úlimo periodo del levantamiento de la información fue  del 01 de noviembre al 16 de diciembre de 2021 con el 34.7%</t>
    </r>
    <r>
      <rPr>
        <sz val="10"/>
        <rFont val="Arial"/>
        <family val="2"/>
      </rPr>
      <t xml:space="preserve"> de población encuestada que se siente muy satisfecha y safisfecha. </t>
    </r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</si>
  <si>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</si>
  <si>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t xml:space="preserve">El Instituto Mexicano para la Competitividad A. C. IMCO actualiza y publica los índices y subíndices cada dos años. </t>
    </r>
    <r>
      <rPr>
        <b/>
        <sz val="10"/>
        <rFont val="Arial"/>
        <family val="2"/>
      </rPr>
      <t>El índice se actualizó en 2022 obteniendo una calificación de 59 puntos.</t>
    </r>
  </si>
  <si>
    <r>
      <rPr>
        <b/>
        <sz val="11"/>
        <color theme="1"/>
        <rFont val="Arial"/>
        <family val="2"/>
      </rPr>
      <t xml:space="preserve">PCDCOP18GM: </t>
    </r>
    <r>
      <rPr>
        <sz val="11"/>
        <color theme="1"/>
        <rFont val="Arial"/>
        <family val="2"/>
      </rPr>
      <t xml:space="preserve">Porcentaje de Calificación de confianza otorgada por la población de 18 años y más al gobierno municipal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</si>
  <si>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Calificación en escala de 0 a 10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</si>
  <si>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</t>
    </r>
    <r>
      <rPr>
        <b/>
        <sz val="10"/>
        <rFont val="Arial"/>
        <family val="2"/>
      </rPr>
      <t>En diciembre 2021 se obtuvo la Calificación de Confianza al Gobierno Municipal de 5.0.</t>
    </r>
  </si>
  <si>
    <t>EJEMPLO</t>
  </si>
  <si>
    <t>Propósito
(Oficialía Mayor)</t>
  </si>
  <si>
    <r>
      <t>1.04.1.1</t>
    </r>
    <r>
      <rPr>
        <sz val="11"/>
        <color theme="0"/>
        <rFont val="Arial"/>
        <family val="2"/>
      </rPr>
      <t xml:space="preserve"> Las dependencias e instituciones municipales optimizan los recursos para una administración eficiente impactando en los tres ordenes de gobierno.  </t>
    </r>
  </si>
  <si>
    <r>
      <rPr>
        <b/>
        <sz val="11"/>
        <color theme="0"/>
        <rFont val="Arial"/>
        <family val="2"/>
      </rPr>
      <t>PSAA=</t>
    </r>
    <r>
      <rPr>
        <sz val="11"/>
        <color theme="0"/>
        <rFont val="Arial"/>
        <family val="2"/>
      </rPr>
      <t xml:space="preserve"> Porcentaje de solicitudes administrativas atendidas.</t>
    </r>
  </si>
  <si>
    <t>Trimestral</t>
  </si>
  <si>
    <r>
      <t xml:space="preserve">UNIDAD DE MEDIDA DEL INDICADOR: 
</t>
    </r>
    <r>
      <rPr>
        <sz val="11"/>
        <color theme="0"/>
        <rFont val="Arial"/>
        <family val="2"/>
      </rPr>
      <t>Porcentaje</t>
    </r>
    <r>
      <rPr>
        <b/>
        <sz val="11"/>
        <color theme="0"/>
        <rFont val="Arial"/>
        <family val="2"/>
      </rPr>
      <t xml:space="preserve">
UNIDAD DE MEDIDA DE LAS VARIABLES:
</t>
    </r>
    <r>
      <rPr>
        <sz val="11"/>
        <color theme="0"/>
        <rFont val="Arial"/>
        <family val="2"/>
      </rPr>
      <t>Solicitudes Administrativas</t>
    </r>
    <r>
      <rPr>
        <b/>
        <sz val="11"/>
        <color theme="0"/>
        <rFont val="Arial"/>
        <family val="2"/>
      </rPr>
      <t xml:space="preserve">
</t>
    </r>
  </si>
  <si>
    <t xml:space="preserve">Meta Trimestral: Se obtuvo un 124.52% de logro en la meta trimestral al atenderse 1,137,259 solicitudes administrativas de un total de 913,319 programadas.
</t>
  </si>
  <si>
    <t>Componente (OFICIALÍA MAYOR)</t>
  </si>
  <si>
    <r>
      <t xml:space="preserve">1.04.1.1.1 </t>
    </r>
    <r>
      <rPr>
        <sz val="11"/>
        <color theme="1"/>
        <rFont val="Arial"/>
        <family val="2"/>
      </rPr>
      <t>Gestiones de apoyos para las diversas dependencias de la administración pública realizados.</t>
    </r>
  </si>
  <si>
    <r>
      <t>PGER=</t>
    </r>
    <r>
      <rPr>
        <sz val="11"/>
        <color theme="1"/>
        <rFont val="Arial"/>
        <family val="2"/>
      </rPr>
      <t xml:space="preserve"> Porcentaje de gestiones realizadas.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</si>
  <si>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Gestiones de apoyos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</si>
  <si>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alcanzó un 100.47% de logro en el trimestre al realizarse 1,296 gestiones de apoyos de un total de 1,290 programadas en el período.
</t>
    </r>
  </si>
  <si>
    <t>Actividad</t>
  </si>
  <si>
    <r>
      <rPr>
        <b/>
        <sz val="11"/>
        <color theme="1"/>
        <rFont val="Arial"/>
        <family val="2"/>
      </rPr>
      <t>1.04.1.1.1.1</t>
    </r>
    <r>
      <rPr>
        <sz val="11"/>
        <color theme="1"/>
        <rFont val="Arial"/>
        <family val="2"/>
      </rPr>
      <t xml:space="preserve"> Realización de los eventos especiales oficiales municipales.   </t>
    </r>
  </si>
  <si>
    <r>
      <rPr>
        <b/>
        <sz val="11"/>
        <color theme="1"/>
        <rFont val="Arial"/>
        <family val="2"/>
      </rPr>
      <t>PEEOMA=</t>
    </r>
    <r>
      <rPr>
        <sz val="11"/>
        <color theme="1"/>
        <rFont val="Arial"/>
        <family val="2"/>
      </rPr>
      <t xml:space="preserve"> Porcentaje de eventos especiales oficiales municipales atendidos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</si>
  <si>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Eventos Especiales Oficiales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</si>
  <si>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No se programaron eventos en este trimestre.
</t>
    </r>
  </si>
  <si>
    <r>
      <rPr>
        <b/>
        <sz val="11"/>
        <color theme="1"/>
        <rFont val="Arial"/>
        <family val="2"/>
      </rPr>
      <t xml:space="preserve">1.04.1.1.1.2 </t>
    </r>
    <r>
      <rPr>
        <sz val="11"/>
        <color theme="1"/>
        <rFont val="Arial"/>
        <family val="2"/>
      </rPr>
      <t xml:space="preserve">Cumplimiento de los acuerdos establecidos entre la administración pública municipal e instituciones externas. </t>
    </r>
  </si>
  <si>
    <r>
      <rPr>
        <b/>
        <sz val="11"/>
        <color theme="1"/>
        <rFont val="Arial"/>
        <family val="2"/>
      </rPr>
      <t>PCAE=</t>
    </r>
    <r>
      <rPr>
        <sz val="11"/>
        <color theme="1"/>
        <rFont val="Arial"/>
        <family val="2"/>
      </rPr>
      <t xml:space="preserve"> Porcentaje de cumplimiento de los acuerdos establecidos. 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</si>
  <si>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>Acuerdos Establecidos.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</si>
  <si>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obtiene un 100% de logro en el trimestre al cumplir con el seguimiento de 16 acuerdos de un total de 16 programados.
</t>
    </r>
  </si>
  <si>
    <t>Componente
(DIRECCIÓN DE RECURSOS MATERIALES)</t>
  </si>
  <si>
    <r>
      <t xml:space="preserve">1.04.1.1.2 </t>
    </r>
    <r>
      <rPr>
        <sz val="11"/>
        <color theme="1"/>
        <rFont val="Arial"/>
        <family val="2"/>
      </rPr>
      <t>Recursos materiales y servicios solicitados por las dependencias municipales suministrados</t>
    </r>
  </si>
  <si>
    <r>
      <t xml:space="preserve">PRMS: </t>
    </r>
    <r>
      <rPr>
        <sz val="11"/>
        <color theme="1"/>
        <rFont val="Arial"/>
        <family val="2"/>
      </rPr>
      <t xml:space="preserve">Porcentaje de los recursos materiales y servicios suministrados. </t>
    </r>
  </si>
  <si>
    <r>
      <t xml:space="preserve">UNIDAD DE MEDIDA DEL INDICADOR:
</t>
    </r>
    <r>
      <rPr>
        <sz val="11"/>
        <color rgb="FF000000"/>
        <rFont val="Arial"/>
        <family val="2"/>
      </rPr>
      <t xml:space="preserve">Porcentaje
</t>
    </r>
    <r>
      <rPr>
        <b/>
        <sz val="11"/>
        <color rgb="FF000000"/>
        <rFont val="Arial"/>
        <family val="2"/>
      </rPr>
      <t xml:space="preserve">
UNIDAD DE MEDIDA DE LAS VARIABLES:
</t>
    </r>
    <r>
      <rPr>
        <sz val="11"/>
        <color rgb="FF000000"/>
        <rFont val="Arial"/>
        <family val="2"/>
      </rPr>
      <t>Solicitudes de recursos materiales y servicios</t>
    </r>
    <r>
      <rPr>
        <b/>
        <sz val="11"/>
        <color rgb="FF000000"/>
        <rFont val="Arial"/>
        <family val="2"/>
      </rPr>
      <t xml:space="preserve">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</si>
  <si>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125.20% de la meta trimestral al cumplir con el suministro de 1,127,933 de 900,929 recursos materiales y/o servicios solicitados por las dependencias municipales.
</t>
    </r>
  </si>
  <si>
    <r>
      <t xml:space="preserve">1.04.1.1.2.1 </t>
    </r>
    <r>
      <rPr>
        <sz val="11"/>
        <color theme="1"/>
        <rFont val="Arial"/>
        <family val="2"/>
      </rPr>
      <t>Atención a las solicitudes administrativas y de logística en los tiempos establecidos por la Dirección de Recursos Materiales.</t>
    </r>
  </si>
  <si>
    <r>
      <rPr>
        <b/>
        <sz val="11"/>
        <color theme="1"/>
        <rFont val="Arial"/>
        <family val="2"/>
      </rPr>
      <t xml:space="preserve">PSAL: </t>
    </r>
    <r>
      <rPr>
        <sz val="11"/>
        <color theme="1"/>
        <rFont val="Arial"/>
        <family val="2"/>
      </rPr>
      <t>Porcentaje de Solicitudes Administrativas y de Logística Atendidas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</si>
  <si>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Solicitudes administrativas y de logística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</si>
  <si>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92.83% al atender 557 solicitudes administrativas y de logística de un total de 600 programadas.
</t>
    </r>
  </si>
  <si>
    <r>
      <t xml:space="preserve">1.04.1.1.2.2 </t>
    </r>
    <r>
      <rPr>
        <sz val="11"/>
        <color theme="1"/>
        <rFont val="Arial"/>
        <family val="2"/>
      </rPr>
      <t>Integración de los expedientes.</t>
    </r>
  </si>
  <si>
    <r>
      <rPr>
        <b/>
        <sz val="11"/>
        <color theme="1"/>
        <rFont val="Arial"/>
        <family val="2"/>
      </rPr>
      <t xml:space="preserve">PIE: </t>
    </r>
    <r>
      <rPr>
        <sz val="11"/>
        <color theme="1"/>
        <rFont val="Arial"/>
        <family val="2"/>
      </rPr>
      <t>Porcentaje de Integración de Expedientes realizados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</si>
  <si>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</t>
    </r>
    <r>
      <rPr>
        <sz val="11"/>
        <color rgb="FF000000"/>
        <rFont val="Arial"/>
        <family val="2"/>
      </rPr>
      <t xml:space="preserve">:
Expedientes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</si>
  <si>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68.09% de la meta al  integrar 32 expedientes de un total de 47 programados; no se alcanza la meta debido a que hay expedientes que aun se encuentran en la fase de análisis por parte del comité.
</t>
    </r>
  </si>
  <si>
    <r>
      <t xml:space="preserve">1.04.1.1.2.3 </t>
    </r>
    <r>
      <rPr>
        <sz val="11"/>
        <rFont val="Arial"/>
        <family val="2"/>
      </rPr>
      <t>Atención a las requisiciones de los diferentes eventos públicos y privados celebrados por el Municipio de Benito Juárez.</t>
    </r>
    <r>
      <rPr>
        <b/>
        <sz val="1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</si>
  <si>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PRRE: </t>
    </r>
    <r>
      <rPr>
        <sz val="11"/>
        <color theme="1"/>
        <rFont val="Arial"/>
        <family val="2"/>
      </rPr>
      <t>Porcentaje de  Requisiciones para Eventos Atendidos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</si>
  <si>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Requisiciones para eventos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</si>
  <si>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alcanza el 82.98% de la meta al atender 39 requisiciones para eventos de un total de 47 programados.</t>
    </r>
  </si>
  <si>
    <r>
      <t xml:space="preserve">1.04.1.1.2.4 </t>
    </r>
    <r>
      <rPr>
        <sz val="11"/>
        <color theme="1"/>
        <rFont val="Arial"/>
        <family val="2"/>
      </rPr>
      <t>Elaboración de Solicitudes de Pago de los materiales por el Almacén Municipal.</t>
    </r>
  </si>
  <si>
    <r>
      <rPr>
        <b/>
        <sz val="11"/>
        <color theme="1"/>
        <rFont val="Arial"/>
        <family val="2"/>
      </rPr>
      <t xml:space="preserve">PSP: </t>
    </r>
    <r>
      <rPr>
        <sz val="11"/>
        <color theme="1"/>
        <rFont val="Arial"/>
        <family val="2"/>
      </rPr>
      <t xml:space="preserve">Porcentaje de las Solicitudes de Pago elaboradas. 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</si>
  <si>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VARIABLES:</t>
    </r>
    <r>
      <rPr>
        <sz val="11"/>
        <color rgb="FF000000"/>
        <rFont val="Arial"/>
        <family val="2"/>
      </rPr>
      <t xml:space="preserve">
Solicitudes de pago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</si>
  <si>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En esta actividad se elaboraron 201 solicitudes de pago de un total de 148 programadas en el trimestre por lo que se obtiene un 135.81% de logro.</t>
    </r>
  </si>
  <si>
    <r>
      <t xml:space="preserve">1.04.1.1.2.5 </t>
    </r>
    <r>
      <rPr>
        <sz val="11"/>
        <color theme="1"/>
        <rFont val="Arial"/>
        <family val="2"/>
      </rPr>
      <t>Atención a los siniestros reportados por las diferentes dependencias del Municipio de Benito Juárez.</t>
    </r>
  </si>
  <si>
    <r>
      <rPr>
        <b/>
        <sz val="11"/>
        <color theme="1"/>
        <rFont val="Arial"/>
        <family val="2"/>
      </rPr>
      <t>PASA:</t>
    </r>
    <r>
      <rPr>
        <sz val="11"/>
        <color theme="1"/>
        <rFont val="Arial"/>
        <family val="2"/>
      </rPr>
      <t xml:space="preserve"> Porcentaje de Asistencia de los Siniestros Atendidos.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</si>
  <si>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</t>
    </r>
    <r>
      <rPr>
        <sz val="11"/>
        <color rgb="FF000000"/>
        <rFont val="Arial"/>
        <family val="2"/>
      </rPr>
      <t>:
Asistencias de Siniestros.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</si>
  <si>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82.86% de la meta al dar atención a 58 siniestros reportados de un total de 70 proyectados. Este porcentaje aunque es aparentemente bajo, en realidad es bueno porque a menor número de accidentes resulta favorable en términos de menos gasto y retrasos en la operación.</t>
    </r>
  </si>
  <si>
    <r>
      <t xml:space="preserve">1.04.1.1.2.6 </t>
    </r>
    <r>
      <rPr>
        <sz val="11"/>
        <color theme="1"/>
        <rFont val="Arial"/>
        <family val="2"/>
      </rPr>
      <t>Revisión del Sistema "Gasto y Control de Combustible" para obtener los reportes diarios de los litros de combustible suministrados alas unidades de las dependencias y entidades que conforman el H. Ayuntamiento de Benito Juárez.</t>
    </r>
  </si>
  <si>
    <r>
      <rPr>
        <b/>
        <sz val="11"/>
        <color theme="1"/>
        <rFont val="Arial"/>
        <family val="2"/>
      </rPr>
      <t xml:space="preserve">PCS: </t>
    </r>
    <r>
      <rPr>
        <sz val="11"/>
        <color theme="1"/>
        <rFont val="Arial"/>
        <family val="2"/>
      </rPr>
      <t>Porcentaje de Combustible Suministrado</t>
    </r>
  </si>
  <si>
    <r>
      <rPr>
        <b/>
        <sz val="11"/>
        <color rgb="FF000000"/>
        <rFont val="Arial"/>
        <family val="2"/>
      </rPr>
      <t>UNIDAD DE MEDIDA DEL INDICADOR=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VARIABLES=  </t>
    </r>
    <r>
      <rPr>
        <sz val="11"/>
        <color rgb="FF000000"/>
        <rFont val="Arial"/>
        <family val="2"/>
      </rPr>
      <t xml:space="preserve">             
Litros de Combustible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</si>
  <si>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Al término del cuarto trimestre se tiene un logro del 125.23% de la meta al suministrar  1,127,034 litros de combustible de un total de 900,000 litros programados.</t>
    </r>
  </si>
  <si>
    <r>
      <t xml:space="preserve">1.04.1.1.2.7 </t>
    </r>
    <r>
      <rPr>
        <sz val="11"/>
        <color theme="1"/>
        <rFont val="Arial"/>
        <family val="2"/>
      </rPr>
      <t>Atención a las solicitudes de reparaciones de los vehículos del municipio de Benito Juárez.</t>
    </r>
  </si>
  <si>
    <r>
      <rPr>
        <b/>
        <sz val="11"/>
        <color theme="1"/>
        <rFont val="Arial"/>
        <family val="2"/>
      </rPr>
      <t xml:space="preserve">PSVA: </t>
    </r>
    <r>
      <rPr>
        <sz val="11"/>
        <color theme="1"/>
        <rFont val="Arial"/>
        <family val="2"/>
      </rPr>
      <t xml:space="preserve">Porcentaje de solicitudes de vehículos atendidas
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</si>
  <si>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Solicitudes de reparación de vehículos.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</si>
  <si>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70.59% de la meta trimestral al dar atención a 12 solicitudes de reparación de vehículos de un total de 17 programados.</t>
    </r>
  </si>
  <si>
    <t>Componente
(PATRIMONIO MUNICIPAL)</t>
  </si>
  <si>
    <r>
      <rPr>
        <b/>
        <sz val="11"/>
        <color theme="1"/>
        <rFont val="Arial"/>
        <family val="2"/>
      </rPr>
      <t>1.04.1.1.3</t>
    </r>
    <r>
      <rPr>
        <sz val="11"/>
        <color theme="1"/>
        <rFont val="Arial"/>
        <family val="2"/>
      </rPr>
      <t xml:space="preserve"> Operaciones de resguardo y control de los bienes municipales realizados</t>
    </r>
  </si>
  <si>
    <r>
      <t xml:space="preserve">PAORC= </t>
    </r>
    <r>
      <rPr>
        <sz val="11"/>
        <color theme="1"/>
        <rFont val="Arial"/>
        <family val="2"/>
      </rPr>
      <t>Porcentaje de Avance en las operaciones de resguardo y control.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</si>
  <si>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Operaciones de Resguardo y Control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</si>
  <si>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115.58% de la meta trimestral al realizar 2,795 operaciones de resguardo y control de bienes de un total de 2,505 operaciones programadas.
</t>
    </r>
  </si>
  <si>
    <r>
      <rPr>
        <b/>
        <sz val="11"/>
        <color theme="1"/>
        <rFont val="Arial"/>
        <family val="2"/>
      </rPr>
      <t xml:space="preserve">1.04.1.1.3.1 </t>
    </r>
    <r>
      <rPr>
        <sz val="11"/>
        <color theme="1"/>
        <rFont val="Arial"/>
        <family val="2"/>
      </rPr>
      <t>Mantenimiento del área de trabajo y mercados de Patrimonio Municipal</t>
    </r>
  </si>
  <si>
    <r>
      <rPr>
        <b/>
        <sz val="11"/>
        <color theme="1"/>
        <rFont val="Arial"/>
        <family val="2"/>
      </rPr>
      <t>PAMA=</t>
    </r>
    <r>
      <rPr>
        <sz val="11"/>
        <color theme="1"/>
        <rFont val="Arial"/>
        <family val="2"/>
      </rPr>
      <t xml:space="preserve"> Porcentaje de Avance en el Mantenimiento de las Áreas.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</si>
  <si>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Acciones de Mantenimiento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</si>
  <si>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En este trimestre no hay avance debido  que a los dos mercados reportados en el segundo trimestre se les está acondicionando (líneas de conducción de gas LP y de electricidad; así como trabajos de impermeabilización).</t>
    </r>
  </si>
  <si>
    <r>
      <rPr>
        <b/>
        <sz val="11"/>
        <color theme="1"/>
        <rFont val="Arial"/>
        <family val="2"/>
      </rPr>
      <t>1.04.1.1.3.2</t>
    </r>
    <r>
      <rPr>
        <sz val="11"/>
        <color theme="1"/>
        <rFont val="Arial"/>
        <family val="2"/>
      </rPr>
      <t xml:space="preserve"> Verificación y actualización de expedientes de los Bienes Inmuebles, Arqueológicos, Históricos e Inealineables que son propiedad del H. Ayuntamiento.</t>
    </r>
  </si>
  <si>
    <r>
      <rPr>
        <b/>
        <sz val="11"/>
        <color theme="1"/>
        <rFont val="Arial"/>
        <family val="2"/>
      </rPr>
      <t>PEABA=</t>
    </r>
    <r>
      <rPr>
        <sz val="11"/>
        <color theme="1"/>
        <rFont val="Arial"/>
        <family val="2"/>
      </rPr>
      <t xml:space="preserve"> Porcentaje de Avance en Expedientes Actualizados.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</si>
  <si>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Expedientes de Bienes
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</si>
  <si>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100% en el cumplimiento de la meta al realizar la actualización de 708 expedientes de bienes de un total de 708 programados durante este período.
</t>
    </r>
  </si>
  <si>
    <r>
      <rPr>
        <b/>
        <sz val="11"/>
        <color theme="1"/>
        <rFont val="Arial"/>
        <family val="2"/>
      </rPr>
      <t>1.04.1.1.3.3</t>
    </r>
    <r>
      <rPr>
        <sz val="11"/>
        <color theme="1"/>
        <rFont val="Arial"/>
        <family val="2"/>
      </rPr>
      <t xml:space="preserve">  Regulación de Bienes Inmuebles, recuperando la plusvalía alineados al Control Contable del H. Ayuntamiento de Benito Juárez. </t>
    </r>
  </si>
  <si>
    <r>
      <rPr>
        <b/>
        <sz val="11"/>
        <color theme="1"/>
        <rFont val="Arial"/>
        <family val="2"/>
      </rPr>
      <t>PARB=</t>
    </r>
    <r>
      <rPr>
        <sz val="11"/>
        <color theme="1"/>
        <rFont val="Arial"/>
        <family val="2"/>
      </rPr>
      <t xml:space="preserve"> Porcentaje de avance en regulacion de bienes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</si>
  <si>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Regulaciones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</si>
  <si>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115.25% en la meta trimestral al poder regularizar 816 bienes inmuebles de un total de 708 programados.
</t>
    </r>
  </si>
  <si>
    <r>
      <rPr>
        <b/>
        <sz val="11"/>
        <color theme="1"/>
        <rFont val="Arial"/>
        <family val="2"/>
      </rPr>
      <t>1.04.1.1.3.4</t>
    </r>
    <r>
      <rPr>
        <sz val="11"/>
        <color theme="1"/>
        <rFont val="Arial"/>
        <family val="2"/>
      </rPr>
      <t xml:space="preserve"> Generacion de claves para el registro y control de los bienes conforme  a las reglas de la CONAC. 
</t>
    </r>
  </si>
  <si>
    <r>
      <rPr>
        <b/>
        <sz val="11"/>
        <color theme="1"/>
        <rFont val="Arial"/>
        <family val="2"/>
      </rPr>
      <t>PACB=</t>
    </r>
    <r>
      <rPr>
        <sz val="11"/>
        <color theme="1"/>
        <rFont val="Arial"/>
        <family val="2"/>
      </rPr>
      <t xml:space="preserve"> Porcentaje de Avance en Claves de Bienes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</si>
  <si>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Claves de bienes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</si>
  <si>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38.87% de la meta al generar 618 claves a bienes muebles de un total de 1,590 programados en el trimestre.
Lo anterior es derivado a que  solamente se adquirieron 618  activos nuevos  registrados en el sistema patrimonial de bienes muebles y parque vehicular; de igual manera es debido al cierre del ejercicio presupuestal en noviembre de 2023.</t>
    </r>
  </si>
  <si>
    <r>
      <rPr>
        <b/>
        <sz val="11"/>
        <color theme="1"/>
        <rFont val="Arial"/>
        <family val="2"/>
      </rPr>
      <t>1.04.1.1.3.5</t>
    </r>
    <r>
      <rPr>
        <sz val="11"/>
        <color theme="1"/>
        <rFont val="Arial"/>
        <family val="2"/>
      </rPr>
      <t xml:space="preserve">  Elaboración de resguardos e inventarios de los bienes adquiridos por el H. Ayuntamiento de Benito Juárez. </t>
    </r>
  </si>
  <si>
    <r>
      <rPr>
        <b/>
        <sz val="11"/>
        <color theme="1"/>
        <rFont val="Arial"/>
        <family val="2"/>
      </rPr>
      <t>PARI=</t>
    </r>
    <r>
      <rPr>
        <sz val="11"/>
        <color theme="1"/>
        <rFont val="Arial"/>
        <family val="2"/>
      </rPr>
      <t xml:space="preserve"> Porcentaje de Avance en los Resguardos e Inventarios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</si>
  <si>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Resguardos e inventarios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</si>
  <si>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38.87% de la meta al realizarse 618 resguardos e inventarios de bienes de 1,590 programados en el trimestre.  
Lo anterior es derivado a que  solamente se adquirieron 618  activos nuevos  registrados en el sistema patrimonial de bienes muebles y parque vehicular; de igual manera es debido al cierre del ejercicio presupuestal en noviembre de 2023.</t>
    </r>
  </si>
  <si>
    <r>
      <t>1.04.1.1.3.6</t>
    </r>
    <r>
      <rPr>
        <sz val="11"/>
        <color theme="1"/>
        <rFont val="Arial"/>
        <family val="2"/>
      </rPr>
      <t xml:space="preserve">  Evaluación conforme las auditorías físicas de los bienes propiedad del H. Ayuntamiento de Benito Juárez. </t>
    </r>
  </si>
  <si>
    <r>
      <rPr>
        <b/>
        <sz val="11"/>
        <color theme="1"/>
        <rFont val="Arial"/>
        <family val="2"/>
      </rPr>
      <t>PAEBA=</t>
    </r>
    <r>
      <rPr>
        <sz val="11"/>
        <color theme="1"/>
        <rFont val="Arial"/>
        <family val="2"/>
      </rPr>
      <t xml:space="preserve"> Porcentaje de avance en evaluaciones basadas en las auditorias 
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</si>
  <si>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Evaluaciones basadas en  auditorias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</si>
  <si>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Se logra el 109.38% de la meta al realizarse 35 auditorias físicas de bienes muebles de 32 programadas durante  el tercer trimestre. </t>
    </r>
  </si>
  <si>
    <t>Componente
(ICCAL)</t>
  </si>
  <si>
    <r>
      <t xml:space="preserve">1.04.1.1.4 </t>
    </r>
    <r>
      <rPr>
        <sz val="11"/>
        <color theme="1"/>
        <rFont val="Arial"/>
        <family val="2"/>
      </rPr>
      <t>Capacitación para la profesionalización del personal municipal realizada.</t>
    </r>
  </si>
  <si>
    <r>
      <t xml:space="preserve">PPMP: </t>
    </r>
    <r>
      <rPr>
        <sz val="11"/>
        <color theme="1"/>
        <rFont val="Arial"/>
        <family val="2"/>
      </rPr>
      <t xml:space="preserve">Porcentaje de integrantes del personal municipal profesionalizado. 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</si>
  <si>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Integrantes del personal municipal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</si>
  <si>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capacitaron a 659 servidores públicos de los 400 que estaban programados capacitar, teniendo como resultado un porcentaje de 164.75% ya que se impartieron cursos a los servidores públicos que tienen atención directa con el ciudadano, así como cursos obligatorios de transparencia y de violencia de género.</t>
    </r>
  </si>
  <si>
    <r>
      <t>1.04.1.1.4.1.</t>
    </r>
    <r>
      <rPr>
        <sz val="11"/>
        <color rgb="FF000000"/>
        <rFont val="Arial"/>
        <family val="2"/>
      </rPr>
      <t xml:space="preserve"> Impartición de  Cursos de Capacitación Integral Institucional</t>
    </r>
  </si>
  <si>
    <r>
      <rPr>
        <b/>
        <sz val="11"/>
        <color rgb="FF000000"/>
        <rFont val="Arial"/>
        <family val="2"/>
      </rPr>
      <t>PPCI:</t>
    </r>
    <r>
      <rPr>
        <sz val="11"/>
        <color rgb="FF000000"/>
        <rFont val="Arial"/>
        <family val="2"/>
      </rPr>
      <t xml:space="preserve"> Porcentaje de Cursos de Capacitación Integral Institucional impartidos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</si>
  <si>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Cursos de Capacitación Integral Institucional.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</si>
  <si>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impartieron 31 cursos de capacitación a los servidores públicos de los 40 que estaban programados, obteniendo un porcentaje de cumplimiento de 77.50%, esto debido a que se impartieron cursos a los servidores públicos que tienen atención directa con el ciudadano, así como cursos obligatorios de transparencia y de violencia de género.</t>
    </r>
  </si>
  <si>
    <r>
      <t>1.04.1.1.4.2</t>
    </r>
    <r>
      <rPr>
        <sz val="11"/>
        <color rgb="FF000000"/>
        <rFont val="Arial"/>
        <family val="2"/>
      </rPr>
      <t xml:space="preserve"> Celebración de convenios de colaboración para la capacitación. </t>
    </r>
  </si>
  <si>
    <r>
      <rPr>
        <b/>
        <sz val="11"/>
        <color rgb="FF000000"/>
        <rFont val="Arial"/>
        <family val="2"/>
      </rPr>
      <t xml:space="preserve">PCC: </t>
    </r>
    <r>
      <rPr>
        <sz val="11"/>
        <color rgb="FF000000"/>
        <rFont val="Arial"/>
        <family val="2"/>
      </rPr>
      <t>Porcentaje de convenios de colaboración para la capacitación celebrados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</si>
  <si>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Convenios de colaboración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</si>
  <si>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En este trimestre no se llevó a cabo firma de convenios de colaboración, dado que el periodo pasado se cubrió el margen programado, y debido al periodo vacacional de las Instituciones Educativas</t>
    </r>
  </si>
  <si>
    <r>
      <t>1.04.1.1.4.3</t>
    </r>
    <r>
      <rPr>
        <sz val="11"/>
        <color rgb="FF000000"/>
        <rFont val="Arial"/>
        <family val="2"/>
      </rPr>
      <t xml:space="preserve"> Evaluación al desempeño laboral hacia servidores(as) públicos(as).</t>
    </r>
  </si>
  <si>
    <r>
      <rPr>
        <b/>
        <sz val="11"/>
        <color rgb="FF000000"/>
        <rFont val="Arial"/>
        <family val="2"/>
      </rPr>
      <t xml:space="preserve">PSPE: </t>
    </r>
    <r>
      <rPr>
        <sz val="11"/>
        <color rgb="FF000000"/>
        <rFont val="Arial"/>
        <family val="2"/>
      </rPr>
      <t>Porcentaje de servidores(as) públicos(as) evaluados(as)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</si>
  <si>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Servidores(as) públicos(as) 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</si>
  <si>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aplicaron 287 evaluaciones a los servidores públicos de los 360 que se tenian programados, obteniendo una meta del 79.72%, las evaluaciones aplicadas fueron de las y los servidores públicos municipales de la Dirección de pozos y limpieza de playas, Direccion de fiscalización y Dirección de demandas emergentes.</t>
    </r>
  </si>
  <si>
    <t>Componente
( DTIC )</t>
  </si>
  <si>
    <r>
      <rPr>
        <b/>
        <sz val="11"/>
        <color theme="1"/>
        <rFont val="Arial"/>
        <family val="2"/>
      </rPr>
      <t xml:space="preserve">1.04.1.1.5 </t>
    </r>
    <r>
      <rPr>
        <sz val="11"/>
        <color theme="1"/>
        <rFont val="Arial"/>
        <family val="2"/>
      </rPr>
      <t>Servicios de sistemas de información de las dependencias municipales brindados.</t>
    </r>
  </si>
  <si>
    <r>
      <rPr>
        <b/>
        <sz val="11"/>
        <color theme="1"/>
        <rFont val="Arial"/>
        <family val="2"/>
      </rPr>
      <t xml:space="preserve">PSIB: </t>
    </r>
    <r>
      <rPr>
        <sz val="11"/>
        <color theme="1"/>
        <rFont val="Arial"/>
        <family val="2"/>
      </rPr>
      <t xml:space="preserve">Porcentaje de servicios de sistemas de información brindados.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</si>
  <si>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de sistemas de información </t>
    </r>
  </si>
  <si>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Se logra el 109.67% en la meta trimestral al brindar 839 Servicios de sistemas de información de un total de 765 programados.</t>
    </r>
  </si>
  <si>
    <r>
      <rPr>
        <b/>
        <sz val="11"/>
        <color rgb="FF000000"/>
        <rFont val="Arial"/>
        <family val="2"/>
      </rPr>
      <t>1.04.1.1.5.1</t>
    </r>
    <r>
      <rPr>
        <sz val="11"/>
        <color rgb="FF000000"/>
        <rFont val="Arial"/>
        <family val="2"/>
      </rPr>
      <t xml:space="preserve"> Desarrollo y mantenimiento de sistemas informáticos para las dependencias municipales. </t>
    </r>
  </si>
  <si>
    <r>
      <rPr>
        <b/>
        <sz val="11"/>
        <color rgb="FF000000"/>
        <rFont val="Arial"/>
        <family val="2"/>
      </rPr>
      <t>PSI=</t>
    </r>
    <r>
      <rPr>
        <sz val="11"/>
        <color rgb="FF000000"/>
        <rFont val="Arial"/>
        <family val="2"/>
      </rPr>
      <t xml:space="preserve"> Porcentaje de sistemas informáticos.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</si>
  <si>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</t>
    </r>
    <r>
      <rPr>
        <sz val="11"/>
        <color theme="1"/>
        <rFont val="Arial"/>
        <family val="2"/>
      </rPr>
      <t xml:space="preserve">
Sistemas Informáticos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</si>
  <si>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118.46% en la meta trimestral al desarrollar 77 de 65  Sistemas Informáticos programados. Esto debido a la implementación de nuevos programas requeridos por las diferentes dependencias municipales.</t>
    </r>
  </si>
  <si>
    <r>
      <rPr>
        <b/>
        <sz val="11"/>
        <color rgb="FF000000"/>
        <rFont val="Arial"/>
        <family val="2"/>
      </rPr>
      <t>1.04.1.1.5.2</t>
    </r>
    <r>
      <rPr>
        <sz val="11"/>
        <color rgb="FF000000"/>
        <rFont val="Arial"/>
        <family val="2"/>
      </rPr>
      <t xml:space="preserve"> Atención de  servicios de telecomunicaciones para las dependencias municipales.</t>
    </r>
  </si>
  <si>
    <r>
      <rPr>
        <b/>
        <sz val="11"/>
        <color rgb="FF000000"/>
        <rFont val="Arial"/>
        <family val="2"/>
      </rPr>
      <t>PSTC:</t>
    </r>
    <r>
      <rPr>
        <sz val="11"/>
        <color rgb="FF000000"/>
        <rFont val="Arial"/>
        <family val="2"/>
      </rPr>
      <t xml:space="preserve"> Porcentaje de servicios de telecomunicaciones atendidas.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</si>
  <si>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de Telecomunicaciones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</si>
  <si>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proporcionaron 241 servicios de Telecomunicaciones de un total de 250 programados, logrando así el 96.40% en la meta trimestral.</t>
    </r>
  </si>
  <si>
    <r>
      <rPr>
        <b/>
        <sz val="11"/>
        <color rgb="FF000000"/>
        <rFont val="Arial"/>
        <family val="2"/>
      </rPr>
      <t>1.04.1.1.5.3</t>
    </r>
    <r>
      <rPr>
        <sz val="11"/>
        <color rgb="FF000000"/>
        <rFont val="Arial"/>
        <family val="2"/>
      </rPr>
      <t xml:space="preserve"> Atención de servicios de soporte técnico para las dependencias municipales.</t>
    </r>
  </si>
  <si>
    <r>
      <rPr>
        <b/>
        <sz val="11"/>
        <color rgb="FF000000"/>
        <rFont val="Arial"/>
        <family val="2"/>
      </rPr>
      <t>PSTA=</t>
    </r>
    <r>
      <rPr>
        <sz val="11"/>
        <color rgb="FF000000"/>
        <rFont val="Arial"/>
        <family val="2"/>
      </rPr>
      <t xml:space="preserve"> Porcentaje de servicios técnicos atendidos.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</si>
  <si>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Técnicos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</si>
  <si>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115.78% en la meta trimestral al proporcionar 521 servicios de soporte técnico de un total de 450 programados.</t>
    </r>
  </si>
  <si>
    <t>Componente
(Dirección de Servicios Generales)</t>
  </si>
  <si>
    <t>1.04.1.1.6 Servicios de mantenimiento y logística de eventos brindados.</t>
  </si>
  <si>
    <r>
      <rPr>
        <b/>
        <sz val="11"/>
        <color rgb="FF000000"/>
        <rFont val="Arial"/>
        <family val="2"/>
      </rPr>
      <t>PSML=</t>
    </r>
    <r>
      <rPr>
        <sz val="11"/>
        <color rgb="FF000000"/>
        <rFont val="Arial"/>
        <family val="2"/>
      </rPr>
      <t xml:space="preserve">Porcentaje de Servicios de mantenimiento y logística realizados. 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</si>
  <si>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Servicios de Mantenimiento y Logística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</si>
  <si>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468% en la meta trimestral al realizar 1,404 Servicios de mantenimiento y logística de 300 programados; este incremento sustancial es debido a que las solicitudes de mantenimiento correctivo se han incrementado y tambien a las solicitudes de logística para la realización de las audiencias públicas, eventos oficiales de los tres órdenes de gobierno e instituciones educativas.</t>
    </r>
  </si>
  <si>
    <r>
      <rPr>
        <b/>
        <sz val="11"/>
        <color rgb="FF000000"/>
        <rFont val="Arial"/>
        <family val="2"/>
      </rPr>
      <t xml:space="preserve">1.04.1.1.6.1 </t>
    </r>
    <r>
      <rPr>
        <sz val="11"/>
        <color rgb="FF000000"/>
        <rFont val="Arial"/>
        <family val="2"/>
      </rPr>
      <t>Realización del mantenimiento del Edificio del Palacio Municipal y áreas comúnes.</t>
    </r>
  </si>
  <si>
    <r>
      <rPr>
        <b/>
        <sz val="11"/>
        <color rgb="FF000000"/>
        <rFont val="Arial"/>
        <family val="2"/>
      </rPr>
      <t>PSMR=</t>
    </r>
    <r>
      <rPr>
        <sz val="11"/>
        <color rgb="FF000000"/>
        <rFont val="Arial"/>
        <family val="2"/>
      </rPr>
      <t xml:space="preserve">Porcentaje de servicios de mantenimiento municipal realizados. </t>
    </r>
  </si>
  <si>
    <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
</t>
    </r>
    <r>
      <rPr>
        <sz val="11"/>
        <color rgb="FF000000"/>
        <rFont val="Arial"/>
        <family val="2"/>
      </rPr>
      <t xml:space="preserve">Servicios de mantenimiento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</si>
  <si>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196% en la meta trimestral al realizarse 588 servicios de mantenimiento de un total de 300 programados; este incremento es debido a que las solicitudes de mantenimiento correctivo se han incrementado Así como las tareas de mantenimiento de albañilería, plomería, electricidad entre otras en oficinas fuera del Palacio Municipal debido a los cambios de instalaciones, además de los propios trabajos de mantenimiento en las instalaciones del edificio del Palacio Municipal; de igual manera de habilitaron 2 mercados municipales.</t>
    </r>
  </si>
  <si>
    <r>
      <rPr>
        <b/>
        <sz val="11"/>
        <color rgb="FF000000"/>
        <rFont val="Arial"/>
        <family val="2"/>
      </rPr>
      <t>1.04.1.1.6.2</t>
    </r>
    <r>
      <rPr>
        <sz val="11"/>
        <color rgb="FF000000"/>
        <rFont val="Arial"/>
        <family val="2"/>
      </rPr>
      <t xml:space="preserve"> Brindar servicios de logística en los eventos oficiales especiales </t>
    </r>
  </si>
  <si>
    <r>
      <rPr>
        <b/>
        <sz val="11"/>
        <color rgb="FF000000"/>
        <rFont val="Arial"/>
        <family val="2"/>
      </rPr>
      <t>PLEO=</t>
    </r>
    <r>
      <rPr>
        <sz val="11"/>
        <color rgb="FF000000"/>
        <rFont val="Arial"/>
        <family val="2"/>
      </rPr>
      <t xml:space="preserve"> Porcentaje de servicios de logística de los eventos oficiales especiales brindados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</si>
  <si>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VARIABLES: 
</t>
    </r>
    <r>
      <rPr>
        <sz val="11"/>
        <color rgb="FF000000"/>
        <rFont val="Arial"/>
        <family val="2"/>
      </rPr>
      <t>Eventos oficiales especiales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</si>
  <si>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trabajó en la logística de un evento municipal de 1 programados en este trimestre, que fué el del "Encendido del Tradicional Árbol Navideño"; mismo que se realizó satisfactoriamente, por lo que el logro es del 100%.</t>
    </r>
  </si>
  <si>
    <r>
      <rPr>
        <b/>
        <sz val="11"/>
        <color rgb="FF000000"/>
        <rFont val="Arial"/>
        <family val="2"/>
      </rPr>
      <t xml:space="preserve">1.04.1.1.6.3 </t>
    </r>
    <r>
      <rPr>
        <sz val="11"/>
        <color rgb="FF000000"/>
        <rFont val="Arial"/>
        <family val="2"/>
      </rPr>
      <t>Atención a las solicitudes de la logística de los eventos</t>
    </r>
  </si>
  <si>
    <r>
      <t xml:space="preserve">                          </t>
    </r>
    <r>
      <rPr>
        <b/>
        <sz val="11"/>
        <color rgb="FF000000"/>
        <rFont val="Arial"/>
        <family val="2"/>
      </rPr>
      <t xml:space="preserve">                                 PSLA=</t>
    </r>
    <r>
      <rPr>
        <sz val="11"/>
        <color rgb="FF000000"/>
        <rFont val="Arial"/>
        <family val="2"/>
      </rPr>
      <t xml:space="preserve"> Porcentaje de solicitudes de Logística de Eventos atendidas           </t>
    </r>
  </si>
  <si>
    <r>
      <rPr>
        <b/>
        <sz val="11"/>
        <color rgb="FF000000"/>
        <rFont val="Arial"/>
        <family val="2"/>
      </rPr>
      <t>UNIDAD DE MEDIDA DEL INDICADOR</t>
    </r>
    <r>
      <rPr>
        <sz val="11"/>
        <color rgb="FF000000"/>
        <rFont val="Arial"/>
        <family val="2"/>
      </rPr>
      <t xml:space="preserve">:
Porcentaje
</t>
    </r>
    <r>
      <rPr>
        <b/>
        <sz val="11"/>
        <color rgb="FF000000"/>
        <rFont val="Arial"/>
        <family val="2"/>
      </rPr>
      <t>UNIDAD DE MEDIDA DE LAS VARIABLES</t>
    </r>
    <r>
      <rPr>
        <sz val="11"/>
        <color rgb="FF000000"/>
        <rFont val="Arial"/>
        <family val="2"/>
      </rPr>
      <t>: Solicitudes de Logística para los Eventos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</si>
  <si>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Se logra el 326% en la meta trimestral al atender 815 solicitudes de logística de eventos de un total de 250 programados en este trimestre. Los servicios de logística se incrementaron debido a que se atienden eventos de índole municipal, estatal y federal. Así como solicitudes de asociaciones civiles.</t>
    </r>
  </si>
  <si>
    <t>Componente (Eventos Civicos)</t>
  </si>
  <si>
    <r>
      <t xml:space="preserve">1.04.1.1.7 </t>
    </r>
    <r>
      <rPr>
        <sz val="11"/>
        <color theme="1"/>
        <rFont val="Arial"/>
        <family val="2"/>
      </rPr>
      <t>Eventos Cívicos y Culturales realizados.</t>
    </r>
  </si>
  <si>
    <t xml:space="preserve">PECR= Porcentaje de Eventos Cívicos y Culturales realizados   </t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</si>
  <si>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 xml:space="preserve">Eventos Cívicos y Culturales realizados  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</si>
  <si>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realizaron 60  de 51 eventos civicos -  culturales programados para este período, logrando así un 117.65% de cumplimiento.</t>
    </r>
  </si>
  <si>
    <t xml:space="preserve">Actividad       </t>
  </si>
  <si>
    <r>
      <t xml:space="preserve">1.04.1.1.7.1 </t>
    </r>
    <r>
      <rPr>
        <sz val="11"/>
        <color rgb="FF000000"/>
        <rFont val="Arial"/>
        <family val="2"/>
      </rPr>
      <t>Realización de conmemoraciones y celebraciones cívicas.</t>
    </r>
  </si>
  <si>
    <r>
      <rPr>
        <b/>
        <sz val="11"/>
        <color rgb="FF000000"/>
        <rFont val="Arial"/>
        <family val="2"/>
      </rPr>
      <t xml:space="preserve">PCCR= </t>
    </r>
    <r>
      <rPr>
        <sz val="11"/>
        <color rgb="FF000000"/>
        <rFont val="Arial"/>
        <family val="2"/>
      </rPr>
      <t xml:space="preserve">  Porcentaje de Conmemoraciones y Celebraciones Cívicas realizadas    </t>
    </r>
  </si>
  <si>
    <r>
      <rPr>
        <b/>
        <sz val="11"/>
        <color rgb="FF000000"/>
        <rFont val="Arial"/>
        <family val="2"/>
      </rP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
</t>
    </r>
    <r>
      <rPr>
        <sz val="11"/>
        <color rgb="FF000000"/>
        <rFont val="Arial"/>
        <family val="2"/>
      </rPr>
      <t>Conmemoraciones y Celebraciones Cívicas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</si>
  <si>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realizaron 15 de  11 eventos civicos programados para así obtener un logro del 136.36% de la meta trimestral programada. El incremento en el logro de la meta se derivó a la implementación del nuevo programa cívico para este año específicamente.</t>
    </r>
  </si>
  <si>
    <r>
      <t xml:space="preserve">1.04.1.1.7.2 </t>
    </r>
    <r>
      <rPr>
        <sz val="11"/>
        <rFont val="Arial"/>
        <family val="2"/>
      </rPr>
      <t xml:space="preserve">  Participación  Musical en Eventos. </t>
    </r>
  </si>
  <si>
    <r>
      <rPr>
        <b/>
        <sz val="11"/>
        <color rgb="FF000000"/>
        <rFont val="Arial"/>
        <family val="2"/>
      </rPr>
      <t>PMR</t>
    </r>
    <r>
      <rPr>
        <sz val="11"/>
        <color rgb="FF000000"/>
        <rFont val="Arial"/>
        <family val="2"/>
      </rPr>
      <t xml:space="preserve"> = Porcentaje de participaciones musicales realizadas.</t>
    </r>
  </si>
  <si>
    <r>
      <rPr>
        <b/>
        <sz val="11"/>
        <color rgb="FF000000"/>
        <rFont val="Arial"/>
        <family val="2"/>
      </rP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</t>
    </r>
    <r>
      <rPr>
        <sz val="11"/>
        <color rgb="FF000000"/>
        <rFont val="Arial"/>
        <family val="2"/>
      </rPr>
      <t>Participaciones Musicales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</si>
  <si>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realizaron  42 participaciones de un total de 35  programadas, logrando así un 120% con respecto a lo programado. Este incremento se debió a la implementación de un nuevo programa cívico y a la recepción de más solicitudes de la ciudadanía. </t>
    </r>
  </si>
  <si>
    <r>
      <t xml:space="preserve">1.04.1.1.7.3  </t>
    </r>
    <r>
      <rPr>
        <sz val="11"/>
        <color rgb="FF000000"/>
        <rFont val="Arial"/>
        <family val="2"/>
      </rPr>
      <t>Atención a Solicitudes para Eventos hacia Instituciones Externas</t>
    </r>
  </si>
  <si>
    <r>
      <t xml:space="preserve">PSEA= </t>
    </r>
    <r>
      <rPr>
        <sz val="11"/>
        <color rgb="FF000000"/>
        <rFont val="Arial"/>
        <family val="2"/>
      </rPr>
      <t xml:space="preserve">Porcentaje de solicitudes en Eventos Especiales atendidos  </t>
    </r>
    <r>
      <rPr>
        <b/>
        <sz val="11"/>
        <color rgb="FF000000"/>
        <rFont val="Arial"/>
        <family val="2"/>
      </rPr>
      <t xml:space="preserve"> </t>
    </r>
  </si>
  <si>
    <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
</t>
    </r>
    <r>
      <rPr>
        <sz val="11"/>
        <color rgb="FF000000"/>
        <rFont val="Arial"/>
        <family val="2"/>
      </rPr>
      <t>Solicitudes en Eventos Especiales</t>
    </r>
  </si>
  <si>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 Se atendieron 4 solicitudes de apoyo a eventos oficiales de un total de 5  programados, logrando así un 80% respecto a lo programado. Este resultado fué debido a que se recibieron un menor de solicitudes de apoyo por las áreas.</t>
    </r>
  </si>
  <si>
    <t>Componente
( Direccción de Recursos Humanos)</t>
  </si>
  <si>
    <r>
      <t xml:space="preserve">1.04.1.1.8 </t>
    </r>
    <r>
      <rPr>
        <sz val="11"/>
        <color theme="1"/>
        <rFont val="Arial"/>
        <family val="2"/>
      </rPr>
      <t>Reportes de plantillas de personal municipal</t>
    </r>
  </si>
  <si>
    <r>
      <t xml:space="preserve">PPPME= </t>
    </r>
    <r>
      <rPr>
        <sz val="11"/>
        <color theme="1"/>
        <rFont val="Arial"/>
        <family val="2"/>
      </rPr>
      <t>Porcentaje de plantillas de personal municipal entregadas.</t>
    </r>
  </si>
  <si>
    <r>
      <t xml:space="preserve">UNIDAD DE MEDIDA DEL INDICADOR
</t>
    </r>
    <r>
      <rPr>
        <sz val="11"/>
        <color theme="1"/>
        <rFont val="Arial"/>
        <family val="2"/>
      </rPr>
      <t xml:space="preserve">Porcentaje </t>
    </r>
    <r>
      <rPr>
        <b/>
        <sz val="11"/>
        <color theme="1"/>
        <rFont val="Arial"/>
        <family val="2"/>
      </rPr>
      <t xml:space="preserve">
                                             UNIDAD DE MEDIDA DE LA VARIABLE
</t>
    </r>
    <r>
      <rPr>
        <sz val="11"/>
        <color theme="1"/>
        <rFont val="Arial"/>
        <family val="2"/>
      </rPr>
      <t>Plantillas de personal municipal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</si>
  <si>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>Como resultado del Proceso de la ultima revisión del SENTRE 2023, se logra el 136.16% en la meta trimestral al atenderse 433 solicitudes  de un total de 318 programados.</t>
    </r>
  </si>
  <si>
    <r>
      <t xml:space="preserve">1.04.1.1.8.1. </t>
    </r>
    <r>
      <rPr>
        <sz val="11"/>
        <color theme="1"/>
        <rFont val="Arial"/>
        <family val="2"/>
      </rPr>
      <t>Atención de las incidencias enviadas por las Unidades Administrativas para actualizar la plantilla.</t>
    </r>
  </si>
  <si>
    <r>
      <rPr>
        <b/>
        <sz val="11"/>
        <color theme="1"/>
        <rFont val="Arial"/>
        <family val="2"/>
      </rPr>
      <t>PIA</t>
    </r>
    <r>
      <rPr>
        <sz val="11"/>
        <color theme="1"/>
        <rFont val="Arial"/>
        <family val="2"/>
      </rPr>
      <t>=  Porcentaje de incidencias (altas, bajas, modificaciones, cambios de puestos o salarios) atendidas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</si>
  <si>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Incidencias
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</si>
  <si>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En el cuarto trimestre de 2023 se aplican 625 de  incidencias de personal de un total de 519 programadas incidencias de personal (altas, bajas y modificaciones) se logra el  120.42%, en la meta trimestral.</t>
    </r>
  </si>
  <si>
    <r>
      <t>1.04.1.1.8.2.</t>
    </r>
    <r>
      <rPr>
        <sz val="11"/>
        <color theme="1"/>
        <rFont val="Arial"/>
        <family val="2"/>
      </rPr>
      <t xml:space="preserve"> Elaboración de reportes de finiquito y/o liquidación, solicitados por las Unidades Administrativas.</t>
    </r>
  </si>
  <si>
    <r>
      <t xml:space="preserve">PRFLE= </t>
    </r>
    <r>
      <rPr>
        <sz val="11"/>
        <color theme="1"/>
        <rFont val="Arial"/>
        <family val="2"/>
      </rPr>
      <t>Porcentaje de reportes de finiquito y/o liquidación entregados.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</si>
  <si>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</t>
    </r>
    <r>
      <rPr>
        <b/>
        <sz val="11"/>
        <color theme="1"/>
        <rFont val="Arial"/>
        <family val="2"/>
      </rPr>
      <t xml:space="preserve">
                                         UNIDAD DE MEDIDA DE LA VARIABLE:</t>
    </r>
    <r>
      <rPr>
        <sz val="11"/>
        <color theme="1"/>
        <rFont val="Arial"/>
        <family val="2"/>
      </rPr>
      <t xml:space="preserve">
Finiquitos y/o liquidaciones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</si>
  <si>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En el cuarto trimestre se tramitan el pago de finiquitos y laudos y se logra el 204.00% en la meta trimestral al atenderse 255 solicitudes  de un total de 125 programados. </t>
    </r>
  </si>
  <si>
    <r>
      <t xml:space="preserve">1.04.1.1.8.3.  </t>
    </r>
    <r>
      <rPr>
        <sz val="11"/>
        <color theme="1"/>
        <rFont val="Arial"/>
        <family val="2"/>
      </rPr>
      <t>Actualización de expedientes de personal activo y de baja por incidencias enviadas por las diferentes Unidades Administrativas.</t>
    </r>
  </si>
  <si>
    <r>
      <rPr>
        <b/>
        <sz val="11"/>
        <color theme="1"/>
        <rFont val="Arial"/>
        <family val="2"/>
      </rPr>
      <t>PEPIA=</t>
    </r>
    <r>
      <rPr>
        <sz val="11"/>
        <color theme="1"/>
        <rFont val="Arial"/>
        <family val="2"/>
      </rPr>
      <t xml:space="preserve"> Porcentaje de expedientes de personal por incidencias actualizados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</si>
  <si>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                                       </t>
    </r>
    <r>
      <rPr>
        <b/>
        <sz val="11"/>
        <color theme="1"/>
        <rFont val="Arial"/>
        <family val="2"/>
      </rPr>
      <t xml:space="preserve">  UNIDAD DE MEDIDA DE LA VARIABLE:</t>
    </r>
    <r>
      <rPr>
        <sz val="11"/>
        <color theme="1"/>
        <rFont val="Arial"/>
        <family val="2"/>
      </rPr>
      <t xml:space="preserve">
Expedientes de personal
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</si>
  <si>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 Durante el cuarto trimestre  se archivan 625 incidencias de personal de 519 programadas.</t>
    </r>
  </si>
  <si>
    <t>.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</si>
  <si>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</si>
  <si>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</si>
  <si>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</si>
  <si>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</si>
  <si>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</si>
  <si>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</si>
  <si>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</si>
  <si>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JUSTIFICACION TRIMESTRAL Y ANUAL DE AVANCE DE RESULTADOS 2023</t>
  </si>
  <si>
    <t>TRIMESTRE 1 2023</t>
  </si>
  <si>
    <t>TRIMESTRE 2 2023</t>
  </si>
  <si>
    <t>TRIMESTRE 3 2023</t>
  </si>
  <si>
    <t>TRIMESTRE 4 2023</t>
  </si>
  <si>
    <t>OFICIALÍA MAYOR</t>
  </si>
  <si>
    <t>DERIVADO DE LOS EVENTOS OFICIALES REALIZADOS EN EL TERCER TRIMESTRE, SE AUTORIZÓ UNA AMPLIACIÓN PRESUPUESTAL PARA CUBRIR DICHOS VENTOS</t>
  </si>
  <si>
    <t>DIR. RECURSOS MATERIALES</t>
  </si>
  <si>
    <t>DIR. PATRIMONIO MPAL.</t>
  </si>
  <si>
    <t>DURANTE EL TERCER Y CUARTO TRIMESTRE SE AUTORIZÓ UNA AMPLIACIÓN AL PRESUPUESTO DE UN MONTO DE $597,879.28;LO CUAL SE DEVENGÓ EN EL ACONDICIONAMIENTO DE LOS 2 MERCADOS MUNICIPALES.</t>
  </si>
  <si>
    <t>INST. CAPACITACIÓN EN CALIDAD</t>
  </si>
  <si>
    <t>SE AUTORIZO UNA AMPLIACIÓN DEL PRESUPUESTO POR LA COMPRA DE EQUIPO DE COMPUTO EL 02 DE OCTUBRE DE 2023.</t>
  </si>
  <si>
    <t>DIR. DE TECNOLOGÍAS</t>
  </si>
  <si>
    <t>$11.200.000,00</t>
  </si>
  <si>
    <t>DIR. SERVICIOS GENERALES</t>
  </si>
  <si>
    <t>UNIDAD DE EVENTOS CÍVICOS</t>
  </si>
  <si>
    <t>DIR. DE RECURSOS HUMANOS</t>
  </si>
  <si>
    <t xml:space="preserve">TOTAL 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</si>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</sst>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0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theme="0" tint="-0.249977111117893"/>
        <bgColor rgb="FFF4B083"/>
      </patternFill>
    </fill>
    <fill>
      <patternFill patternType="solid">
        <fgColor theme="0" tint="-4.9989318521683403E-2"/>
        <bgColor rgb="FFFBE4D5"/>
      </patternFill>
    </fill>
  </fills>
  <borders count="107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ashed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slantDashDot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ott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medium">
        <color theme="1"/>
      </left>
      <right style="dotted">
        <color theme="1"/>
      </right>
      <top style="dotted">
        <color theme="1"/>
      </top>
      <bottom style="medium">
        <color indexed="64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dashed">
        <color theme="1"/>
      </right>
      <top/>
      <bottom style="medium">
        <color theme="1"/>
      </bottom>
      <diagonal/>
    </border>
    <border>
      <left style="dashed">
        <color theme="1"/>
      </left>
      <right style="dashed">
        <color theme="1"/>
      </right>
      <top/>
      <bottom style="medium">
        <color theme="1"/>
      </bottom>
      <diagonal/>
    </border>
    <border>
      <left style="dashed">
        <color theme="1"/>
      </left>
      <right/>
      <top/>
      <bottom style="medium">
        <color theme="1"/>
      </bottom>
      <diagonal/>
    </border>
    <border>
      <left style="dashed">
        <color theme="1"/>
      </left>
      <right style="medium">
        <color indexed="64"/>
      </right>
      <top/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theme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dotted">
        <color indexed="64"/>
      </top>
      <bottom style="dashed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/>
      <diagonal/>
    </border>
    <border>
      <left style="dashed">
        <color theme="1"/>
      </left>
      <right style="medium">
        <color indexed="64"/>
      </right>
      <top style="dotted">
        <color theme="1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44">
    <xf numFmtId="0" fontId="0" fillId="0" borderId="0" xfId="0"/>
    <xf numFmtId="0" fontId="7" fillId="4" borderId="2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2" fontId="2" fillId="2" borderId="27" xfId="1" applyNumberFormat="1" applyFont="1" applyFill="1" applyBorder="1" applyAlignment="1">
      <alignment horizontal="center" vertical="center" wrapText="1"/>
    </xf>
    <xf numFmtId="2" fontId="2" fillId="2" borderId="28" xfId="1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vertical="center" wrapText="1"/>
    </xf>
    <xf numFmtId="2" fontId="4" fillId="8" borderId="27" xfId="1" applyNumberFormat="1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justify" vertical="center" wrapText="1"/>
    </xf>
    <xf numFmtId="0" fontId="2" fillId="8" borderId="37" xfId="0" applyFont="1" applyFill="1" applyBorder="1" applyAlignment="1">
      <alignment vertical="center" wrapText="1"/>
    </xf>
    <xf numFmtId="0" fontId="2" fillId="8" borderId="38" xfId="0" applyFont="1" applyFill="1" applyBorder="1" applyAlignment="1">
      <alignment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4" fillId="8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4" fillId="8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164" fontId="1" fillId="8" borderId="41" xfId="0" applyNumberFormat="1" applyFont="1" applyFill="1" applyBorder="1" applyAlignment="1">
      <alignment horizontal="center" vertical="center" wrapText="1"/>
    </xf>
    <xf numFmtId="164" fontId="1" fillId="8" borderId="25" xfId="0" applyNumberFormat="1" applyFont="1" applyFill="1" applyBorder="1" applyAlignment="1">
      <alignment horizontal="center" vertical="center" wrapText="1"/>
    </xf>
    <xf numFmtId="0" fontId="1" fillId="8" borderId="41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164" fontId="1" fillId="8" borderId="29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57" xfId="0" applyNumberFormat="1" applyFont="1" applyFill="1" applyBorder="1" applyAlignment="1">
      <alignment horizontal="center" vertical="center" wrapText="1"/>
    </xf>
    <xf numFmtId="4" fontId="2" fillId="2" borderId="57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8" borderId="58" xfId="0" applyFont="1" applyFill="1" applyBorder="1" applyAlignment="1">
      <alignment vertical="center" wrapText="1"/>
    </xf>
    <xf numFmtId="3" fontId="2" fillId="2" borderId="5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/>
    <xf numFmtId="44" fontId="2" fillId="2" borderId="54" xfId="2" applyFont="1" applyFill="1" applyBorder="1" applyAlignment="1">
      <alignment horizontal="center" vertical="center" wrapText="1"/>
    </xf>
    <xf numFmtId="44" fontId="2" fillId="2" borderId="55" xfId="2" applyFont="1" applyFill="1" applyBorder="1" applyAlignment="1">
      <alignment horizontal="center" vertical="center" wrapText="1"/>
    </xf>
    <xf numFmtId="44" fontId="2" fillId="2" borderId="56" xfId="2" applyFont="1" applyFill="1" applyBorder="1" applyAlignment="1">
      <alignment horizontal="center" vertical="center" wrapText="1"/>
    </xf>
    <xf numFmtId="44" fontId="2" fillId="2" borderId="60" xfId="2" applyFont="1" applyFill="1" applyBorder="1" applyAlignment="1">
      <alignment horizontal="center" vertical="center" wrapText="1"/>
    </xf>
    <xf numFmtId="44" fontId="2" fillId="2" borderId="61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2" fillId="2" borderId="7" xfId="2" applyFont="1" applyFill="1" applyBorder="1" applyAlignment="1">
      <alignment horizontal="center" vertical="center" wrapText="1"/>
    </xf>
    <xf numFmtId="44" fontId="2" fillId="2" borderId="37" xfId="2" applyFont="1" applyFill="1" applyBorder="1" applyAlignment="1">
      <alignment horizontal="center" vertical="center" wrapText="1"/>
    </xf>
    <xf numFmtId="44" fontId="2" fillId="2" borderId="62" xfId="2" applyFont="1" applyFill="1" applyBorder="1" applyAlignment="1">
      <alignment horizontal="center" vertical="center" wrapText="1"/>
    </xf>
    <xf numFmtId="44" fontId="2" fillId="2" borderId="8" xfId="2" applyFont="1" applyFill="1" applyBorder="1" applyAlignment="1">
      <alignment horizontal="center" vertical="center" wrapText="1"/>
    </xf>
    <xf numFmtId="44" fontId="2" fillId="2" borderId="9" xfId="2" applyFont="1" applyFill="1" applyBorder="1" applyAlignment="1">
      <alignment horizontal="center" vertical="center" wrapText="1"/>
    </xf>
    <xf numFmtId="44" fontId="2" fillId="2" borderId="10" xfId="2" applyFont="1" applyFill="1" applyBorder="1" applyAlignment="1">
      <alignment horizontal="center" vertical="center" wrapText="1"/>
    </xf>
    <xf numFmtId="44" fontId="2" fillId="2" borderId="63" xfId="2" applyFont="1" applyFill="1" applyBorder="1" applyAlignment="1">
      <alignment horizontal="center" vertical="center" wrapText="1"/>
    </xf>
    <xf numFmtId="44" fontId="2" fillId="2" borderId="64" xfId="2" applyFont="1" applyFill="1" applyBorder="1" applyAlignment="1">
      <alignment horizontal="center" vertical="center" wrapText="1"/>
    </xf>
    <xf numFmtId="3" fontId="2" fillId="4" borderId="59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2" fillId="2" borderId="67" xfId="0" applyNumberFormat="1" applyFont="1" applyFill="1" applyBorder="1" applyAlignment="1">
      <alignment horizontal="center" vertical="center" wrapText="1"/>
    </xf>
    <xf numFmtId="3" fontId="2" fillId="2" borderId="34" xfId="0" applyNumberFormat="1" applyFont="1" applyFill="1" applyBorder="1" applyAlignment="1">
      <alignment horizontal="center" vertical="center" wrapText="1"/>
    </xf>
    <xf numFmtId="3" fontId="2" fillId="2" borderId="66" xfId="0" applyNumberFormat="1" applyFont="1" applyFill="1" applyBorder="1" applyAlignment="1">
      <alignment horizontal="center" vertical="center" wrapText="1"/>
    </xf>
    <xf numFmtId="3" fontId="2" fillId="2" borderId="68" xfId="0" applyNumberFormat="1" applyFont="1" applyFill="1" applyBorder="1" applyAlignment="1">
      <alignment horizontal="center"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3" borderId="70" xfId="0" applyFont="1" applyFill="1" applyBorder="1" applyAlignment="1">
      <alignment horizontal="justify" vertical="center" wrapText="1"/>
    </xf>
    <xf numFmtId="0" fontId="1" fillId="3" borderId="70" xfId="0" applyFont="1" applyFill="1" applyBorder="1" applyAlignment="1">
      <alignment horizontal="left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1" fillId="8" borderId="69" xfId="0" applyFont="1" applyFill="1" applyBorder="1" applyAlignment="1">
      <alignment horizontal="center" vertical="center" wrapText="1"/>
    </xf>
    <xf numFmtId="0" fontId="2" fillId="8" borderId="70" xfId="0" applyFont="1" applyFill="1" applyBorder="1" applyAlignment="1">
      <alignment horizontal="justify" vertical="center" wrapText="1"/>
    </xf>
    <xf numFmtId="0" fontId="2" fillId="8" borderId="70" xfId="0" applyFont="1" applyFill="1" applyBorder="1" applyAlignment="1">
      <alignment horizontal="left" vertical="center" wrapText="1"/>
    </xf>
    <xf numFmtId="0" fontId="2" fillId="8" borderId="70" xfId="0" applyFont="1" applyFill="1" applyBorder="1" applyAlignment="1">
      <alignment horizontal="center" vertical="center" wrapText="1"/>
    </xf>
    <xf numFmtId="0" fontId="1" fillId="8" borderId="70" xfId="0" applyFont="1" applyFill="1" applyBorder="1" applyAlignment="1">
      <alignment horizontal="left" vertical="center" wrapText="1"/>
    </xf>
    <xf numFmtId="0" fontId="2" fillId="3" borderId="70" xfId="0" applyFont="1" applyFill="1" applyBorder="1" applyAlignment="1">
      <alignment horizontal="justify" vertical="center" wrapText="1"/>
    </xf>
    <xf numFmtId="0" fontId="2" fillId="3" borderId="70" xfId="0" applyFont="1" applyFill="1" applyBorder="1" applyAlignment="1">
      <alignment horizontal="left" vertical="center" wrapText="1"/>
    </xf>
    <xf numFmtId="0" fontId="1" fillId="8" borderId="70" xfId="0" applyFont="1" applyFill="1" applyBorder="1" applyAlignment="1">
      <alignment horizontal="justify" vertical="center" wrapText="1"/>
    </xf>
    <xf numFmtId="0" fontId="1" fillId="3" borderId="70" xfId="0" applyFont="1" applyFill="1" applyBorder="1" applyAlignment="1">
      <alignment horizontal="center" vertical="center" wrapText="1"/>
    </xf>
    <xf numFmtId="0" fontId="3" fillId="8" borderId="70" xfId="0" applyFont="1" applyFill="1" applyBorder="1" applyAlignment="1">
      <alignment horizontal="justify" vertical="center" wrapText="1"/>
    </xf>
    <xf numFmtId="0" fontId="18" fillId="8" borderId="70" xfId="0" applyFont="1" applyFill="1" applyBorder="1" applyAlignment="1">
      <alignment horizontal="justify" vertical="center" wrapText="1"/>
    </xf>
    <xf numFmtId="0" fontId="3" fillId="12" borderId="70" xfId="0" applyFont="1" applyFill="1" applyBorder="1" applyAlignment="1">
      <alignment vertical="center" wrapText="1"/>
    </xf>
    <xf numFmtId="0" fontId="18" fillId="12" borderId="70" xfId="0" applyFont="1" applyFill="1" applyBorder="1" applyAlignment="1">
      <alignment vertical="center" wrapText="1"/>
    </xf>
    <xf numFmtId="0" fontId="18" fillId="13" borderId="70" xfId="0" applyFont="1" applyFill="1" applyBorder="1" applyAlignment="1">
      <alignment vertical="center" wrapText="1"/>
    </xf>
    <xf numFmtId="0" fontId="1" fillId="3" borderId="70" xfId="0" applyFont="1" applyFill="1" applyBorder="1" applyAlignment="1">
      <alignment vertical="center" wrapText="1"/>
    </xf>
    <xf numFmtId="0" fontId="1" fillId="8" borderId="71" xfId="0" applyFont="1" applyFill="1" applyBorder="1" applyAlignment="1">
      <alignment horizontal="center" vertical="center" wrapText="1"/>
    </xf>
    <xf numFmtId="0" fontId="1" fillId="8" borderId="72" xfId="0" applyFont="1" applyFill="1" applyBorder="1" applyAlignment="1">
      <alignment horizontal="justify" vertical="center" wrapText="1"/>
    </xf>
    <xf numFmtId="0" fontId="2" fillId="8" borderId="72" xfId="0" applyFont="1" applyFill="1" applyBorder="1" applyAlignment="1">
      <alignment horizontal="left" vertical="center" wrapText="1"/>
    </xf>
    <xf numFmtId="0" fontId="2" fillId="8" borderId="72" xfId="0" applyFont="1" applyFill="1" applyBorder="1" applyAlignment="1">
      <alignment horizontal="center" vertical="center" wrapText="1"/>
    </xf>
    <xf numFmtId="10" fontId="16" fillId="5" borderId="73" xfId="0" applyNumberFormat="1" applyFont="1" applyFill="1" applyBorder="1" applyAlignment="1">
      <alignment horizontal="center" vertical="center"/>
    </xf>
    <xf numFmtId="3" fontId="2" fillId="2" borderId="74" xfId="0" applyNumberFormat="1" applyFont="1" applyFill="1" applyBorder="1" applyAlignment="1">
      <alignment horizontal="center" vertical="center" wrapText="1"/>
    </xf>
    <xf numFmtId="3" fontId="2" fillId="2" borderId="75" xfId="0" applyNumberFormat="1" applyFont="1" applyFill="1" applyBorder="1" applyAlignment="1">
      <alignment horizontal="center" vertical="center" wrapText="1"/>
    </xf>
    <xf numFmtId="3" fontId="2" fillId="2" borderId="76" xfId="0" applyNumberFormat="1" applyFont="1" applyFill="1" applyBorder="1" applyAlignment="1">
      <alignment horizontal="center" vertical="center" wrapText="1"/>
    </xf>
    <xf numFmtId="3" fontId="2" fillId="2" borderId="77" xfId="0" applyNumberFormat="1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42" xfId="0" applyFont="1" applyFill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vertical="center" wrapText="1"/>
    </xf>
    <xf numFmtId="0" fontId="5" fillId="5" borderId="78" xfId="0" applyFont="1" applyFill="1" applyBorder="1" applyAlignment="1">
      <alignment horizontal="center" vertical="center" wrapText="1"/>
    </xf>
    <xf numFmtId="0" fontId="5" fillId="5" borderId="78" xfId="0" applyFont="1" applyFill="1" applyBorder="1" applyAlignment="1">
      <alignment horizontal="left" vertical="center" wrapText="1"/>
    </xf>
    <xf numFmtId="0" fontId="5" fillId="5" borderId="53" xfId="0" applyFont="1" applyFill="1" applyBorder="1" applyAlignment="1">
      <alignment horizontal="left" vertical="center" wrapText="1"/>
    </xf>
    <xf numFmtId="0" fontId="1" fillId="3" borderId="79" xfId="0" applyFont="1" applyFill="1" applyBorder="1" applyAlignment="1">
      <alignment horizontal="left" vertical="center" wrapText="1"/>
    </xf>
    <xf numFmtId="0" fontId="1" fillId="8" borderId="79" xfId="0" applyFont="1" applyFill="1" applyBorder="1" applyAlignment="1">
      <alignment horizontal="left" vertical="center" wrapText="1"/>
    </xf>
    <xf numFmtId="0" fontId="3" fillId="3" borderId="79" xfId="0" applyFont="1" applyFill="1" applyBorder="1" applyAlignment="1">
      <alignment horizontal="left" vertical="center" wrapText="1"/>
    </xf>
    <xf numFmtId="0" fontId="2" fillId="3" borderId="79" xfId="0" applyFont="1" applyFill="1" applyBorder="1" applyAlignment="1">
      <alignment horizontal="left" vertical="center" wrapText="1"/>
    </xf>
    <xf numFmtId="0" fontId="2" fillId="8" borderId="79" xfId="0" applyFont="1" applyFill="1" applyBorder="1" applyAlignment="1">
      <alignment horizontal="left" vertical="center" wrapText="1"/>
    </xf>
    <xf numFmtId="0" fontId="1" fillId="3" borderId="79" xfId="0" applyFont="1" applyFill="1" applyBorder="1" applyAlignment="1">
      <alignment horizontal="justify" vertical="center" wrapText="1"/>
    </xf>
    <xf numFmtId="0" fontId="2" fillId="3" borderId="79" xfId="0" applyFont="1" applyFill="1" applyBorder="1" applyAlignment="1">
      <alignment vertical="center" wrapText="1"/>
    </xf>
    <xf numFmtId="0" fontId="18" fillId="12" borderId="79" xfId="0" applyFont="1" applyFill="1" applyBorder="1" applyAlignment="1">
      <alignment horizontal="left" vertical="center" wrapText="1"/>
    </xf>
    <xf numFmtId="0" fontId="3" fillId="13" borderId="79" xfId="0" applyFont="1" applyFill="1" applyBorder="1" applyAlignment="1">
      <alignment horizontal="left" vertical="center" wrapText="1"/>
    </xf>
    <xf numFmtId="0" fontId="18" fillId="13" borderId="79" xfId="0" applyFont="1" applyFill="1" applyBorder="1" applyAlignment="1">
      <alignment horizontal="left" vertical="center" wrapText="1"/>
    </xf>
    <xf numFmtId="0" fontId="2" fillId="8" borderId="80" xfId="0" applyFont="1" applyFill="1" applyBorder="1" applyAlignment="1">
      <alignment horizontal="left" vertical="center" wrapText="1"/>
    </xf>
    <xf numFmtId="3" fontId="5" fillId="5" borderId="25" xfId="0" applyNumberFormat="1" applyFont="1" applyFill="1" applyBorder="1" applyAlignment="1">
      <alignment horizontal="center" vertical="center" wrapText="1"/>
    </xf>
    <xf numFmtId="0" fontId="1" fillId="3" borderId="81" xfId="0" applyFont="1" applyFill="1" applyBorder="1" applyAlignment="1">
      <alignment horizontal="center" vertical="center" wrapText="1"/>
    </xf>
    <xf numFmtId="0" fontId="3" fillId="13" borderId="81" xfId="0" applyFont="1" applyFill="1" applyBorder="1" applyAlignment="1">
      <alignment horizontal="center" vertical="center" wrapText="1"/>
    </xf>
    <xf numFmtId="0" fontId="7" fillId="8" borderId="70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8" fillId="13" borderId="11" xfId="0" applyFont="1" applyFill="1" applyBorder="1" applyAlignment="1">
      <alignment horizontal="left" vertical="center" wrapText="1"/>
    </xf>
    <xf numFmtId="4" fontId="2" fillId="8" borderId="84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center" vertical="center" wrapText="1"/>
    </xf>
    <xf numFmtId="4" fontId="2" fillId="2" borderId="85" xfId="0" applyNumberFormat="1" applyFont="1" applyFill="1" applyBorder="1" applyAlignment="1">
      <alignment horizontal="center" vertical="center" wrapText="1"/>
    </xf>
    <xf numFmtId="4" fontId="2" fillId="2" borderId="86" xfId="0" applyNumberFormat="1" applyFont="1" applyFill="1" applyBorder="1" applyAlignment="1">
      <alignment horizontal="center" vertical="center" wrapText="1"/>
    </xf>
    <xf numFmtId="0" fontId="4" fillId="8" borderId="87" xfId="0" applyFont="1" applyFill="1" applyBorder="1" applyAlignment="1">
      <alignment horizontal="center" vertical="center" wrapText="1"/>
    </xf>
    <xf numFmtId="2" fontId="4" fillId="8" borderId="87" xfId="1" applyNumberFormat="1" applyFont="1" applyFill="1" applyBorder="1" applyAlignment="1">
      <alignment horizontal="center" vertical="center" wrapText="1"/>
    </xf>
    <xf numFmtId="0" fontId="2" fillId="8" borderId="79" xfId="0" applyFont="1" applyFill="1" applyBorder="1" applyAlignment="1">
      <alignment vertical="center" wrapText="1"/>
    </xf>
    <xf numFmtId="0" fontId="3" fillId="13" borderId="69" xfId="0" applyFont="1" applyFill="1" applyBorder="1" applyAlignment="1">
      <alignment horizontal="center" vertical="center" wrapText="1"/>
    </xf>
    <xf numFmtId="0" fontId="3" fillId="13" borderId="70" xfId="0" applyFont="1" applyFill="1" applyBorder="1" applyAlignment="1">
      <alignment vertical="center" wrapText="1"/>
    </xf>
    <xf numFmtId="0" fontId="18" fillId="13" borderId="70" xfId="0" applyFont="1" applyFill="1" applyBorder="1" applyAlignment="1">
      <alignment horizontal="center" vertical="center" wrapText="1"/>
    </xf>
    <xf numFmtId="0" fontId="7" fillId="13" borderId="70" xfId="0" applyFont="1" applyFill="1" applyBorder="1" applyAlignment="1">
      <alignment vertical="center" wrapText="1"/>
    </xf>
    <xf numFmtId="0" fontId="2" fillId="8" borderId="7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83" xfId="0" applyFont="1" applyFill="1" applyBorder="1" applyAlignment="1">
      <alignment horizontal="center" vertical="center" wrapText="1"/>
    </xf>
    <xf numFmtId="0" fontId="1" fillId="8" borderId="81" xfId="0" applyFont="1" applyFill="1" applyBorder="1" applyAlignment="1">
      <alignment horizontal="center" vertical="center" wrapText="1"/>
    </xf>
    <xf numFmtId="3" fontId="3" fillId="13" borderId="81" xfId="0" applyNumberFormat="1" applyFont="1" applyFill="1" applyBorder="1" applyAlignment="1">
      <alignment horizontal="center" vertical="center" wrapText="1"/>
    </xf>
    <xf numFmtId="0" fontId="7" fillId="8" borderId="81" xfId="0" applyFont="1" applyFill="1" applyBorder="1" applyAlignment="1">
      <alignment horizontal="center" vertical="center" wrapText="1"/>
    </xf>
    <xf numFmtId="0" fontId="3" fillId="12" borderId="81" xfId="0" applyFont="1" applyFill="1" applyBorder="1" applyAlignment="1">
      <alignment horizontal="center" vertical="center" wrapText="1"/>
    </xf>
    <xf numFmtId="0" fontId="1" fillId="8" borderId="82" xfId="0" applyFont="1" applyFill="1" applyBorder="1" applyAlignment="1">
      <alignment horizontal="center" vertical="center" wrapText="1"/>
    </xf>
    <xf numFmtId="0" fontId="1" fillId="8" borderId="88" xfId="0" applyFont="1" applyFill="1" applyBorder="1" applyAlignment="1">
      <alignment horizontal="center" vertical="center" wrapText="1"/>
    </xf>
    <xf numFmtId="164" fontId="1" fillId="8" borderId="88" xfId="0" applyNumberFormat="1" applyFont="1" applyFill="1" applyBorder="1" applyAlignment="1">
      <alignment horizontal="center" vertical="center" wrapText="1"/>
    </xf>
    <xf numFmtId="44" fontId="2" fillId="2" borderId="89" xfId="2" applyFont="1" applyFill="1" applyBorder="1" applyAlignment="1">
      <alignment horizontal="center" vertical="center" wrapText="1"/>
    </xf>
    <xf numFmtId="44" fontId="2" fillId="2" borderId="34" xfId="2" applyFont="1" applyFill="1" applyBorder="1" applyAlignment="1">
      <alignment horizontal="center" vertical="center" wrapText="1"/>
    </xf>
    <xf numFmtId="44" fontId="2" fillId="2" borderId="68" xfId="2" applyFont="1" applyFill="1" applyBorder="1" applyAlignment="1">
      <alignment horizontal="center" vertical="center" wrapText="1"/>
    </xf>
    <xf numFmtId="44" fontId="2" fillId="2" borderId="90" xfId="2" applyFont="1" applyFill="1" applyBorder="1" applyAlignment="1">
      <alignment horizontal="center" vertical="center" wrapText="1"/>
    </xf>
    <xf numFmtId="44" fontId="2" fillId="2" borderId="91" xfId="2" applyFont="1" applyFill="1" applyBorder="1" applyAlignment="1">
      <alignment horizontal="center" vertical="center" wrapText="1"/>
    </xf>
    <xf numFmtId="3" fontId="3" fillId="3" borderId="8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4" fontId="0" fillId="0" borderId="0" xfId="0" applyNumberFormat="1"/>
    <xf numFmtId="0" fontId="0" fillId="0" borderId="50" xfId="0" applyBorder="1" applyAlignment="1">
      <alignment horizontal="justify" vertical="center" wrapText="1"/>
    </xf>
    <xf numFmtId="0" fontId="0" fillId="0" borderId="92" xfId="0" applyBorder="1" applyAlignment="1">
      <alignment horizontal="justify" vertical="center" wrapText="1"/>
    </xf>
    <xf numFmtId="0" fontId="0" fillId="0" borderId="51" xfId="0" applyBorder="1" applyAlignment="1">
      <alignment horizontal="justify" vertical="center" wrapText="1"/>
    </xf>
    <xf numFmtId="0" fontId="0" fillId="0" borderId="44" xfId="0" applyBorder="1" applyAlignment="1">
      <alignment horizontal="justify"/>
    </xf>
    <xf numFmtId="0" fontId="11" fillId="8" borderId="93" xfId="0" applyFont="1" applyFill="1" applyBorder="1" applyAlignment="1">
      <alignment horizontal="justify" vertical="center" wrapText="1"/>
    </xf>
    <xf numFmtId="0" fontId="11" fillId="8" borderId="25" xfId="0" applyFont="1" applyFill="1" applyBorder="1" applyAlignment="1">
      <alignment horizontal="justify" vertical="center" wrapText="1"/>
    </xf>
    <xf numFmtId="0" fontId="4" fillId="3" borderId="25" xfId="0" applyFont="1" applyFill="1" applyBorder="1" applyAlignment="1">
      <alignment horizontal="justify" vertical="center" wrapText="1"/>
    </xf>
    <xf numFmtId="0" fontId="4" fillId="8" borderId="25" xfId="0" applyFont="1" applyFill="1" applyBorder="1" applyAlignment="1">
      <alignment horizontal="justify" vertical="center" wrapText="1"/>
    </xf>
    <xf numFmtId="0" fontId="4" fillId="8" borderId="88" xfId="0" applyFont="1" applyFill="1" applyBorder="1" applyAlignment="1">
      <alignment horizontal="justify" vertical="center" wrapText="1"/>
    </xf>
    <xf numFmtId="0" fontId="4" fillId="3" borderId="96" xfId="0" applyFont="1" applyFill="1" applyBorder="1" applyAlignment="1">
      <alignment horizontal="justify" vertical="center" wrapText="1"/>
    </xf>
    <xf numFmtId="0" fontId="4" fillId="8" borderId="97" xfId="0" applyFont="1" applyFill="1" applyBorder="1" applyAlignment="1">
      <alignment horizontal="justify" vertical="center" wrapText="1"/>
    </xf>
    <xf numFmtId="0" fontId="4" fillId="3" borderId="95" xfId="0" applyFont="1" applyFill="1" applyBorder="1" applyAlignment="1">
      <alignment horizontal="justify" vertical="center" wrapText="1"/>
    </xf>
    <xf numFmtId="0" fontId="4" fillId="8" borderId="95" xfId="0" applyFont="1" applyFill="1" applyBorder="1" applyAlignment="1">
      <alignment horizontal="justify" vertical="center" wrapText="1"/>
    </xf>
    <xf numFmtId="9" fontId="2" fillId="2" borderId="98" xfId="1" applyFont="1" applyFill="1" applyBorder="1" applyAlignment="1">
      <alignment horizontal="justify" vertical="center" wrapText="1"/>
    </xf>
    <xf numFmtId="9" fontId="2" fillId="8" borderId="98" xfId="1" applyFont="1" applyFill="1" applyBorder="1" applyAlignment="1">
      <alignment horizontal="justify" vertical="center" wrapText="1"/>
    </xf>
    <xf numFmtId="9" fontId="2" fillId="8" borderId="99" xfId="1" applyFont="1" applyFill="1" applyBorder="1" applyAlignment="1">
      <alignment horizontal="justify" vertical="center" wrapText="1"/>
    </xf>
    <xf numFmtId="10" fontId="19" fillId="6" borderId="23" xfId="0" applyNumberFormat="1" applyFont="1" applyFill="1" applyBorder="1" applyAlignment="1">
      <alignment horizontal="center" vertical="center" wrapText="1"/>
    </xf>
    <xf numFmtId="10" fontId="19" fillId="6" borderId="24" xfId="0" applyNumberFormat="1" applyFont="1" applyFill="1" applyBorder="1" applyAlignment="1">
      <alignment horizontal="center" vertical="center" wrapText="1"/>
    </xf>
    <xf numFmtId="10" fontId="19" fillId="6" borderId="100" xfId="0" applyNumberFormat="1" applyFont="1" applyFill="1" applyBorder="1" applyAlignment="1">
      <alignment horizontal="center" vertical="center" wrapText="1"/>
    </xf>
    <xf numFmtId="10" fontId="19" fillId="6" borderId="26" xfId="0" applyNumberFormat="1" applyFont="1" applyFill="1" applyBorder="1" applyAlignment="1">
      <alignment horizontal="center" vertical="center" wrapText="1"/>
    </xf>
    <xf numFmtId="10" fontId="19" fillId="6" borderId="27" xfId="0" applyNumberFormat="1" applyFont="1" applyFill="1" applyBorder="1" applyAlignment="1">
      <alignment horizontal="center" vertical="center" wrapText="1"/>
    </xf>
    <xf numFmtId="10" fontId="19" fillId="6" borderId="28" xfId="0" applyNumberFormat="1" applyFont="1" applyFill="1" applyBorder="1" applyAlignment="1">
      <alignment horizontal="center" vertical="center" wrapText="1"/>
    </xf>
    <xf numFmtId="10" fontId="19" fillId="6" borderId="101" xfId="0" applyNumberFormat="1" applyFont="1" applyFill="1" applyBorder="1" applyAlignment="1">
      <alignment horizontal="center" vertical="center" wrapText="1"/>
    </xf>
    <xf numFmtId="10" fontId="19" fillId="6" borderId="102" xfId="0" applyNumberFormat="1" applyFont="1" applyFill="1" applyBorder="1" applyAlignment="1">
      <alignment horizontal="center" vertical="center" wrapText="1"/>
    </xf>
    <xf numFmtId="10" fontId="19" fillId="6" borderId="103" xfId="0" applyNumberFormat="1" applyFont="1" applyFill="1" applyBorder="1" applyAlignment="1">
      <alignment horizontal="center" vertical="center" wrapText="1"/>
    </xf>
    <xf numFmtId="10" fontId="19" fillId="11" borderId="26" xfId="0" applyNumberFormat="1" applyFont="1" applyFill="1" applyBorder="1" applyAlignment="1">
      <alignment horizontal="center" vertical="center" wrapText="1"/>
    </xf>
    <xf numFmtId="10" fontId="19" fillId="11" borderId="101" xfId="0" applyNumberFormat="1" applyFont="1" applyFill="1" applyBorder="1" applyAlignment="1">
      <alignment horizontal="center" vertical="center" wrapText="1"/>
    </xf>
    <xf numFmtId="10" fontId="19" fillId="6" borderId="104" xfId="0" applyNumberFormat="1" applyFont="1" applyFill="1" applyBorder="1" applyAlignment="1">
      <alignment horizontal="center" vertical="center" wrapText="1"/>
    </xf>
    <xf numFmtId="10" fontId="19" fillId="6" borderId="105" xfId="0" applyNumberFormat="1" applyFont="1" applyFill="1" applyBorder="1" applyAlignment="1">
      <alignment horizontal="center" vertical="center" wrapText="1"/>
    </xf>
    <xf numFmtId="10" fontId="19" fillId="6" borderId="106" xfId="0" applyNumberFormat="1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4" fillId="8" borderId="79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justify" vertical="center" wrapText="1"/>
    </xf>
    <xf numFmtId="0" fontId="5" fillId="5" borderId="94" xfId="0" applyFont="1" applyFill="1" applyBorder="1" applyAlignment="1">
      <alignment horizontal="justify" vertical="center" wrapText="1"/>
    </xf>
    <xf numFmtId="0" fontId="0" fillId="3" borderId="95" xfId="0" applyFill="1" applyBorder="1" applyAlignment="1">
      <alignment horizontal="justify" vertical="center" wrapText="1"/>
    </xf>
    <xf numFmtId="0" fontId="0" fillId="8" borderId="95" xfId="0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9" fillId="5" borderId="41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left" vertical="center" wrapText="1"/>
    </xf>
    <xf numFmtId="0" fontId="2" fillId="8" borderId="36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7" fillId="4" borderId="5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39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30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555"/>
      <color rgb="FFFF6161"/>
      <color rgb="FFFF5B5B"/>
      <color rgb="FFFF8181"/>
      <color rgb="FFFFEB9C"/>
      <color rgb="FFC7EFCE"/>
      <color rgb="FF942C2C"/>
      <color rgb="FFC84043"/>
      <color rgb="FFD56D6F"/>
      <color rgb="FF61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77561</xdr:colOff>
      <xdr:row>1</xdr:row>
      <xdr:rowOff>241300</xdr:rowOff>
    </xdr:from>
    <xdr:to>
      <xdr:col>1</xdr:col>
      <xdr:colOff>1206500</xdr:colOff>
      <xdr:row>6</xdr:row>
      <xdr:rowOff>80804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61" y="431800"/>
          <a:ext cx="1916339" cy="1503204"/>
        </a:xfrm>
        <a:prstGeom prst="rect">
          <a:avLst/>
        </a:prstGeom>
      </xdr:spPr>
    </xdr:pic>
    <xdr:clientData/>
  </xdr:twoCellAnchor>
  <xdr:oneCellAnchor>
    <xdr:from>
      <xdr:col>21</xdr:col>
      <xdr:colOff>1131</xdr:colOff>
      <xdr:row>61</xdr:row>
      <xdr:rowOff>93051</xdr:rowOff>
    </xdr:from>
    <xdr:ext cx="4534395" cy="968983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48F48467-098D-4E27-ABD7-A8390ECE44F0}"/>
            </a:ext>
          </a:extLst>
        </xdr:cNvPr>
        <xdr:cNvSpPr txBox="1"/>
      </xdr:nvSpPr>
      <xdr:spPr>
        <a:xfrm>
          <a:off x="28553271" y="60740631"/>
          <a:ext cx="4534395" cy="968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/>
            <a:t>_________________________</a:t>
          </a:r>
        </a:p>
        <a:p>
          <a:pPr algn="ctr"/>
          <a:r>
            <a:rPr lang="es-MX" sz="1400"/>
            <a:t>Autorizó</a:t>
          </a:r>
        </a:p>
        <a:p>
          <a:pPr algn="ctr"/>
          <a:r>
            <a:rPr lang="es-MX" sz="1400" baseline="0"/>
            <a:t>Lic. Nora Viviana Espinoza Hernández</a:t>
          </a:r>
          <a:endParaRPr lang="es-MX" sz="1400"/>
        </a:p>
        <a:p>
          <a:pPr algn="ctr"/>
          <a:r>
            <a:rPr lang="es-MX" sz="1400" baseline="0"/>
            <a:t> Oficial Mayor</a:t>
          </a:r>
          <a:endParaRPr lang="es-MX" sz="1400"/>
        </a:p>
      </xdr:txBody>
    </xdr:sp>
    <xdr:clientData/>
  </xdr:oneCellAnchor>
  <xdr:oneCellAnchor>
    <xdr:from>
      <xdr:col>9</xdr:col>
      <xdr:colOff>952517</xdr:colOff>
      <xdr:row>61</xdr:row>
      <xdr:rowOff>103402</xdr:rowOff>
    </xdr:from>
    <xdr:ext cx="3998528" cy="960662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9CDCFA14-BE71-4738-B660-227CBDD202F2}"/>
            </a:ext>
          </a:extLst>
        </xdr:cNvPr>
        <xdr:cNvSpPr txBox="1"/>
      </xdr:nvSpPr>
      <xdr:spPr>
        <a:xfrm>
          <a:off x="15529577" y="60750982"/>
          <a:ext cx="3998528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/>
            <a:t>_________________________</a:t>
          </a:r>
        </a:p>
        <a:p>
          <a:pPr algn="ctr"/>
          <a:r>
            <a:rPr lang="es-MX" sz="1400"/>
            <a:t>Revisó</a:t>
          </a:r>
        </a:p>
        <a:p>
          <a:pPr algn="ctr"/>
          <a:r>
            <a:rPr lang="es-MX" sz="1400"/>
            <a:t>M.C. Enrique Eduardo Encalada Sánchez</a:t>
          </a:r>
        </a:p>
        <a:p>
          <a:pPr algn="ctr"/>
          <a:r>
            <a:rPr lang="es-MX" sz="1400"/>
            <a:t>Director de Planeación de la DGPM</a:t>
          </a:r>
        </a:p>
      </xdr:txBody>
    </xdr:sp>
    <xdr:clientData/>
  </xdr:oneCellAnchor>
  <xdr:oneCellAnchor>
    <xdr:from>
      <xdr:col>2</xdr:col>
      <xdr:colOff>161925</xdr:colOff>
      <xdr:row>58</xdr:row>
      <xdr:rowOff>166370</xdr:rowOff>
    </xdr:from>
    <xdr:ext cx="5607050" cy="201196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B1A5B8E3-A28F-46D5-BACE-E287A4DFABA9}"/>
            </a:ext>
          </a:extLst>
        </xdr:cNvPr>
        <xdr:cNvSpPr txBox="1"/>
      </xdr:nvSpPr>
      <xdr:spPr>
        <a:xfrm>
          <a:off x="2356485" y="60250070"/>
          <a:ext cx="5607050" cy="20119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_______________                                                  _________________</a:t>
          </a:r>
          <a:r>
            <a:rPr kumimoji="0" lang="es-MX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Elaboró</a:t>
          </a: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Juan Ramón Góngora Canto                                 Leydi Elizabeth Castro López</a:t>
          </a: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Administrativo                                             Asistente Administrativo</a:t>
          </a: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twoCellAnchor editAs="oneCell">
    <xdr:from>
      <xdr:col>2</xdr:col>
      <xdr:colOff>25401</xdr:colOff>
      <xdr:row>1</xdr:row>
      <xdr:rowOff>271243</xdr:rowOff>
    </xdr:from>
    <xdr:to>
      <xdr:col>3</xdr:col>
      <xdr:colOff>1844229</xdr:colOff>
      <xdr:row>6</xdr:row>
      <xdr:rowOff>23852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122699-7881-475F-927F-2D4546008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2501" y="461743"/>
          <a:ext cx="4292599" cy="1416309"/>
        </a:xfrm>
        <a:prstGeom prst="rect">
          <a:avLst/>
        </a:prstGeom>
      </xdr:spPr>
    </xdr:pic>
    <xdr:clientData/>
  </xdr:twoCellAnchor>
  <xdr:twoCellAnchor editAs="oneCell">
    <xdr:from>
      <xdr:col>21</xdr:col>
      <xdr:colOff>482600</xdr:colOff>
      <xdr:row>1</xdr:row>
      <xdr:rowOff>109954</xdr:rowOff>
    </xdr:from>
    <xdr:to>
      <xdr:col>22</xdr:col>
      <xdr:colOff>3556000</xdr:colOff>
      <xdr:row>7</xdr:row>
      <xdr:rowOff>60272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0763B62-A1C0-4A64-9B43-9226EE971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006800" y="300454"/>
          <a:ext cx="4254500" cy="1791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86"/>
  <sheetViews>
    <sheetView tabSelected="1" topLeftCell="N1" zoomScale="80" zoomScaleNormal="80" zoomScaleSheetLayoutView="26" workbookViewId="0">
      <selection activeCell="W51" sqref="W51"/>
    </sheetView>
  </sheetViews>
  <sheetFormatPr defaultColWidth="11.42578125" defaultRowHeight="14.45"/>
  <cols>
    <col min="2" max="2" width="20.5703125" customWidth="1"/>
    <col min="3" max="3" width="35.85546875" customWidth="1"/>
    <col min="4" max="4" width="31.42578125" customWidth="1"/>
    <col min="5" max="5" width="27.42578125" customWidth="1"/>
    <col min="6" max="6" width="35.140625" customWidth="1"/>
    <col min="7" max="7" width="18.7109375" customWidth="1"/>
    <col min="8" max="8" width="18.140625" customWidth="1"/>
    <col min="9" max="9" width="18.5703125" customWidth="1"/>
    <col min="10" max="10" width="18.42578125" customWidth="1"/>
    <col min="11" max="11" width="18.5703125" customWidth="1"/>
    <col min="12" max="12" width="18.28515625" customWidth="1"/>
    <col min="13" max="22" width="16.85546875" customWidth="1"/>
    <col min="23" max="23" width="59" customWidth="1"/>
    <col min="24" max="24" width="11.42578125" style="193"/>
  </cols>
  <sheetData>
    <row r="1" spans="2:24" ht="15" thickBot="1"/>
    <row r="2" spans="2:24" ht="30" customHeight="1">
      <c r="E2" s="221" t="s">
        <v>0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2:24" ht="30" customHeight="1">
      <c r="E3" s="223" t="s">
        <v>1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</row>
    <row r="4" spans="2:24" ht="28.15">
      <c r="E4" s="223" t="s">
        <v>2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</row>
    <row r="5" spans="2:24" ht="28.9" thickBot="1">
      <c r="E5" s="228" t="s">
        <v>3</v>
      </c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</row>
    <row r="9" spans="2:24" ht="15" thickBot="1"/>
    <row r="10" spans="2:24" ht="34.9" customHeight="1" thickBot="1">
      <c r="G10" s="216" t="s">
        <v>4</v>
      </c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8"/>
    </row>
    <row r="11" spans="2:24" ht="48" customHeight="1" thickTop="1" thickBot="1">
      <c r="B11" s="211" t="s">
        <v>5</v>
      </c>
      <c r="C11" s="213" t="s">
        <v>6</v>
      </c>
      <c r="D11" s="215" t="s">
        <v>7</v>
      </c>
      <c r="E11" s="215"/>
      <c r="F11" s="215"/>
      <c r="G11" s="219" t="s">
        <v>8</v>
      </c>
      <c r="H11" s="219"/>
      <c r="I11" s="219"/>
      <c r="J11" s="219"/>
      <c r="K11" s="220"/>
      <c r="L11" s="225" t="s">
        <v>9</v>
      </c>
      <c r="M11" s="226"/>
      <c r="N11" s="226"/>
      <c r="O11" s="227"/>
      <c r="P11" s="208" t="s">
        <v>10</v>
      </c>
      <c r="Q11" s="209"/>
      <c r="R11" s="209"/>
      <c r="S11" s="210"/>
      <c r="T11" s="209" t="s">
        <v>11</v>
      </c>
      <c r="U11" s="209"/>
      <c r="V11" s="209"/>
      <c r="W11" s="196" t="s">
        <v>12</v>
      </c>
    </row>
    <row r="12" spans="2:24" ht="121.9" customHeight="1" thickBot="1">
      <c r="B12" s="212"/>
      <c r="C12" s="214"/>
      <c r="D12" s="187" t="s">
        <v>13</v>
      </c>
      <c r="E12" s="187" t="s">
        <v>14</v>
      </c>
      <c r="F12" s="187" t="s">
        <v>15</v>
      </c>
      <c r="G12" s="102" t="s">
        <v>16</v>
      </c>
      <c r="H12" s="7" t="s">
        <v>17</v>
      </c>
      <c r="I12" s="4" t="s">
        <v>18</v>
      </c>
      <c r="J12" s="8" t="s">
        <v>19</v>
      </c>
      <c r="K12" s="5" t="s">
        <v>20</v>
      </c>
      <c r="L12" s="7" t="s">
        <v>17</v>
      </c>
      <c r="M12" s="4" t="s">
        <v>18</v>
      </c>
      <c r="N12" s="8" t="s">
        <v>19</v>
      </c>
      <c r="O12" s="5" t="s">
        <v>20</v>
      </c>
      <c r="P12" s="7" t="s">
        <v>17</v>
      </c>
      <c r="Q12" s="4" t="s">
        <v>18</v>
      </c>
      <c r="R12" s="8" t="s">
        <v>19</v>
      </c>
      <c r="S12" s="5" t="s">
        <v>20</v>
      </c>
      <c r="T12" s="1" t="s">
        <v>18</v>
      </c>
      <c r="U12" s="6" t="s">
        <v>19</v>
      </c>
      <c r="V12" s="22" t="s">
        <v>20</v>
      </c>
      <c r="W12" s="197"/>
    </row>
    <row r="13" spans="2:24" ht="135" customHeight="1">
      <c r="B13" s="205" t="s">
        <v>21</v>
      </c>
      <c r="C13" s="198" t="s">
        <v>22</v>
      </c>
      <c r="D13" s="19" t="s">
        <v>23</v>
      </c>
      <c r="E13" s="9" t="s">
        <v>24</v>
      </c>
      <c r="F13" s="45" t="s">
        <v>25</v>
      </c>
      <c r="G13" s="139">
        <v>37.01</v>
      </c>
      <c r="H13" s="126">
        <v>37.01</v>
      </c>
      <c r="I13" s="127">
        <v>37.01</v>
      </c>
      <c r="J13" s="128">
        <v>37.01</v>
      </c>
      <c r="K13" s="129">
        <v>37.01</v>
      </c>
      <c r="L13" s="130">
        <v>34.700000000000003</v>
      </c>
      <c r="M13" s="127">
        <v>34.700000000000003</v>
      </c>
      <c r="N13" s="43">
        <v>34.700000000000003</v>
      </c>
      <c r="O13" s="44">
        <v>34.700000000000003</v>
      </c>
      <c r="P13" s="173">
        <f t="shared" ref="P13:R15" si="0">IFERROR(L13/H13,"100%")</f>
        <v>0.93758443663874647</v>
      </c>
      <c r="Q13" s="174">
        <f t="shared" si="0"/>
        <v>0.93758443663874647</v>
      </c>
      <c r="R13" s="174">
        <f t="shared" si="0"/>
        <v>0.93758443663874647</v>
      </c>
      <c r="S13" s="175">
        <f>IFERROR(O13/K13,"100%")</f>
        <v>0.93758443663874647</v>
      </c>
      <c r="T13" s="173">
        <f t="shared" ref="T13:T55" si="1">IFERROR(((L13+M13)/(H13+I13)),"100%")</f>
        <v>0.93758443663874647</v>
      </c>
      <c r="U13" s="174">
        <f t="shared" ref="U13:U55" si="2">IFERROR(((L13+M13+N13)/(H13+I13+J13)),"100%")</f>
        <v>0.93758443663874635</v>
      </c>
      <c r="V13" s="175">
        <f>IFERROR(((L13+M13+N13+O13)/(H13+I13+J13+K13)),"100%")</f>
        <v>0.93758443663874647</v>
      </c>
      <c r="W13" s="161" t="s">
        <v>26</v>
      </c>
    </row>
    <row r="14" spans="2:24" ht="82.9">
      <c r="B14" s="206"/>
      <c r="C14" s="199"/>
      <c r="D14" s="20" t="s">
        <v>27</v>
      </c>
      <c r="E14" s="10" t="s">
        <v>24</v>
      </c>
      <c r="F14" s="17" t="s">
        <v>25</v>
      </c>
      <c r="G14" s="140">
        <v>70.5</v>
      </c>
      <c r="H14" s="131">
        <v>70.5</v>
      </c>
      <c r="I14" s="14">
        <v>70.5</v>
      </c>
      <c r="J14" s="15">
        <v>70.5</v>
      </c>
      <c r="K14" s="16">
        <v>70.5</v>
      </c>
      <c r="L14" s="41">
        <v>59</v>
      </c>
      <c r="M14" s="2">
        <v>59</v>
      </c>
      <c r="N14" s="2">
        <v>59</v>
      </c>
      <c r="O14" s="3">
        <v>59</v>
      </c>
      <c r="P14" s="176">
        <f t="shared" si="0"/>
        <v>0.83687943262411346</v>
      </c>
      <c r="Q14" s="177">
        <f t="shared" si="0"/>
        <v>0.83687943262411346</v>
      </c>
      <c r="R14" s="177">
        <f t="shared" si="0"/>
        <v>0.83687943262411346</v>
      </c>
      <c r="S14" s="178">
        <f>IFERROR(O14/K14,"100%")</f>
        <v>0.83687943262411346</v>
      </c>
      <c r="T14" s="176">
        <f t="shared" si="1"/>
        <v>0.83687943262411346</v>
      </c>
      <c r="U14" s="177">
        <f t="shared" si="2"/>
        <v>0.83687943262411346</v>
      </c>
      <c r="V14" s="178">
        <f t="shared" ref="V14:V15" si="3">IFERROR(((L14+M14+N14+O14)/(H14+I14+J14+K14)),"100%")</f>
        <v>0.83687943262411346</v>
      </c>
      <c r="W14" s="162" t="s">
        <v>28</v>
      </c>
      <c r="X14" s="194"/>
    </row>
    <row r="15" spans="2:24" ht="112.5" customHeight="1">
      <c r="B15" s="207"/>
      <c r="C15" s="200"/>
      <c r="D15" s="21" t="s">
        <v>29</v>
      </c>
      <c r="E15" s="11" t="s">
        <v>24</v>
      </c>
      <c r="F15" s="17" t="s">
        <v>30</v>
      </c>
      <c r="G15" s="140">
        <v>5.8</v>
      </c>
      <c r="H15" s="132">
        <v>5.8</v>
      </c>
      <c r="I15" s="12">
        <v>5.8</v>
      </c>
      <c r="J15" s="18">
        <v>5.8</v>
      </c>
      <c r="K15" s="13">
        <v>5.8</v>
      </c>
      <c r="L15" s="42">
        <v>5</v>
      </c>
      <c r="M15" s="43">
        <v>5</v>
      </c>
      <c r="N15" s="43">
        <v>5</v>
      </c>
      <c r="O15" s="43">
        <v>5</v>
      </c>
      <c r="P15" s="176">
        <f t="shared" si="0"/>
        <v>0.86206896551724144</v>
      </c>
      <c r="Q15" s="177">
        <f t="shared" si="0"/>
        <v>0.86206896551724144</v>
      </c>
      <c r="R15" s="177">
        <f t="shared" si="0"/>
        <v>0.86206896551724144</v>
      </c>
      <c r="S15" s="178">
        <f>IFERROR(O15/K15,"100%")</f>
        <v>0.86206896551724144</v>
      </c>
      <c r="T15" s="176">
        <f t="shared" si="1"/>
        <v>0.86206896551724144</v>
      </c>
      <c r="U15" s="177">
        <f t="shared" si="2"/>
        <v>0.86206896551724144</v>
      </c>
      <c r="V15" s="178">
        <f t="shared" si="3"/>
        <v>0.86206896551724144</v>
      </c>
      <c r="W15" s="162" t="s">
        <v>31</v>
      </c>
      <c r="X15" s="194"/>
    </row>
    <row r="16" spans="2:24" ht="54" hidden="1" customHeight="1">
      <c r="B16" s="202" t="s">
        <v>32</v>
      </c>
      <c r="C16" s="203"/>
      <c r="D16" s="203"/>
      <c r="E16" s="203"/>
      <c r="F16" s="204"/>
      <c r="G16" s="100"/>
      <c r="H16" s="64"/>
      <c r="I16" s="65"/>
      <c r="J16" s="65"/>
      <c r="K16" s="66"/>
      <c r="L16" s="64"/>
      <c r="M16" s="65"/>
      <c r="N16" s="65"/>
      <c r="O16" s="67"/>
      <c r="P16" s="176" t="str">
        <f t="shared" ref="P16:P55" si="4">IFERROR((L16/H16),"100%")</f>
        <v>100%</v>
      </c>
      <c r="Q16" s="177" t="str">
        <f t="shared" ref="Q16:Q55" si="5">IFERROR((M16/I16),"100%")</f>
        <v>100%</v>
      </c>
      <c r="R16" s="177" t="str">
        <f t="shared" ref="R16:R55" si="6">IFERROR((N16/J16),"100%")</f>
        <v>100%</v>
      </c>
      <c r="S16" s="178" t="str">
        <f t="shared" ref="S16:S55" si="7">IFERROR((O16/K16),"100%")</f>
        <v>100%</v>
      </c>
      <c r="T16" s="176" t="str">
        <f t="shared" si="1"/>
        <v>100%</v>
      </c>
      <c r="U16" s="177" t="str">
        <f t="shared" si="2"/>
        <v>100%</v>
      </c>
      <c r="V16" s="178" t="str">
        <f t="shared" ref="V16:V55" si="8">IFERROR(((L16+M16+N16+O16)/(H16+I16+J16+K16)),"100%")</f>
        <v>100%</v>
      </c>
      <c r="W16" s="189"/>
      <c r="X16" s="194"/>
    </row>
    <row r="17" spans="2:25" ht="110.45">
      <c r="B17" s="103" t="s">
        <v>33</v>
      </c>
      <c r="C17" s="105" t="s">
        <v>34</v>
      </c>
      <c r="D17" s="105" t="s">
        <v>35</v>
      </c>
      <c r="E17" s="104" t="s">
        <v>36</v>
      </c>
      <c r="F17" s="106" t="s">
        <v>37</v>
      </c>
      <c r="G17" s="118">
        <f>SUM(H17:K17)</f>
        <v>3957257</v>
      </c>
      <c r="H17" s="46">
        <v>863616</v>
      </c>
      <c r="I17" s="2">
        <v>1065147</v>
      </c>
      <c r="J17" s="2">
        <v>1115175</v>
      </c>
      <c r="K17" s="40">
        <v>913319</v>
      </c>
      <c r="L17" s="46">
        <v>810993</v>
      </c>
      <c r="M17" s="2">
        <v>1204089.7379999999</v>
      </c>
      <c r="N17" s="2">
        <v>1285032.3600000001</v>
      </c>
      <c r="O17" s="3">
        <v>1137259</v>
      </c>
      <c r="P17" s="176">
        <f t="shared" si="4"/>
        <v>0.93906666851934195</v>
      </c>
      <c r="Q17" s="177">
        <f t="shared" si="5"/>
        <v>1.1304446597511892</v>
      </c>
      <c r="R17" s="177">
        <f t="shared" si="6"/>
        <v>1.1523145335933822</v>
      </c>
      <c r="S17" s="178">
        <f t="shared" si="7"/>
        <v>1.2451936289511112</v>
      </c>
      <c r="T17" s="182">
        <f t="shared" si="1"/>
        <v>1.0447539371089138</v>
      </c>
      <c r="U17" s="177">
        <f t="shared" si="2"/>
        <v>1.0841597621239329</v>
      </c>
      <c r="V17" s="178">
        <f>IFERROR(((L17+M17+N17+O17)/(H17+I17+J17+K17)),"100%")</f>
        <v>1.1213257309292777</v>
      </c>
      <c r="W17" s="190" t="s">
        <v>38</v>
      </c>
      <c r="X17" s="194"/>
    </row>
    <row r="18" spans="2:25" ht="96.6">
      <c r="B18" s="72" t="s">
        <v>39</v>
      </c>
      <c r="C18" s="73" t="s">
        <v>40</v>
      </c>
      <c r="D18" s="74" t="s">
        <v>41</v>
      </c>
      <c r="E18" s="75" t="s">
        <v>36</v>
      </c>
      <c r="F18" s="107" t="s">
        <v>42</v>
      </c>
      <c r="G18" s="141">
        <f t="shared" ref="G18:G55" si="9">SUM(H18:K18)</f>
        <v>5260</v>
      </c>
      <c r="H18" s="46">
        <v>1280</v>
      </c>
      <c r="I18" s="2">
        <v>1350</v>
      </c>
      <c r="J18" s="2">
        <v>1340</v>
      </c>
      <c r="K18" s="40">
        <v>1290</v>
      </c>
      <c r="L18" s="46">
        <v>1443</v>
      </c>
      <c r="M18" s="2">
        <v>1458</v>
      </c>
      <c r="N18" s="2">
        <v>1589</v>
      </c>
      <c r="O18" s="3">
        <v>1296</v>
      </c>
      <c r="P18" s="176">
        <f t="shared" si="4"/>
        <v>1.1273437500000001</v>
      </c>
      <c r="Q18" s="177">
        <f t="shared" si="5"/>
        <v>1.08</v>
      </c>
      <c r="R18" s="177">
        <f t="shared" si="6"/>
        <v>1.1858208955223881</v>
      </c>
      <c r="S18" s="178">
        <f t="shared" si="7"/>
        <v>1.0046511627906978</v>
      </c>
      <c r="T18" s="182">
        <f t="shared" si="1"/>
        <v>1.1030418250950571</v>
      </c>
      <c r="U18" s="177">
        <f t="shared" si="2"/>
        <v>1.1309823677581865</v>
      </c>
      <c r="V18" s="178">
        <f>IFERROR(((L18+M18+N18+O18)/(H18+I18+J18+K18)),"100%")</f>
        <v>1.1000000000000001</v>
      </c>
      <c r="W18" s="163" t="s">
        <v>43</v>
      </c>
      <c r="X18" s="194"/>
    </row>
    <row r="19" spans="2:25" ht="96.6">
      <c r="B19" s="76" t="s">
        <v>44</v>
      </c>
      <c r="C19" s="77" t="s">
        <v>45</v>
      </c>
      <c r="D19" s="78" t="s">
        <v>46</v>
      </c>
      <c r="E19" s="79" t="s">
        <v>36</v>
      </c>
      <c r="F19" s="108" t="s">
        <v>47</v>
      </c>
      <c r="G19" s="142">
        <f t="shared" si="9"/>
        <v>3</v>
      </c>
      <c r="H19" s="46"/>
      <c r="I19" s="2">
        <v>1</v>
      </c>
      <c r="J19" s="2">
        <v>2</v>
      </c>
      <c r="K19" s="40"/>
      <c r="L19" s="46"/>
      <c r="M19" s="2">
        <v>1</v>
      </c>
      <c r="N19" s="2">
        <v>3</v>
      </c>
      <c r="O19" s="3"/>
      <c r="P19" s="176" t="str">
        <f t="shared" si="4"/>
        <v>100%</v>
      </c>
      <c r="Q19" s="177">
        <f t="shared" si="5"/>
        <v>1</v>
      </c>
      <c r="R19" s="177">
        <f t="shared" si="6"/>
        <v>1.5</v>
      </c>
      <c r="S19" s="178" t="str">
        <f t="shared" si="7"/>
        <v>100%</v>
      </c>
      <c r="T19" s="182">
        <f t="shared" si="1"/>
        <v>1</v>
      </c>
      <c r="U19" s="177">
        <f t="shared" si="2"/>
        <v>1.3333333333333333</v>
      </c>
      <c r="V19" s="178">
        <f>IFERROR(((L19+M19+N19+O19)/(H19+I19+J19+K19)),"100%")</f>
        <v>1.3333333333333333</v>
      </c>
      <c r="W19" s="164" t="s">
        <v>48</v>
      </c>
      <c r="X19" s="195"/>
    </row>
    <row r="20" spans="2:25" ht="96.6">
      <c r="B20" s="76" t="s">
        <v>44</v>
      </c>
      <c r="C20" s="77" t="s">
        <v>49</v>
      </c>
      <c r="D20" s="78" t="s">
        <v>50</v>
      </c>
      <c r="E20" s="79" t="s">
        <v>36</v>
      </c>
      <c r="F20" s="108" t="s">
        <v>51</v>
      </c>
      <c r="G20" s="142">
        <f t="shared" si="9"/>
        <v>70</v>
      </c>
      <c r="H20" s="68">
        <v>17</v>
      </c>
      <c r="I20" s="69">
        <v>18</v>
      </c>
      <c r="J20" s="69">
        <v>19</v>
      </c>
      <c r="K20" s="70">
        <v>16</v>
      </c>
      <c r="L20" s="68">
        <v>17</v>
      </c>
      <c r="M20" s="69">
        <v>18</v>
      </c>
      <c r="N20" s="69">
        <v>22</v>
      </c>
      <c r="O20" s="71">
        <v>16</v>
      </c>
      <c r="P20" s="176">
        <f t="shared" si="4"/>
        <v>1</v>
      </c>
      <c r="Q20" s="177">
        <f t="shared" si="5"/>
        <v>1</v>
      </c>
      <c r="R20" s="177">
        <f t="shared" si="6"/>
        <v>1.1578947368421053</v>
      </c>
      <c r="S20" s="178">
        <f t="shared" si="7"/>
        <v>1</v>
      </c>
      <c r="T20" s="182">
        <f t="shared" si="1"/>
        <v>1</v>
      </c>
      <c r="U20" s="177">
        <f t="shared" si="2"/>
        <v>1.0555555555555556</v>
      </c>
      <c r="V20" s="178">
        <f>IFERROR(((L20+M20+N20+O20)/(H20+I20+J20+K20)),"100%")</f>
        <v>1.0428571428571429</v>
      </c>
      <c r="W20" s="164" t="s">
        <v>52</v>
      </c>
      <c r="X20" s="195"/>
    </row>
    <row r="21" spans="2:25" ht="110.45">
      <c r="B21" s="72" t="s">
        <v>53</v>
      </c>
      <c r="C21" s="74" t="s">
        <v>54</v>
      </c>
      <c r="D21" s="74" t="s">
        <v>55</v>
      </c>
      <c r="E21" s="75" t="s">
        <v>36</v>
      </c>
      <c r="F21" s="109" t="s">
        <v>56</v>
      </c>
      <c r="G21" s="154">
        <f t="shared" si="9"/>
        <v>3903667</v>
      </c>
      <c r="H21" s="68">
        <v>850819</v>
      </c>
      <c r="I21" s="69">
        <v>1050965</v>
      </c>
      <c r="J21" s="69">
        <v>1100954</v>
      </c>
      <c r="K21" s="70">
        <v>900929</v>
      </c>
      <c r="L21" s="68">
        <v>796878</v>
      </c>
      <c r="M21" s="69">
        <v>1188411</v>
      </c>
      <c r="N21" s="69">
        <v>1274245.3600000001</v>
      </c>
      <c r="O21" s="71">
        <v>1127933</v>
      </c>
      <c r="P21" s="176">
        <f t="shared" si="4"/>
        <v>0.93660108671762154</v>
      </c>
      <c r="Q21" s="177">
        <f t="shared" si="5"/>
        <v>1.1307807586361107</v>
      </c>
      <c r="R21" s="177">
        <f t="shared" si="6"/>
        <v>1.1574010903271164</v>
      </c>
      <c r="S21" s="178">
        <f t="shared" si="7"/>
        <v>1.2519665811623335</v>
      </c>
      <c r="T21" s="182">
        <f t="shared" si="1"/>
        <v>1.0439087719741043</v>
      </c>
      <c r="U21" s="177">
        <f t="shared" si="2"/>
        <v>1.0855207347427582</v>
      </c>
      <c r="V21" s="178">
        <f t="shared" si="8"/>
        <v>1.1239348438276113</v>
      </c>
      <c r="W21" s="163" t="s">
        <v>57</v>
      </c>
      <c r="X21" s="195"/>
      <c r="Y21" s="155"/>
    </row>
    <row r="22" spans="2:25" ht="110.45">
      <c r="B22" s="76" t="s">
        <v>44</v>
      </c>
      <c r="C22" s="80" t="s">
        <v>58</v>
      </c>
      <c r="D22" s="78" t="s">
        <v>59</v>
      </c>
      <c r="E22" s="79" t="s">
        <v>36</v>
      </c>
      <c r="F22" s="116" t="s">
        <v>60</v>
      </c>
      <c r="G22" s="143">
        <f>SUM(H22:K22)</f>
        <v>2450</v>
      </c>
      <c r="H22" s="68">
        <v>580</v>
      </c>
      <c r="I22" s="69">
        <v>645</v>
      </c>
      <c r="J22" s="69">
        <v>625</v>
      </c>
      <c r="K22" s="70">
        <v>600</v>
      </c>
      <c r="L22" s="68">
        <v>758</v>
      </c>
      <c r="M22" s="69">
        <v>724</v>
      </c>
      <c r="N22" s="69">
        <v>670</v>
      </c>
      <c r="O22" s="71">
        <v>557</v>
      </c>
      <c r="P22" s="176">
        <f t="shared" si="4"/>
        <v>1.306896551724138</v>
      </c>
      <c r="Q22" s="177">
        <f t="shared" si="5"/>
        <v>1.1224806201550388</v>
      </c>
      <c r="R22" s="177">
        <f t="shared" si="6"/>
        <v>1.0720000000000001</v>
      </c>
      <c r="S22" s="178">
        <f t="shared" si="7"/>
        <v>0.92833333333333334</v>
      </c>
      <c r="T22" s="182">
        <f t="shared" si="1"/>
        <v>1.209795918367347</v>
      </c>
      <c r="U22" s="177">
        <f t="shared" si="2"/>
        <v>1.1632432432432434</v>
      </c>
      <c r="V22" s="178">
        <f t="shared" si="8"/>
        <v>1.1057142857142856</v>
      </c>
      <c r="W22" s="164" t="s">
        <v>61</v>
      </c>
      <c r="X22" s="195"/>
    </row>
    <row r="23" spans="2:25" ht="110.45">
      <c r="B23" s="76" t="s">
        <v>44</v>
      </c>
      <c r="C23" s="80" t="s">
        <v>62</v>
      </c>
      <c r="D23" s="78" t="s">
        <v>63</v>
      </c>
      <c r="E23" s="79" t="s">
        <v>36</v>
      </c>
      <c r="F23" s="116" t="s">
        <v>64</v>
      </c>
      <c r="G23" s="143">
        <f>SUM(H23:K23)</f>
        <v>185</v>
      </c>
      <c r="H23" s="68">
        <v>46</v>
      </c>
      <c r="I23" s="69">
        <v>48</v>
      </c>
      <c r="J23" s="69">
        <v>44</v>
      </c>
      <c r="K23" s="70">
        <v>47</v>
      </c>
      <c r="L23" s="68">
        <v>63</v>
      </c>
      <c r="M23" s="69">
        <v>43</v>
      </c>
      <c r="N23" s="69">
        <v>18</v>
      </c>
      <c r="O23" s="71">
        <v>32</v>
      </c>
      <c r="P23" s="176">
        <f t="shared" si="4"/>
        <v>1.3695652173913044</v>
      </c>
      <c r="Q23" s="177">
        <f t="shared" si="5"/>
        <v>0.89583333333333337</v>
      </c>
      <c r="R23" s="177">
        <f t="shared" si="6"/>
        <v>0.40909090909090912</v>
      </c>
      <c r="S23" s="178">
        <f t="shared" si="7"/>
        <v>0.68085106382978722</v>
      </c>
      <c r="T23" s="182">
        <f t="shared" si="1"/>
        <v>1.1276595744680851</v>
      </c>
      <c r="U23" s="177">
        <f t="shared" si="2"/>
        <v>0.89855072463768115</v>
      </c>
      <c r="V23" s="178">
        <f t="shared" si="8"/>
        <v>0.84324324324324329</v>
      </c>
      <c r="W23" s="164" t="s">
        <v>65</v>
      </c>
      <c r="X23" s="195"/>
    </row>
    <row r="24" spans="2:25" ht="96.6">
      <c r="B24" s="76" t="s">
        <v>44</v>
      </c>
      <c r="C24" s="121" t="s">
        <v>66</v>
      </c>
      <c r="D24" s="78" t="s">
        <v>67</v>
      </c>
      <c r="E24" s="79" t="s">
        <v>36</v>
      </c>
      <c r="F24" s="116" t="s">
        <v>68</v>
      </c>
      <c r="G24" s="120">
        <f t="shared" si="9"/>
        <v>185</v>
      </c>
      <c r="H24" s="68">
        <v>46</v>
      </c>
      <c r="I24" s="69">
        <v>48</v>
      </c>
      <c r="J24" s="69">
        <v>44</v>
      </c>
      <c r="K24" s="70">
        <v>47</v>
      </c>
      <c r="L24" s="68">
        <v>9</v>
      </c>
      <c r="M24" s="69">
        <v>39</v>
      </c>
      <c r="N24" s="69">
        <v>32</v>
      </c>
      <c r="O24" s="71">
        <v>39</v>
      </c>
      <c r="P24" s="176">
        <f t="shared" si="4"/>
        <v>0.19565217391304349</v>
      </c>
      <c r="Q24" s="177">
        <f t="shared" si="5"/>
        <v>0.8125</v>
      </c>
      <c r="R24" s="177">
        <f t="shared" si="6"/>
        <v>0.72727272727272729</v>
      </c>
      <c r="S24" s="178">
        <f t="shared" si="7"/>
        <v>0.82978723404255317</v>
      </c>
      <c r="T24" s="182">
        <f t="shared" si="1"/>
        <v>0.51063829787234039</v>
      </c>
      <c r="U24" s="177">
        <f t="shared" si="2"/>
        <v>0.57971014492753625</v>
      </c>
      <c r="V24" s="178">
        <f t="shared" si="8"/>
        <v>0.64324324324324322</v>
      </c>
      <c r="W24" s="164" t="s">
        <v>69</v>
      </c>
      <c r="X24" s="195"/>
    </row>
    <row r="25" spans="2:25" ht="96.6">
      <c r="B25" s="76" t="s">
        <v>44</v>
      </c>
      <c r="C25" s="80" t="s">
        <v>70</v>
      </c>
      <c r="D25" s="78" t="s">
        <v>71</v>
      </c>
      <c r="E25" s="79" t="s">
        <v>36</v>
      </c>
      <c r="F25" s="116" t="s">
        <v>72</v>
      </c>
      <c r="G25" s="120">
        <f t="shared" si="9"/>
        <v>473</v>
      </c>
      <c r="H25" s="68">
        <v>65</v>
      </c>
      <c r="I25" s="69">
        <v>115</v>
      </c>
      <c r="J25" s="69">
        <v>145</v>
      </c>
      <c r="K25" s="70">
        <v>148</v>
      </c>
      <c r="L25" s="68">
        <v>0</v>
      </c>
      <c r="M25" s="69">
        <v>85</v>
      </c>
      <c r="N25" s="69">
        <v>237</v>
      </c>
      <c r="O25" s="71">
        <v>201</v>
      </c>
      <c r="P25" s="176">
        <f t="shared" si="4"/>
        <v>0</v>
      </c>
      <c r="Q25" s="177">
        <f t="shared" si="5"/>
        <v>0.73913043478260865</v>
      </c>
      <c r="R25" s="177">
        <f t="shared" si="6"/>
        <v>1.6344827586206896</v>
      </c>
      <c r="S25" s="178">
        <f t="shared" si="7"/>
        <v>1.3581081081081081</v>
      </c>
      <c r="T25" s="182">
        <f t="shared" si="1"/>
        <v>0.47222222222222221</v>
      </c>
      <c r="U25" s="177">
        <f t="shared" si="2"/>
        <v>0.99076923076923074</v>
      </c>
      <c r="V25" s="178">
        <f t="shared" si="8"/>
        <v>1.1057082452431291</v>
      </c>
      <c r="W25" s="164" t="s">
        <v>73</v>
      </c>
      <c r="X25" s="195"/>
    </row>
    <row r="26" spans="2:25" ht="96.6">
      <c r="B26" s="76" t="s">
        <v>44</v>
      </c>
      <c r="C26" s="80" t="s">
        <v>74</v>
      </c>
      <c r="D26" s="78" t="s">
        <v>75</v>
      </c>
      <c r="E26" s="79" t="s">
        <v>36</v>
      </c>
      <c r="F26" s="116" t="s">
        <v>76</v>
      </c>
      <c r="G26" s="120">
        <f t="shared" si="9"/>
        <v>264</v>
      </c>
      <c r="H26" s="68">
        <v>59</v>
      </c>
      <c r="I26" s="69">
        <v>67</v>
      </c>
      <c r="J26" s="69">
        <v>68</v>
      </c>
      <c r="K26" s="70">
        <v>70</v>
      </c>
      <c r="L26" s="68">
        <v>48</v>
      </c>
      <c r="M26" s="69">
        <v>57</v>
      </c>
      <c r="N26" s="69">
        <v>39</v>
      </c>
      <c r="O26" s="71">
        <v>58</v>
      </c>
      <c r="P26" s="176">
        <f t="shared" si="4"/>
        <v>0.81355932203389836</v>
      </c>
      <c r="Q26" s="177">
        <f t="shared" si="5"/>
        <v>0.85074626865671643</v>
      </c>
      <c r="R26" s="177">
        <f t="shared" si="6"/>
        <v>0.57352941176470584</v>
      </c>
      <c r="S26" s="178">
        <f t="shared" si="7"/>
        <v>0.82857142857142863</v>
      </c>
      <c r="T26" s="182">
        <f t="shared" si="1"/>
        <v>0.83333333333333337</v>
      </c>
      <c r="U26" s="177">
        <f t="shared" si="2"/>
        <v>0.74226804123711343</v>
      </c>
      <c r="V26" s="178">
        <f t="shared" si="8"/>
        <v>0.76515151515151514</v>
      </c>
      <c r="W26" s="164" t="s">
        <v>77</v>
      </c>
      <c r="X26" s="195"/>
    </row>
    <row r="27" spans="2:25" ht="96.6">
      <c r="B27" s="76" t="s">
        <v>44</v>
      </c>
      <c r="C27" s="122" t="s">
        <v>78</v>
      </c>
      <c r="D27" s="123" t="s">
        <v>79</v>
      </c>
      <c r="E27" s="124" t="s">
        <v>36</v>
      </c>
      <c r="F27" s="125" t="s">
        <v>80</v>
      </c>
      <c r="G27" s="120">
        <f t="shared" si="9"/>
        <v>3900000</v>
      </c>
      <c r="H27" s="68">
        <v>850000</v>
      </c>
      <c r="I27" s="69">
        <v>1050000</v>
      </c>
      <c r="J27" s="69">
        <v>1100000</v>
      </c>
      <c r="K27" s="70">
        <v>900000</v>
      </c>
      <c r="L27" s="68">
        <v>795981</v>
      </c>
      <c r="M27" s="69">
        <v>1187421.7379999999</v>
      </c>
      <c r="N27" s="69">
        <v>1273213.3600000001</v>
      </c>
      <c r="O27" s="71">
        <v>1127034</v>
      </c>
      <c r="P27" s="176">
        <f t="shared" si="4"/>
        <v>0.93644823529411769</v>
      </c>
      <c r="Q27" s="177">
        <f t="shared" si="5"/>
        <v>1.1308778457142856</v>
      </c>
      <c r="R27" s="177">
        <f t="shared" si="6"/>
        <v>1.1574666909090909</v>
      </c>
      <c r="S27" s="178">
        <f t="shared" si="7"/>
        <v>1.2522599999999999</v>
      </c>
      <c r="T27" s="182">
        <f t="shared" si="1"/>
        <v>1.0438961778947369</v>
      </c>
      <c r="U27" s="177">
        <f t="shared" si="2"/>
        <v>1.0855386993333334</v>
      </c>
      <c r="V27" s="178">
        <f t="shared" si="8"/>
        <v>1.1240128456410257</v>
      </c>
      <c r="W27" s="164" t="s">
        <v>81</v>
      </c>
      <c r="X27" s="195"/>
    </row>
    <row r="28" spans="2:25" ht="110.45">
      <c r="B28" s="76" t="s">
        <v>44</v>
      </c>
      <c r="C28" s="80" t="s">
        <v>82</v>
      </c>
      <c r="D28" s="78" t="s">
        <v>83</v>
      </c>
      <c r="E28" s="79" t="s">
        <v>36</v>
      </c>
      <c r="F28" s="116" t="s">
        <v>84</v>
      </c>
      <c r="G28" s="120">
        <f t="shared" si="9"/>
        <v>110</v>
      </c>
      <c r="H28" s="68">
        <v>23</v>
      </c>
      <c r="I28" s="69">
        <v>42</v>
      </c>
      <c r="J28" s="69">
        <v>28</v>
      </c>
      <c r="K28" s="70">
        <v>17</v>
      </c>
      <c r="L28" s="68">
        <v>19</v>
      </c>
      <c r="M28" s="69">
        <v>41</v>
      </c>
      <c r="N28" s="69">
        <v>36</v>
      </c>
      <c r="O28" s="71">
        <v>12</v>
      </c>
      <c r="P28" s="176">
        <f t="shared" si="4"/>
        <v>0.82608695652173914</v>
      </c>
      <c r="Q28" s="177">
        <f t="shared" si="5"/>
        <v>0.97619047619047616</v>
      </c>
      <c r="R28" s="177">
        <f t="shared" si="6"/>
        <v>1.2857142857142858</v>
      </c>
      <c r="S28" s="178">
        <f t="shared" si="7"/>
        <v>0.70588235294117652</v>
      </c>
      <c r="T28" s="182">
        <f t="shared" si="1"/>
        <v>0.92307692307692313</v>
      </c>
      <c r="U28" s="177">
        <f t="shared" si="2"/>
        <v>1.032258064516129</v>
      </c>
      <c r="V28" s="178">
        <f t="shared" si="8"/>
        <v>0.98181818181818181</v>
      </c>
      <c r="W28" s="164" t="s">
        <v>85</v>
      </c>
      <c r="X28" s="195"/>
    </row>
    <row r="29" spans="2:25" ht="96.6">
      <c r="B29" s="72" t="s">
        <v>86</v>
      </c>
      <c r="C29" s="81" t="s">
        <v>87</v>
      </c>
      <c r="D29" s="73" t="s">
        <v>88</v>
      </c>
      <c r="E29" s="75" t="s">
        <v>36</v>
      </c>
      <c r="F29" s="110" t="s">
        <v>89</v>
      </c>
      <c r="G29" s="119">
        <f t="shared" si="9"/>
        <v>10017</v>
      </c>
      <c r="H29" s="68">
        <v>2504</v>
      </c>
      <c r="I29" s="69">
        <v>2504</v>
      </c>
      <c r="J29" s="69">
        <v>2504</v>
      </c>
      <c r="K29" s="70">
        <v>2505</v>
      </c>
      <c r="L29" s="68">
        <v>2490</v>
      </c>
      <c r="M29" s="69">
        <v>2215</v>
      </c>
      <c r="N29" s="69">
        <v>2921</v>
      </c>
      <c r="O29" s="71">
        <v>2795</v>
      </c>
      <c r="P29" s="176">
        <f t="shared" si="4"/>
        <v>0.99440894568690097</v>
      </c>
      <c r="Q29" s="177">
        <f t="shared" si="5"/>
        <v>0.88458466453674123</v>
      </c>
      <c r="R29" s="177">
        <f t="shared" si="6"/>
        <v>1.1665335463258786</v>
      </c>
      <c r="S29" s="178">
        <f t="shared" si="7"/>
        <v>1.1157684630738522</v>
      </c>
      <c r="T29" s="182">
        <f t="shared" si="1"/>
        <v>0.9394968051118211</v>
      </c>
      <c r="U29" s="177">
        <f t="shared" si="2"/>
        <v>1.0151757188498403</v>
      </c>
      <c r="V29" s="178">
        <f t="shared" si="8"/>
        <v>1.0403314365578518</v>
      </c>
      <c r="W29" s="163" t="s">
        <v>90</v>
      </c>
      <c r="X29" s="195"/>
      <c r="Y29" s="155"/>
    </row>
    <row r="30" spans="2:25" ht="96.6">
      <c r="B30" s="76" t="s">
        <v>44</v>
      </c>
      <c r="C30" s="77" t="s">
        <v>91</v>
      </c>
      <c r="D30" s="77" t="s">
        <v>92</v>
      </c>
      <c r="E30" s="79" t="s">
        <v>36</v>
      </c>
      <c r="F30" s="111" t="s">
        <v>93</v>
      </c>
      <c r="G30" s="142">
        <f t="shared" si="9"/>
        <v>8</v>
      </c>
      <c r="H30" s="68">
        <v>2</v>
      </c>
      <c r="I30" s="69">
        <v>2</v>
      </c>
      <c r="J30" s="69">
        <v>2</v>
      </c>
      <c r="K30" s="70">
        <v>2</v>
      </c>
      <c r="L30" s="68">
        <v>1</v>
      </c>
      <c r="M30" s="69">
        <v>2</v>
      </c>
      <c r="N30" s="69">
        <v>0</v>
      </c>
      <c r="O30" s="71">
        <v>0</v>
      </c>
      <c r="P30" s="176">
        <f t="shared" si="4"/>
        <v>0.5</v>
      </c>
      <c r="Q30" s="177">
        <f t="shared" si="5"/>
        <v>1</v>
      </c>
      <c r="R30" s="177">
        <f t="shared" si="6"/>
        <v>0</v>
      </c>
      <c r="S30" s="178">
        <f t="shared" si="7"/>
        <v>0</v>
      </c>
      <c r="T30" s="182">
        <f t="shared" si="1"/>
        <v>0.75</v>
      </c>
      <c r="U30" s="177">
        <f t="shared" si="2"/>
        <v>0.5</v>
      </c>
      <c r="V30" s="178">
        <f t="shared" si="8"/>
        <v>0.375</v>
      </c>
      <c r="W30" s="164" t="s">
        <v>94</v>
      </c>
      <c r="X30" s="195"/>
    </row>
    <row r="31" spans="2:25" ht="110.45">
      <c r="B31" s="76" t="s">
        <v>44</v>
      </c>
      <c r="C31" s="77" t="s">
        <v>95</v>
      </c>
      <c r="D31" s="77" t="s">
        <v>96</v>
      </c>
      <c r="E31" s="79" t="s">
        <v>36</v>
      </c>
      <c r="F31" s="111" t="s">
        <v>97</v>
      </c>
      <c r="G31" s="142">
        <f t="shared" si="9"/>
        <v>2832</v>
      </c>
      <c r="H31" s="68">
        <v>708</v>
      </c>
      <c r="I31" s="69">
        <v>708</v>
      </c>
      <c r="J31" s="69">
        <v>708</v>
      </c>
      <c r="K31" s="70">
        <v>708</v>
      </c>
      <c r="L31" s="68">
        <v>708</v>
      </c>
      <c r="M31" s="69">
        <v>727</v>
      </c>
      <c r="N31" s="69">
        <v>924</v>
      </c>
      <c r="O31" s="71">
        <v>708</v>
      </c>
      <c r="P31" s="176">
        <f t="shared" si="4"/>
        <v>1</v>
      </c>
      <c r="Q31" s="177">
        <f t="shared" si="5"/>
        <v>1.0268361581920904</v>
      </c>
      <c r="R31" s="177">
        <f t="shared" si="6"/>
        <v>1.3050847457627119</v>
      </c>
      <c r="S31" s="178">
        <f t="shared" si="7"/>
        <v>1</v>
      </c>
      <c r="T31" s="182">
        <f t="shared" si="1"/>
        <v>1.0134180790960452</v>
      </c>
      <c r="U31" s="177">
        <f t="shared" si="2"/>
        <v>1.1106403013182675</v>
      </c>
      <c r="V31" s="178">
        <f t="shared" si="8"/>
        <v>1.0829802259887005</v>
      </c>
      <c r="W31" s="164" t="s">
        <v>98</v>
      </c>
      <c r="X31" s="195"/>
    </row>
    <row r="32" spans="2:25" ht="96.6">
      <c r="B32" s="76" t="s">
        <v>44</v>
      </c>
      <c r="C32" s="77" t="s">
        <v>99</v>
      </c>
      <c r="D32" s="77" t="s">
        <v>100</v>
      </c>
      <c r="E32" s="79" t="s">
        <v>36</v>
      </c>
      <c r="F32" s="111" t="s">
        <v>101</v>
      </c>
      <c r="G32" s="142">
        <f t="shared" si="9"/>
        <v>2832</v>
      </c>
      <c r="H32" s="68">
        <v>708</v>
      </c>
      <c r="I32" s="69">
        <v>708</v>
      </c>
      <c r="J32" s="69">
        <v>708</v>
      </c>
      <c r="K32" s="70">
        <v>708</v>
      </c>
      <c r="L32" s="68">
        <v>708</v>
      </c>
      <c r="M32" s="69">
        <v>562</v>
      </c>
      <c r="N32" s="69">
        <v>544</v>
      </c>
      <c r="O32" s="71">
        <v>816</v>
      </c>
      <c r="P32" s="176">
        <f t="shared" si="4"/>
        <v>1</v>
      </c>
      <c r="Q32" s="177">
        <f t="shared" si="5"/>
        <v>0.79378531073446323</v>
      </c>
      <c r="R32" s="177">
        <f t="shared" si="6"/>
        <v>0.76836158192090398</v>
      </c>
      <c r="S32" s="178">
        <f t="shared" si="7"/>
        <v>1.152542372881356</v>
      </c>
      <c r="T32" s="182">
        <f t="shared" si="1"/>
        <v>0.89689265536723162</v>
      </c>
      <c r="U32" s="177">
        <f t="shared" si="2"/>
        <v>0.85404896421845578</v>
      </c>
      <c r="V32" s="178">
        <f t="shared" si="8"/>
        <v>0.9286723163841808</v>
      </c>
      <c r="W32" s="165" t="s">
        <v>102</v>
      </c>
      <c r="X32" s="195"/>
    </row>
    <row r="33" spans="2:24" ht="96.6">
      <c r="B33" s="76" t="s">
        <v>44</v>
      </c>
      <c r="C33" s="77" t="s">
        <v>103</v>
      </c>
      <c r="D33" s="77" t="s">
        <v>104</v>
      </c>
      <c r="E33" s="79" t="s">
        <v>36</v>
      </c>
      <c r="F33" s="111" t="s">
        <v>105</v>
      </c>
      <c r="G33" s="142">
        <f t="shared" si="9"/>
        <v>6360</v>
      </c>
      <c r="H33" s="68">
        <v>1590</v>
      </c>
      <c r="I33" s="69">
        <v>1590</v>
      </c>
      <c r="J33" s="69">
        <v>1590</v>
      </c>
      <c r="K33" s="70">
        <v>1590</v>
      </c>
      <c r="L33" s="68">
        <v>1151</v>
      </c>
      <c r="M33" s="69">
        <v>451</v>
      </c>
      <c r="N33" s="69">
        <v>695</v>
      </c>
      <c r="O33" s="71">
        <v>618</v>
      </c>
      <c r="P33" s="176">
        <f t="shared" si="4"/>
        <v>0.72389937106918234</v>
      </c>
      <c r="Q33" s="177">
        <f t="shared" si="5"/>
        <v>0.28364779874213836</v>
      </c>
      <c r="R33" s="177">
        <f t="shared" si="6"/>
        <v>0.43710691823899372</v>
      </c>
      <c r="S33" s="178">
        <f t="shared" si="7"/>
        <v>0.38867924528301889</v>
      </c>
      <c r="T33" s="182">
        <f t="shared" si="1"/>
        <v>0.50377358490566038</v>
      </c>
      <c r="U33" s="177">
        <f t="shared" si="2"/>
        <v>0.48155136268343818</v>
      </c>
      <c r="V33" s="178">
        <f t="shared" si="8"/>
        <v>0.45833333333333331</v>
      </c>
      <c r="W33" s="164" t="s">
        <v>106</v>
      </c>
      <c r="X33" s="195"/>
    </row>
    <row r="34" spans="2:24" ht="96.6">
      <c r="B34" s="76" t="s">
        <v>44</v>
      </c>
      <c r="C34" s="77" t="s">
        <v>107</v>
      </c>
      <c r="D34" s="77" t="s">
        <v>108</v>
      </c>
      <c r="E34" s="79" t="s">
        <v>36</v>
      </c>
      <c r="F34" s="111" t="s">
        <v>109</v>
      </c>
      <c r="G34" s="142">
        <f t="shared" si="9"/>
        <v>6360</v>
      </c>
      <c r="H34" s="68">
        <v>1590</v>
      </c>
      <c r="I34" s="69">
        <v>1590</v>
      </c>
      <c r="J34" s="69">
        <v>1590</v>
      </c>
      <c r="K34" s="70">
        <v>1590</v>
      </c>
      <c r="L34" s="68">
        <v>1151</v>
      </c>
      <c r="M34" s="69">
        <v>451</v>
      </c>
      <c r="N34" s="69">
        <v>695</v>
      </c>
      <c r="O34" s="71">
        <v>618</v>
      </c>
      <c r="P34" s="176">
        <f t="shared" si="4"/>
        <v>0.72389937106918234</v>
      </c>
      <c r="Q34" s="177">
        <f t="shared" si="5"/>
        <v>0.28364779874213836</v>
      </c>
      <c r="R34" s="177">
        <f t="shared" si="6"/>
        <v>0.43710691823899372</v>
      </c>
      <c r="S34" s="178">
        <f t="shared" si="7"/>
        <v>0.38867924528301889</v>
      </c>
      <c r="T34" s="182">
        <f t="shared" si="1"/>
        <v>0.50377358490566038</v>
      </c>
      <c r="U34" s="177">
        <f t="shared" si="2"/>
        <v>0.48155136268343818</v>
      </c>
      <c r="V34" s="178">
        <f t="shared" si="8"/>
        <v>0.45833333333333331</v>
      </c>
      <c r="W34" s="164" t="s">
        <v>110</v>
      </c>
      <c r="X34" s="195"/>
    </row>
    <row r="35" spans="2:24" ht="96.6">
      <c r="B35" s="76" t="s">
        <v>44</v>
      </c>
      <c r="C35" s="83" t="s">
        <v>111</v>
      </c>
      <c r="D35" s="77" t="s">
        <v>112</v>
      </c>
      <c r="E35" s="79" t="s">
        <v>36</v>
      </c>
      <c r="F35" s="111" t="s">
        <v>113</v>
      </c>
      <c r="G35" s="142">
        <f t="shared" si="9"/>
        <v>125</v>
      </c>
      <c r="H35" s="68">
        <v>31</v>
      </c>
      <c r="I35" s="69">
        <v>31</v>
      </c>
      <c r="J35" s="69">
        <v>31</v>
      </c>
      <c r="K35" s="70">
        <v>32</v>
      </c>
      <c r="L35" s="68">
        <v>32</v>
      </c>
      <c r="M35" s="69">
        <v>22</v>
      </c>
      <c r="N35" s="69">
        <v>63</v>
      </c>
      <c r="O35" s="71">
        <v>35</v>
      </c>
      <c r="P35" s="176">
        <f t="shared" si="4"/>
        <v>1.032258064516129</v>
      </c>
      <c r="Q35" s="177">
        <f t="shared" si="5"/>
        <v>0.70967741935483875</v>
      </c>
      <c r="R35" s="177">
        <f t="shared" si="6"/>
        <v>2.032258064516129</v>
      </c>
      <c r="S35" s="178">
        <f t="shared" ref="S35:S45" si="10">IFERROR((O35/K35),"100%")</f>
        <v>1.09375</v>
      </c>
      <c r="T35" s="182">
        <f t="shared" si="1"/>
        <v>0.87096774193548387</v>
      </c>
      <c r="U35" s="177">
        <f t="shared" si="2"/>
        <v>1.2580645161290323</v>
      </c>
      <c r="V35" s="178">
        <f t="shared" si="8"/>
        <v>1.216</v>
      </c>
      <c r="W35" s="164" t="s">
        <v>114</v>
      </c>
      <c r="X35" s="195"/>
    </row>
    <row r="36" spans="2:24" ht="96.6">
      <c r="B36" s="72" t="s">
        <v>115</v>
      </c>
      <c r="C36" s="73" t="s">
        <v>116</v>
      </c>
      <c r="D36" s="73" t="s">
        <v>117</v>
      </c>
      <c r="E36" s="84" t="s">
        <v>36</v>
      </c>
      <c r="F36" s="107" t="s">
        <v>118</v>
      </c>
      <c r="G36" s="119">
        <f t="shared" si="9"/>
        <v>2500</v>
      </c>
      <c r="H36" s="68">
        <v>400</v>
      </c>
      <c r="I36" s="69">
        <v>850</v>
      </c>
      <c r="J36" s="69">
        <v>850</v>
      </c>
      <c r="K36" s="70">
        <v>400</v>
      </c>
      <c r="L36" s="68">
        <v>1154</v>
      </c>
      <c r="M36" s="69">
        <v>1431</v>
      </c>
      <c r="N36" s="69">
        <v>384</v>
      </c>
      <c r="O36" s="71">
        <v>659</v>
      </c>
      <c r="P36" s="176">
        <f t="shared" si="4"/>
        <v>2.8849999999999998</v>
      </c>
      <c r="Q36" s="177">
        <f t="shared" si="5"/>
        <v>1.6835294117647059</v>
      </c>
      <c r="R36" s="177">
        <f t="shared" si="6"/>
        <v>0.45176470588235296</v>
      </c>
      <c r="S36" s="178">
        <f t="shared" si="10"/>
        <v>1.6475</v>
      </c>
      <c r="T36" s="182">
        <f t="shared" si="1"/>
        <v>2.0680000000000001</v>
      </c>
      <c r="U36" s="177">
        <f t="shared" si="2"/>
        <v>1.4138095238095238</v>
      </c>
      <c r="V36" s="178">
        <f t="shared" si="8"/>
        <v>1.4512</v>
      </c>
      <c r="W36" s="191" t="s">
        <v>119</v>
      </c>
      <c r="X36" s="195"/>
    </row>
    <row r="37" spans="2:24" ht="110.45">
      <c r="B37" s="76" t="s">
        <v>44</v>
      </c>
      <c r="C37" s="85" t="s">
        <v>120</v>
      </c>
      <c r="D37" s="86" t="s">
        <v>121</v>
      </c>
      <c r="E37" s="79" t="s">
        <v>36</v>
      </c>
      <c r="F37" s="188" t="s">
        <v>122</v>
      </c>
      <c r="G37" s="144">
        <f t="shared" si="9"/>
        <v>180</v>
      </c>
      <c r="H37" s="68">
        <v>40</v>
      </c>
      <c r="I37" s="69">
        <v>50</v>
      </c>
      <c r="J37" s="69">
        <v>50</v>
      </c>
      <c r="K37" s="70">
        <v>40</v>
      </c>
      <c r="L37" s="68">
        <v>63</v>
      </c>
      <c r="M37" s="69">
        <v>57</v>
      </c>
      <c r="N37" s="69">
        <v>44</v>
      </c>
      <c r="O37" s="71">
        <v>31</v>
      </c>
      <c r="P37" s="176">
        <f t="shared" si="4"/>
        <v>1.575</v>
      </c>
      <c r="Q37" s="177">
        <f t="shared" si="5"/>
        <v>1.1399999999999999</v>
      </c>
      <c r="R37" s="177">
        <f t="shared" si="6"/>
        <v>0.88</v>
      </c>
      <c r="S37" s="178">
        <f t="shared" si="10"/>
        <v>0.77500000000000002</v>
      </c>
      <c r="T37" s="182">
        <f t="shared" si="1"/>
        <v>1.3333333333333333</v>
      </c>
      <c r="U37" s="177">
        <f t="shared" si="2"/>
        <v>1.1714285714285715</v>
      </c>
      <c r="V37" s="178">
        <f t="shared" si="8"/>
        <v>1.0833333333333333</v>
      </c>
      <c r="W37" s="192" t="s">
        <v>123</v>
      </c>
      <c r="X37" s="195"/>
    </row>
    <row r="38" spans="2:24" ht="96.6">
      <c r="B38" s="76" t="s">
        <v>44</v>
      </c>
      <c r="C38" s="85" t="s">
        <v>124</v>
      </c>
      <c r="D38" s="77" t="s">
        <v>125</v>
      </c>
      <c r="E38" s="79" t="s">
        <v>36</v>
      </c>
      <c r="F38" s="111" t="s">
        <v>126</v>
      </c>
      <c r="G38" s="142">
        <f t="shared" si="9"/>
        <v>10</v>
      </c>
      <c r="H38" s="68">
        <v>3</v>
      </c>
      <c r="I38" s="69">
        <v>4</v>
      </c>
      <c r="J38" s="69">
        <v>2</v>
      </c>
      <c r="K38" s="70">
        <v>1</v>
      </c>
      <c r="L38" s="68">
        <v>2</v>
      </c>
      <c r="M38" s="69">
        <v>5</v>
      </c>
      <c r="N38" s="69">
        <v>4</v>
      </c>
      <c r="O38" s="71">
        <v>0</v>
      </c>
      <c r="P38" s="176">
        <f t="shared" si="4"/>
        <v>0.66666666666666663</v>
      </c>
      <c r="Q38" s="177">
        <f t="shared" si="5"/>
        <v>1.25</v>
      </c>
      <c r="R38" s="177">
        <f t="shared" si="6"/>
        <v>2</v>
      </c>
      <c r="S38" s="178">
        <f t="shared" si="10"/>
        <v>0</v>
      </c>
      <c r="T38" s="182">
        <f t="shared" si="1"/>
        <v>1</v>
      </c>
      <c r="U38" s="177">
        <f t="shared" si="2"/>
        <v>1.2222222222222223</v>
      </c>
      <c r="V38" s="178">
        <f t="shared" si="8"/>
        <v>1.1000000000000001</v>
      </c>
      <c r="W38" s="192" t="s">
        <v>127</v>
      </c>
      <c r="X38" s="195"/>
    </row>
    <row r="39" spans="2:24" ht="96.6">
      <c r="B39" s="76" t="s">
        <v>44</v>
      </c>
      <c r="C39" s="85" t="s">
        <v>128</v>
      </c>
      <c r="D39" s="77" t="s">
        <v>129</v>
      </c>
      <c r="E39" s="79" t="s">
        <v>36</v>
      </c>
      <c r="F39" s="111" t="s">
        <v>130</v>
      </c>
      <c r="G39" s="142">
        <f t="shared" si="9"/>
        <v>1200</v>
      </c>
      <c r="H39" s="68">
        <v>360</v>
      </c>
      <c r="I39" s="69">
        <v>120</v>
      </c>
      <c r="J39" s="69">
        <v>360</v>
      </c>
      <c r="K39" s="70">
        <v>360</v>
      </c>
      <c r="L39" s="68">
        <v>361</v>
      </c>
      <c r="M39" s="69">
        <v>113</v>
      </c>
      <c r="N39" s="69">
        <v>313</v>
      </c>
      <c r="O39" s="71">
        <v>287</v>
      </c>
      <c r="P39" s="176">
        <f t="shared" si="4"/>
        <v>1.0027777777777778</v>
      </c>
      <c r="Q39" s="177">
        <f t="shared" si="5"/>
        <v>0.94166666666666665</v>
      </c>
      <c r="R39" s="177">
        <f t="shared" si="6"/>
        <v>0.86944444444444446</v>
      </c>
      <c r="S39" s="178">
        <f t="shared" si="10"/>
        <v>0.79722222222222228</v>
      </c>
      <c r="T39" s="182">
        <f t="shared" si="1"/>
        <v>0.98750000000000004</v>
      </c>
      <c r="U39" s="177">
        <f t="shared" si="2"/>
        <v>0.93690476190476191</v>
      </c>
      <c r="V39" s="178">
        <f t="shared" si="8"/>
        <v>0.89500000000000002</v>
      </c>
      <c r="W39" s="192" t="s">
        <v>131</v>
      </c>
      <c r="X39" s="195"/>
    </row>
    <row r="40" spans="2:24" ht="96.6">
      <c r="B40" s="72" t="s">
        <v>132</v>
      </c>
      <c r="C40" s="82" t="s">
        <v>133</v>
      </c>
      <c r="D40" s="82" t="s">
        <v>134</v>
      </c>
      <c r="E40" s="75" t="s">
        <v>36</v>
      </c>
      <c r="F40" s="113" t="s">
        <v>135</v>
      </c>
      <c r="G40" s="119">
        <f t="shared" si="9"/>
        <v>3060</v>
      </c>
      <c r="H40" s="68">
        <v>765</v>
      </c>
      <c r="I40" s="69">
        <v>765</v>
      </c>
      <c r="J40" s="69">
        <v>765</v>
      </c>
      <c r="K40" s="70">
        <v>765</v>
      </c>
      <c r="L40" s="68">
        <v>817</v>
      </c>
      <c r="M40" s="69">
        <v>804</v>
      </c>
      <c r="N40" s="69">
        <v>1038</v>
      </c>
      <c r="O40" s="71">
        <v>839</v>
      </c>
      <c r="P40" s="176">
        <f t="shared" si="4"/>
        <v>1.0679738562091503</v>
      </c>
      <c r="Q40" s="177">
        <f t="shared" si="5"/>
        <v>1.0509803921568628</v>
      </c>
      <c r="R40" s="177">
        <f t="shared" si="6"/>
        <v>1.3568627450980393</v>
      </c>
      <c r="S40" s="178">
        <f t="shared" si="10"/>
        <v>1.096732026143791</v>
      </c>
      <c r="T40" s="182">
        <f t="shared" si="1"/>
        <v>1.0594771241830065</v>
      </c>
      <c r="U40" s="177">
        <f t="shared" si="2"/>
        <v>1.1586056644880174</v>
      </c>
      <c r="V40" s="178">
        <f t="shared" si="8"/>
        <v>1.1431372549019607</v>
      </c>
      <c r="W40" s="166" t="s">
        <v>136</v>
      </c>
      <c r="X40" s="195"/>
    </row>
    <row r="41" spans="2:24" ht="96.6">
      <c r="B41" s="76" t="s">
        <v>44</v>
      </c>
      <c r="C41" s="89" t="s">
        <v>137</v>
      </c>
      <c r="D41" s="89" t="s">
        <v>138</v>
      </c>
      <c r="E41" s="79" t="s">
        <v>36</v>
      </c>
      <c r="F41" s="133" t="s">
        <v>139</v>
      </c>
      <c r="G41" s="142">
        <f t="shared" si="9"/>
        <v>260</v>
      </c>
      <c r="H41" s="68">
        <v>65</v>
      </c>
      <c r="I41" s="69">
        <v>65</v>
      </c>
      <c r="J41" s="69">
        <v>65</v>
      </c>
      <c r="K41" s="70">
        <v>65</v>
      </c>
      <c r="L41" s="68">
        <v>77</v>
      </c>
      <c r="M41" s="69">
        <v>73</v>
      </c>
      <c r="N41" s="69">
        <v>153</v>
      </c>
      <c r="O41" s="71">
        <v>77</v>
      </c>
      <c r="P41" s="176">
        <f t="shared" si="4"/>
        <v>1.1846153846153846</v>
      </c>
      <c r="Q41" s="177">
        <f t="shared" si="5"/>
        <v>1.1230769230769231</v>
      </c>
      <c r="R41" s="177">
        <f t="shared" si="6"/>
        <v>2.3538461538461539</v>
      </c>
      <c r="S41" s="178">
        <f t="shared" si="10"/>
        <v>1.1846153846153846</v>
      </c>
      <c r="T41" s="182">
        <f t="shared" si="1"/>
        <v>1.1538461538461537</v>
      </c>
      <c r="U41" s="177">
        <f t="shared" si="2"/>
        <v>1.5538461538461539</v>
      </c>
      <c r="V41" s="178">
        <f t="shared" si="8"/>
        <v>1.4615384615384615</v>
      </c>
      <c r="W41" s="167" t="s">
        <v>140</v>
      </c>
      <c r="X41" s="195"/>
    </row>
    <row r="42" spans="2:24" ht="96.6">
      <c r="B42" s="76" t="s">
        <v>44</v>
      </c>
      <c r="C42" s="89" t="s">
        <v>141</v>
      </c>
      <c r="D42" s="89" t="s">
        <v>142</v>
      </c>
      <c r="E42" s="79" t="s">
        <v>36</v>
      </c>
      <c r="F42" s="133" t="s">
        <v>143</v>
      </c>
      <c r="G42" s="142">
        <f t="shared" si="9"/>
        <v>1000</v>
      </c>
      <c r="H42" s="68">
        <v>250</v>
      </c>
      <c r="I42" s="69">
        <v>250</v>
      </c>
      <c r="J42" s="69">
        <v>250</v>
      </c>
      <c r="K42" s="70">
        <v>250</v>
      </c>
      <c r="L42" s="68">
        <v>266</v>
      </c>
      <c r="M42" s="69">
        <v>258</v>
      </c>
      <c r="N42" s="69">
        <v>326</v>
      </c>
      <c r="O42" s="71">
        <v>241</v>
      </c>
      <c r="P42" s="176">
        <f t="shared" si="4"/>
        <v>1.0640000000000001</v>
      </c>
      <c r="Q42" s="177">
        <f t="shared" si="5"/>
        <v>1.032</v>
      </c>
      <c r="R42" s="177">
        <f t="shared" si="6"/>
        <v>1.304</v>
      </c>
      <c r="S42" s="178">
        <f t="shared" si="10"/>
        <v>0.96399999999999997</v>
      </c>
      <c r="T42" s="182">
        <f t="shared" si="1"/>
        <v>1.048</v>
      </c>
      <c r="U42" s="177">
        <f t="shared" si="2"/>
        <v>1.1333333333333333</v>
      </c>
      <c r="V42" s="178">
        <f t="shared" si="8"/>
        <v>1.091</v>
      </c>
      <c r="W42" s="167" t="s">
        <v>144</v>
      </c>
      <c r="X42" s="195"/>
    </row>
    <row r="43" spans="2:24" ht="96.6">
      <c r="B43" s="76" t="s">
        <v>44</v>
      </c>
      <c r="C43" s="89" t="s">
        <v>145</v>
      </c>
      <c r="D43" s="89" t="s">
        <v>146</v>
      </c>
      <c r="E43" s="79" t="s">
        <v>36</v>
      </c>
      <c r="F43" s="133" t="s">
        <v>147</v>
      </c>
      <c r="G43" s="142">
        <f t="shared" si="9"/>
        <v>1800</v>
      </c>
      <c r="H43" s="68">
        <v>450</v>
      </c>
      <c r="I43" s="69">
        <v>450</v>
      </c>
      <c r="J43" s="69">
        <v>450</v>
      </c>
      <c r="K43" s="70">
        <v>450</v>
      </c>
      <c r="L43" s="68">
        <v>473</v>
      </c>
      <c r="M43" s="69">
        <v>473</v>
      </c>
      <c r="N43" s="69">
        <v>559</v>
      </c>
      <c r="O43" s="71">
        <v>521</v>
      </c>
      <c r="P43" s="176">
        <f t="shared" si="4"/>
        <v>1.0511111111111111</v>
      </c>
      <c r="Q43" s="177">
        <f t="shared" si="5"/>
        <v>1.0511111111111111</v>
      </c>
      <c r="R43" s="177">
        <f t="shared" si="6"/>
        <v>1.2422222222222221</v>
      </c>
      <c r="S43" s="178">
        <f t="shared" si="10"/>
        <v>1.1577777777777778</v>
      </c>
      <c r="T43" s="182">
        <f t="shared" si="1"/>
        <v>1.0511111111111111</v>
      </c>
      <c r="U43" s="177">
        <f t="shared" si="2"/>
        <v>1.1148148148148149</v>
      </c>
      <c r="V43" s="178">
        <f t="shared" si="8"/>
        <v>1.1255555555555556</v>
      </c>
      <c r="W43" s="167" t="s">
        <v>148</v>
      </c>
      <c r="X43" s="195"/>
    </row>
    <row r="44" spans="2:24" ht="110.45">
      <c r="B44" s="72" t="s">
        <v>149</v>
      </c>
      <c r="C44" s="87" t="s">
        <v>150</v>
      </c>
      <c r="D44" s="88" t="s">
        <v>151</v>
      </c>
      <c r="E44" s="84" t="s">
        <v>36</v>
      </c>
      <c r="F44" s="114" t="s">
        <v>152</v>
      </c>
      <c r="G44" s="145">
        <f t="shared" si="9"/>
        <v>1200</v>
      </c>
      <c r="H44" s="68">
        <v>300</v>
      </c>
      <c r="I44" s="69">
        <v>300</v>
      </c>
      <c r="J44" s="69">
        <v>300</v>
      </c>
      <c r="K44" s="70">
        <v>300</v>
      </c>
      <c r="L44" s="68">
        <v>820</v>
      </c>
      <c r="M44" s="69">
        <v>1051</v>
      </c>
      <c r="N44" s="69">
        <v>1199</v>
      </c>
      <c r="O44" s="71">
        <v>1404</v>
      </c>
      <c r="P44" s="176">
        <f t="shared" si="4"/>
        <v>2.7333333333333334</v>
      </c>
      <c r="Q44" s="177">
        <f t="shared" si="5"/>
        <v>3.5033333333333334</v>
      </c>
      <c r="R44" s="177">
        <f t="shared" si="6"/>
        <v>3.9966666666666666</v>
      </c>
      <c r="S44" s="178">
        <f t="shared" si="10"/>
        <v>4.68</v>
      </c>
      <c r="T44" s="182">
        <f t="shared" si="1"/>
        <v>3.1183333333333332</v>
      </c>
      <c r="U44" s="177">
        <f t="shared" si="2"/>
        <v>3.411111111111111</v>
      </c>
      <c r="V44" s="178">
        <f t="shared" si="8"/>
        <v>3.7283333333333335</v>
      </c>
      <c r="W44" s="168" t="s">
        <v>153</v>
      </c>
      <c r="X44" s="195"/>
    </row>
    <row r="45" spans="2:24" ht="151.15" customHeight="1">
      <c r="B45" s="76" t="s">
        <v>44</v>
      </c>
      <c r="C45" s="89" t="s">
        <v>154</v>
      </c>
      <c r="D45" s="89" t="s">
        <v>155</v>
      </c>
      <c r="E45" s="79" t="s">
        <v>36</v>
      </c>
      <c r="F45" s="115" t="s">
        <v>156</v>
      </c>
      <c r="G45" s="143">
        <f>SUM(H45:K45)</f>
        <v>1200</v>
      </c>
      <c r="H45" s="68">
        <v>300</v>
      </c>
      <c r="I45" s="69">
        <v>300</v>
      </c>
      <c r="J45" s="69">
        <v>300</v>
      </c>
      <c r="K45" s="70">
        <v>300</v>
      </c>
      <c r="L45" s="68">
        <v>558</v>
      </c>
      <c r="M45" s="69">
        <v>670</v>
      </c>
      <c r="N45" s="69">
        <v>556</v>
      </c>
      <c r="O45" s="71">
        <v>588</v>
      </c>
      <c r="P45" s="176">
        <f t="shared" si="4"/>
        <v>1.86</v>
      </c>
      <c r="Q45" s="177">
        <f t="shared" si="5"/>
        <v>2.2333333333333334</v>
      </c>
      <c r="R45" s="177">
        <f>IFERROR((N45/J45),"100%")</f>
        <v>1.8533333333333333</v>
      </c>
      <c r="S45" s="178">
        <f t="shared" si="10"/>
        <v>1.96</v>
      </c>
      <c r="T45" s="182">
        <f>IFERROR(((L45+M45)/(H45+I45)),"100%")</f>
        <v>2.0466666666666669</v>
      </c>
      <c r="U45" s="177">
        <f>IFERROR(((L45+M45+N45)/(H45+I45+J45)),"100%")</f>
        <v>1.9822222222222223</v>
      </c>
      <c r="V45" s="178">
        <f>IFERROR(((L45+M45+N45+O45)/(H45+I45+J45+K45)),"100%")</f>
        <v>1.9766666666666666</v>
      </c>
      <c r="W45" s="169" t="s">
        <v>157</v>
      </c>
      <c r="X45" s="195"/>
    </row>
    <row r="46" spans="2:24" ht="96.6">
      <c r="B46" s="76" t="s">
        <v>44</v>
      </c>
      <c r="C46" s="89" t="s">
        <v>158</v>
      </c>
      <c r="D46" s="89" t="s">
        <v>159</v>
      </c>
      <c r="E46" s="79" t="s">
        <v>36</v>
      </c>
      <c r="F46" s="116" t="s">
        <v>160</v>
      </c>
      <c r="G46" s="120">
        <f t="shared" si="9"/>
        <v>4</v>
      </c>
      <c r="H46" s="68">
        <v>1</v>
      </c>
      <c r="I46" s="69"/>
      <c r="J46" s="69">
        <v>2</v>
      </c>
      <c r="K46" s="70">
        <v>1</v>
      </c>
      <c r="L46" s="68">
        <v>1</v>
      </c>
      <c r="M46" s="69">
        <v>1</v>
      </c>
      <c r="N46" s="69">
        <v>1</v>
      </c>
      <c r="O46" s="71">
        <v>1</v>
      </c>
      <c r="P46" s="176">
        <f t="shared" si="4"/>
        <v>1</v>
      </c>
      <c r="Q46" s="177" t="str">
        <f t="shared" si="5"/>
        <v>100%</v>
      </c>
      <c r="R46" s="177">
        <f t="shared" si="6"/>
        <v>0.5</v>
      </c>
      <c r="S46" s="178">
        <f t="shared" si="7"/>
        <v>1</v>
      </c>
      <c r="T46" s="182">
        <f t="shared" si="1"/>
        <v>2</v>
      </c>
      <c r="U46" s="177">
        <f t="shared" si="2"/>
        <v>1</v>
      </c>
      <c r="V46" s="178">
        <f t="shared" si="8"/>
        <v>1</v>
      </c>
      <c r="W46" s="169" t="s">
        <v>161</v>
      </c>
      <c r="X46" s="195"/>
    </row>
    <row r="47" spans="2:24" ht="114.6" customHeight="1">
      <c r="B47" s="76" t="s">
        <v>44</v>
      </c>
      <c r="C47" s="89" t="s">
        <v>162</v>
      </c>
      <c r="D47" s="89" t="s">
        <v>163</v>
      </c>
      <c r="E47" s="79" t="s">
        <v>36</v>
      </c>
      <c r="F47" s="116" t="s">
        <v>164</v>
      </c>
      <c r="G47" s="120">
        <f t="shared" si="9"/>
        <v>1000</v>
      </c>
      <c r="H47" s="68">
        <v>250</v>
      </c>
      <c r="I47" s="69">
        <v>250</v>
      </c>
      <c r="J47" s="69">
        <v>250</v>
      </c>
      <c r="K47" s="70">
        <v>250</v>
      </c>
      <c r="L47" s="68">
        <v>262</v>
      </c>
      <c r="M47" s="69">
        <v>381</v>
      </c>
      <c r="N47" s="69">
        <v>642</v>
      </c>
      <c r="O47" s="71">
        <v>815</v>
      </c>
      <c r="P47" s="176">
        <f t="shared" si="4"/>
        <v>1.048</v>
      </c>
      <c r="Q47" s="177">
        <f t="shared" si="5"/>
        <v>1.524</v>
      </c>
      <c r="R47" s="177">
        <f t="shared" si="6"/>
        <v>2.5680000000000001</v>
      </c>
      <c r="S47" s="178">
        <f t="shared" si="7"/>
        <v>3.26</v>
      </c>
      <c r="T47" s="182">
        <f t="shared" si="1"/>
        <v>1.286</v>
      </c>
      <c r="U47" s="177">
        <f t="shared" si="2"/>
        <v>1.7133333333333334</v>
      </c>
      <c r="V47" s="178">
        <f t="shared" si="8"/>
        <v>2.1</v>
      </c>
      <c r="W47" s="169" t="s">
        <v>165</v>
      </c>
      <c r="X47" s="195"/>
    </row>
    <row r="48" spans="2:24" ht="110.45">
      <c r="B48" s="72" t="s">
        <v>166</v>
      </c>
      <c r="C48" s="74" t="s">
        <v>167</v>
      </c>
      <c r="D48" s="73" t="s">
        <v>168</v>
      </c>
      <c r="E48" s="84" t="s">
        <v>36</v>
      </c>
      <c r="F48" s="112" t="s">
        <v>169</v>
      </c>
      <c r="G48" s="119">
        <f t="shared" si="9"/>
        <v>216</v>
      </c>
      <c r="H48" s="68">
        <v>50</v>
      </c>
      <c r="I48" s="69">
        <v>59</v>
      </c>
      <c r="J48" s="69">
        <v>56</v>
      </c>
      <c r="K48" s="70">
        <v>51</v>
      </c>
      <c r="L48" s="68">
        <v>49</v>
      </c>
      <c r="M48" s="69">
        <v>74</v>
      </c>
      <c r="N48" s="69">
        <v>60</v>
      </c>
      <c r="O48" s="71">
        <v>60</v>
      </c>
      <c r="P48" s="176">
        <f t="shared" si="4"/>
        <v>0.98</v>
      </c>
      <c r="Q48" s="177">
        <f t="shared" si="5"/>
        <v>1.2542372881355932</v>
      </c>
      <c r="R48" s="177">
        <f t="shared" si="6"/>
        <v>1.0714285714285714</v>
      </c>
      <c r="S48" s="178">
        <f t="shared" si="7"/>
        <v>1.1764705882352942</v>
      </c>
      <c r="T48" s="182">
        <f t="shared" si="1"/>
        <v>1.128440366972477</v>
      </c>
      <c r="U48" s="177">
        <f t="shared" si="2"/>
        <v>1.1090909090909091</v>
      </c>
      <c r="V48" s="178">
        <f t="shared" si="8"/>
        <v>1.125</v>
      </c>
      <c r="W48" s="168" t="s">
        <v>170</v>
      </c>
      <c r="X48" s="195"/>
    </row>
    <row r="49" spans="2:24" ht="110.45">
      <c r="B49" s="134" t="s">
        <v>171</v>
      </c>
      <c r="C49" s="135" t="s">
        <v>172</v>
      </c>
      <c r="D49" s="89" t="s">
        <v>173</v>
      </c>
      <c r="E49" s="136" t="s">
        <v>36</v>
      </c>
      <c r="F49" s="116" t="s">
        <v>174</v>
      </c>
      <c r="G49" s="120">
        <f t="shared" si="9"/>
        <v>47</v>
      </c>
      <c r="H49" s="68">
        <v>10</v>
      </c>
      <c r="I49" s="69">
        <v>13</v>
      </c>
      <c r="J49" s="69">
        <v>13</v>
      </c>
      <c r="K49" s="70">
        <v>11</v>
      </c>
      <c r="L49" s="68">
        <v>10</v>
      </c>
      <c r="M49" s="69">
        <v>16</v>
      </c>
      <c r="N49" s="69">
        <v>18</v>
      </c>
      <c r="O49" s="71">
        <v>15</v>
      </c>
      <c r="P49" s="176">
        <f t="shared" si="4"/>
        <v>1</v>
      </c>
      <c r="Q49" s="177">
        <f t="shared" si="5"/>
        <v>1.2307692307692308</v>
      </c>
      <c r="R49" s="177">
        <f t="shared" si="6"/>
        <v>1.3846153846153846</v>
      </c>
      <c r="S49" s="178">
        <f t="shared" si="7"/>
        <v>1.3636363636363635</v>
      </c>
      <c r="T49" s="182">
        <f t="shared" si="1"/>
        <v>1.1304347826086956</v>
      </c>
      <c r="U49" s="177">
        <f t="shared" si="2"/>
        <v>1.2222222222222223</v>
      </c>
      <c r="V49" s="178">
        <f t="shared" si="8"/>
        <v>1.2553191489361701</v>
      </c>
      <c r="W49" s="169" t="s">
        <v>175</v>
      </c>
      <c r="X49" s="195"/>
    </row>
    <row r="50" spans="2:24" ht="96.6">
      <c r="B50" s="134" t="s">
        <v>44</v>
      </c>
      <c r="C50" s="137" t="s">
        <v>176</v>
      </c>
      <c r="D50" s="89" t="s">
        <v>177</v>
      </c>
      <c r="E50" s="138" t="s">
        <v>36</v>
      </c>
      <c r="F50" s="116" t="s">
        <v>178</v>
      </c>
      <c r="G50" s="120">
        <f t="shared" si="9"/>
        <v>147</v>
      </c>
      <c r="H50" s="68">
        <v>35</v>
      </c>
      <c r="I50" s="69">
        <v>40</v>
      </c>
      <c r="J50" s="69">
        <v>37</v>
      </c>
      <c r="K50" s="70">
        <v>35</v>
      </c>
      <c r="L50" s="68">
        <v>35</v>
      </c>
      <c r="M50" s="69">
        <v>55</v>
      </c>
      <c r="N50" s="69">
        <v>39</v>
      </c>
      <c r="O50" s="71">
        <v>42</v>
      </c>
      <c r="P50" s="176">
        <f t="shared" si="4"/>
        <v>1</v>
      </c>
      <c r="Q50" s="177">
        <f t="shared" si="5"/>
        <v>1.375</v>
      </c>
      <c r="R50" s="177">
        <f t="shared" si="6"/>
        <v>1.0540540540540539</v>
      </c>
      <c r="S50" s="178">
        <f t="shared" si="7"/>
        <v>1.2</v>
      </c>
      <c r="T50" s="182">
        <f t="shared" si="1"/>
        <v>1.2</v>
      </c>
      <c r="U50" s="177">
        <f t="shared" si="2"/>
        <v>1.1517857142857142</v>
      </c>
      <c r="V50" s="178">
        <f t="shared" si="8"/>
        <v>1.1632653061224489</v>
      </c>
      <c r="W50" s="169" t="s">
        <v>179</v>
      </c>
      <c r="X50" s="195"/>
    </row>
    <row r="51" spans="2:24" ht="96.6">
      <c r="B51" s="134" t="s">
        <v>44</v>
      </c>
      <c r="C51" s="135" t="s">
        <v>180</v>
      </c>
      <c r="D51" s="135" t="s">
        <v>181</v>
      </c>
      <c r="E51" s="136" t="s">
        <v>36</v>
      </c>
      <c r="F51" s="115" t="s">
        <v>182</v>
      </c>
      <c r="G51" s="120">
        <f t="shared" si="9"/>
        <v>22</v>
      </c>
      <c r="H51" s="68">
        <v>5</v>
      </c>
      <c r="I51" s="69">
        <v>6</v>
      </c>
      <c r="J51" s="69">
        <v>6</v>
      </c>
      <c r="K51" s="70">
        <v>5</v>
      </c>
      <c r="L51" s="68">
        <v>4</v>
      </c>
      <c r="M51" s="69">
        <v>3</v>
      </c>
      <c r="N51" s="69">
        <v>3</v>
      </c>
      <c r="O51" s="71">
        <v>4</v>
      </c>
      <c r="P51" s="176">
        <f t="shared" si="4"/>
        <v>0.8</v>
      </c>
      <c r="Q51" s="177">
        <f t="shared" si="5"/>
        <v>0.5</v>
      </c>
      <c r="R51" s="177">
        <f t="shared" si="6"/>
        <v>0.5</v>
      </c>
      <c r="S51" s="178">
        <f t="shared" si="7"/>
        <v>0.8</v>
      </c>
      <c r="T51" s="182">
        <f t="shared" si="1"/>
        <v>0.63636363636363635</v>
      </c>
      <c r="U51" s="177">
        <f t="shared" si="2"/>
        <v>0.58823529411764708</v>
      </c>
      <c r="V51" s="178">
        <f t="shared" si="8"/>
        <v>0.63636363636363635</v>
      </c>
      <c r="W51" s="169" t="s">
        <v>183</v>
      </c>
      <c r="X51" s="195"/>
    </row>
    <row r="52" spans="2:24" ht="82.9">
      <c r="B52" s="72" t="s">
        <v>184</v>
      </c>
      <c r="C52" s="90" t="s">
        <v>185</v>
      </c>
      <c r="D52" s="74" t="s">
        <v>186</v>
      </c>
      <c r="E52" s="75" t="s">
        <v>36</v>
      </c>
      <c r="F52" s="107" t="s">
        <v>187</v>
      </c>
      <c r="G52" s="119">
        <f t="shared" si="9"/>
        <v>1272</v>
      </c>
      <c r="H52" s="68">
        <v>318</v>
      </c>
      <c r="I52" s="69">
        <v>318</v>
      </c>
      <c r="J52" s="69">
        <v>318</v>
      </c>
      <c r="K52" s="70">
        <v>318</v>
      </c>
      <c r="L52" s="68">
        <v>348</v>
      </c>
      <c r="M52" s="69">
        <v>348</v>
      </c>
      <c r="N52" s="69">
        <v>406</v>
      </c>
      <c r="O52" s="71">
        <v>433</v>
      </c>
      <c r="P52" s="176">
        <f t="shared" si="4"/>
        <v>1.0943396226415094</v>
      </c>
      <c r="Q52" s="177">
        <f t="shared" si="5"/>
        <v>1.0943396226415094</v>
      </c>
      <c r="R52" s="177">
        <f t="shared" si="6"/>
        <v>1.2767295597484276</v>
      </c>
      <c r="S52" s="178">
        <f t="shared" si="7"/>
        <v>1.3616352201257862</v>
      </c>
      <c r="T52" s="182">
        <f t="shared" si="1"/>
        <v>1.0943396226415094</v>
      </c>
      <c r="U52" s="177">
        <f t="shared" si="2"/>
        <v>1.1551362683438156</v>
      </c>
      <c r="V52" s="178">
        <f t="shared" si="8"/>
        <v>1.2067610062893082</v>
      </c>
      <c r="W52" s="170" t="s">
        <v>188</v>
      </c>
      <c r="X52" s="195"/>
    </row>
    <row r="53" spans="2:24" ht="82.9">
      <c r="B53" s="76" t="s">
        <v>44</v>
      </c>
      <c r="C53" s="83" t="s">
        <v>189</v>
      </c>
      <c r="D53" s="78" t="s">
        <v>190</v>
      </c>
      <c r="E53" s="79" t="s">
        <v>36</v>
      </c>
      <c r="F53" s="111" t="s">
        <v>191</v>
      </c>
      <c r="G53" s="142">
        <f t="shared" si="9"/>
        <v>3576</v>
      </c>
      <c r="H53" s="68">
        <v>750</v>
      </c>
      <c r="I53" s="69">
        <v>1207</v>
      </c>
      <c r="J53" s="69">
        <v>1100</v>
      </c>
      <c r="K53" s="70">
        <v>519</v>
      </c>
      <c r="L53" s="68">
        <v>952</v>
      </c>
      <c r="M53" s="69">
        <v>1060</v>
      </c>
      <c r="N53" s="69">
        <v>1125</v>
      </c>
      <c r="O53" s="71">
        <v>625</v>
      </c>
      <c r="P53" s="176">
        <f t="shared" si="4"/>
        <v>1.2693333333333334</v>
      </c>
      <c r="Q53" s="177">
        <f t="shared" si="5"/>
        <v>0.87821043910521956</v>
      </c>
      <c r="R53" s="177">
        <f t="shared" si="6"/>
        <v>1.0227272727272727</v>
      </c>
      <c r="S53" s="178">
        <f t="shared" si="7"/>
        <v>1.2042389210019269</v>
      </c>
      <c r="T53" s="182">
        <f t="shared" si="1"/>
        <v>1.0281042411854879</v>
      </c>
      <c r="U53" s="177">
        <f t="shared" si="2"/>
        <v>1.0261694471704286</v>
      </c>
      <c r="V53" s="178">
        <f t="shared" si="8"/>
        <v>1.0520134228187918</v>
      </c>
      <c r="W53" s="171" t="s">
        <v>192</v>
      </c>
      <c r="X53" s="195"/>
    </row>
    <row r="54" spans="2:24" ht="82.9">
      <c r="B54" s="76" t="s">
        <v>44</v>
      </c>
      <c r="C54" s="83" t="s">
        <v>193</v>
      </c>
      <c r="D54" s="80" t="s">
        <v>194</v>
      </c>
      <c r="E54" s="79" t="s">
        <v>36</v>
      </c>
      <c r="F54" s="111" t="s">
        <v>195</v>
      </c>
      <c r="G54" s="142">
        <f t="shared" si="9"/>
        <v>705</v>
      </c>
      <c r="H54" s="46">
        <v>80</v>
      </c>
      <c r="I54" s="2">
        <v>250</v>
      </c>
      <c r="J54" s="2">
        <v>250</v>
      </c>
      <c r="K54" s="40">
        <v>125</v>
      </c>
      <c r="L54" s="46">
        <v>15</v>
      </c>
      <c r="M54" s="2">
        <v>179</v>
      </c>
      <c r="N54" s="2">
        <v>179</v>
      </c>
      <c r="O54" s="3">
        <v>255</v>
      </c>
      <c r="P54" s="176">
        <f t="shared" si="4"/>
        <v>0.1875</v>
      </c>
      <c r="Q54" s="177">
        <f t="shared" si="5"/>
        <v>0.71599999999999997</v>
      </c>
      <c r="R54" s="177">
        <f t="shared" si="6"/>
        <v>0.71599999999999997</v>
      </c>
      <c r="S54" s="178">
        <f>IFERROR((O54/K54),"100%")</f>
        <v>2.04</v>
      </c>
      <c r="T54" s="182">
        <f t="shared" si="1"/>
        <v>0.58787878787878789</v>
      </c>
      <c r="U54" s="177">
        <f t="shared" si="2"/>
        <v>0.64310344827586208</v>
      </c>
      <c r="V54" s="178">
        <f t="shared" si="8"/>
        <v>0.89078014184397158</v>
      </c>
      <c r="W54" s="171" t="s">
        <v>196</v>
      </c>
      <c r="X54" s="195"/>
    </row>
    <row r="55" spans="2:24" ht="97.15" thickBot="1">
      <c r="B55" s="91" t="s">
        <v>44</v>
      </c>
      <c r="C55" s="92" t="s">
        <v>197</v>
      </c>
      <c r="D55" s="93" t="s">
        <v>198</v>
      </c>
      <c r="E55" s="94" t="s">
        <v>36</v>
      </c>
      <c r="F55" s="117" t="s">
        <v>199</v>
      </c>
      <c r="G55" s="146">
        <f t="shared" si="9"/>
        <v>3600</v>
      </c>
      <c r="H55" s="96">
        <v>750</v>
      </c>
      <c r="I55" s="97">
        <v>1207</v>
      </c>
      <c r="J55" s="97">
        <v>1124</v>
      </c>
      <c r="K55" s="98">
        <v>519</v>
      </c>
      <c r="L55" s="96">
        <v>952</v>
      </c>
      <c r="M55" s="97">
        <v>6060</v>
      </c>
      <c r="N55" s="97">
        <v>1500</v>
      </c>
      <c r="O55" s="99">
        <v>625</v>
      </c>
      <c r="P55" s="179">
        <f t="shared" si="4"/>
        <v>1.2693333333333334</v>
      </c>
      <c r="Q55" s="180">
        <f t="shared" si="5"/>
        <v>5.0207125103562555</v>
      </c>
      <c r="R55" s="180">
        <f t="shared" si="6"/>
        <v>1.3345195729537367</v>
      </c>
      <c r="S55" s="181">
        <f t="shared" si="7"/>
        <v>1.2042389210019269</v>
      </c>
      <c r="T55" s="183">
        <f t="shared" si="1"/>
        <v>3.5830352580480329</v>
      </c>
      <c r="U55" s="180">
        <f t="shared" si="2"/>
        <v>2.7627393703343071</v>
      </c>
      <c r="V55" s="181">
        <f t="shared" si="8"/>
        <v>2.5380555555555557</v>
      </c>
      <c r="W55" s="172" t="s">
        <v>200</v>
      </c>
      <c r="X55" s="195"/>
    </row>
    <row r="56" spans="2:24" ht="32.25" customHeight="1">
      <c r="C56" s="201"/>
      <c r="D56" s="201"/>
      <c r="E56" s="201"/>
      <c r="F56" s="201"/>
      <c r="G56" s="101"/>
      <c r="O56" s="155"/>
      <c r="P56" s="95">
        <f t="shared" ref="P56:V56" si="11">AVERAGE(P19:P55)</f>
        <v>1.0582849920821902</v>
      </c>
      <c r="Q56" s="95">
        <f t="shared" si="11"/>
        <v>1.2011949763950478</v>
      </c>
      <c r="R56" s="95">
        <f t="shared" si="11"/>
        <v>1.2042572722315108</v>
      </c>
      <c r="S56" s="95">
        <f t="shared" si="11"/>
        <v>1.1902290792575121</v>
      </c>
      <c r="T56" s="95">
        <f t="shared" si="11"/>
        <v>1.167127515910898</v>
      </c>
      <c r="U56" s="95">
        <f t="shared" si="11"/>
        <v>1.1658890374198205</v>
      </c>
      <c r="V56" s="95">
        <f t="shared" si="11"/>
        <v>1.1797835229440348</v>
      </c>
    </row>
    <row r="57" spans="2:24" ht="15.75" customHeight="1">
      <c r="P57" t="s">
        <v>201</v>
      </c>
    </row>
    <row r="58" spans="2:24" ht="15.75" customHeight="1"/>
    <row r="59" spans="2:24" ht="15.75" customHeight="1"/>
    <row r="65" spans="5:23" ht="15.75" customHeight="1"/>
    <row r="66" spans="5:23" ht="15.75" customHeight="1"/>
    <row r="71" spans="5:23" ht="15" thickBot="1"/>
    <row r="72" spans="5:23" ht="15" thickBot="1">
      <c r="E72" s="232" t="s">
        <v>202</v>
      </c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4"/>
    </row>
    <row r="73" spans="5:23" ht="22.9" customHeight="1" thickBot="1">
      <c r="E73" s="230" t="s">
        <v>203</v>
      </c>
      <c r="F73" s="230" t="s">
        <v>204</v>
      </c>
      <c r="G73" s="235" t="s">
        <v>205</v>
      </c>
      <c r="H73" s="236"/>
      <c r="I73" s="236"/>
      <c r="J73" s="237"/>
      <c r="K73" s="235" t="s">
        <v>206</v>
      </c>
      <c r="L73" s="236"/>
      <c r="M73" s="236"/>
      <c r="N73" s="237"/>
      <c r="O73" s="238" t="s">
        <v>207</v>
      </c>
      <c r="P73" s="239"/>
      <c r="Q73" s="239"/>
      <c r="R73" s="240"/>
      <c r="S73" s="238" t="s">
        <v>208</v>
      </c>
      <c r="T73" s="239"/>
      <c r="U73" s="239"/>
      <c r="V73" s="240"/>
      <c r="W73" s="241" t="s">
        <v>209</v>
      </c>
    </row>
    <row r="74" spans="5:23" ht="28.15" thickBot="1">
      <c r="E74" s="231"/>
      <c r="F74" s="231"/>
      <c r="G74" s="23" t="s">
        <v>210</v>
      </c>
      <c r="H74" s="24" t="s">
        <v>211</v>
      </c>
      <c r="I74" s="25" t="s">
        <v>212</v>
      </c>
      <c r="J74" s="26" t="s">
        <v>213</v>
      </c>
      <c r="K74" s="23" t="s">
        <v>210</v>
      </c>
      <c r="L74" s="24" t="s">
        <v>211</v>
      </c>
      <c r="M74" s="25" t="s">
        <v>212</v>
      </c>
      <c r="N74" s="26" t="s">
        <v>213</v>
      </c>
      <c r="O74" s="23" t="s">
        <v>17</v>
      </c>
      <c r="P74" s="27" t="s">
        <v>18</v>
      </c>
      <c r="Q74" s="28" t="s">
        <v>19</v>
      </c>
      <c r="R74" s="29" t="s">
        <v>20</v>
      </c>
      <c r="S74" s="30" t="s">
        <v>17</v>
      </c>
      <c r="T74" s="31" t="s">
        <v>18</v>
      </c>
      <c r="U74" s="28" t="s">
        <v>19</v>
      </c>
      <c r="V74" s="31" t="s">
        <v>20</v>
      </c>
      <c r="W74" s="242"/>
    </row>
    <row r="75" spans="5:23" ht="47.45" customHeight="1" thickBot="1">
      <c r="E75" s="34" t="s">
        <v>214</v>
      </c>
      <c r="F75" s="32">
        <v>2800000</v>
      </c>
      <c r="G75" s="49">
        <v>170000</v>
      </c>
      <c r="H75" s="50">
        <v>290000</v>
      </c>
      <c r="I75" s="50">
        <v>1800000</v>
      </c>
      <c r="J75" s="51">
        <v>540000</v>
      </c>
      <c r="K75" s="49">
        <v>176396.87</v>
      </c>
      <c r="L75" s="52">
        <v>235973.53</v>
      </c>
      <c r="M75" s="52">
        <v>8777953.5099999998</v>
      </c>
      <c r="N75" s="53"/>
      <c r="O75" s="184">
        <f t="shared" ref="O75" si="12">IFERROR((K75/G75),"100%")</f>
        <v>1.0376286470588234</v>
      </c>
      <c r="P75" s="185">
        <f>IFERROR((L75/H75),"100%")</f>
        <v>0.8137018275862069</v>
      </c>
      <c r="Q75" s="185">
        <f>IFERROR((M75/I75),"100%")</f>
        <v>4.8766408388888891</v>
      </c>
      <c r="R75" s="186">
        <f>IFERROR((N75/J75),"100%")</f>
        <v>0</v>
      </c>
      <c r="S75" s="184">
        <f>IFERROR(((K75)/(G75)),"100%")</f>
        <v>1.0376286470588234</v>
      </c>
      <c r="T75" s="185">
        <f>IFERROR(((K75+L75)/(G75+H75)),"100%")</f>
        <v>0.89645739130434787</v>
      </c>
      <c r="U75" s="185">
        <f>IFERROR(((K75+L75+M75)/(G75+H75+I75)),"100%")</f>
        <v>4.0665150044247786</v>
      </c>
      <c r="V75" s="186">
        <f>IFERROR(((K75+L75+M75+N75)/(G75+H75+I75+J75)),"100%")</f>
        <v>3.2822585392857144</v>
      </c>
      <c r="W75" s="160" t="s">
        <v>215</v>
      </c>
    </row>
    <row r="76" spans="5:23" ht="40.9" customHeight="1">
      <c r="E76" s="35" t="s">
        <v>216</v>
      </c>
      <c r="F76" s="33">
        <v>800000</v>
      </c>
      <c r="G76" s="54">
        <v>248502</v>
      </c>
      <c r="H76" s="55">
        <v>149500</v>
      </c>
      <c r="I76" s="55">
        <v>195499</v>
      </c>
      <c r="J76" s="56">
        <v>206499</v>
      </c>
      <c r="K76" s="54">
        <v>337208.26</v>
      </c>
      <c r="L76" s="57">
        <v>251433.78</v>
      </c>
      <c r="M76" s="57">
        <v>182060.84</v>
      </c>
      <c r="N76" s="58"/>
      <c r="O76" s="176">
        <f t="shared" ref="O76:O83" si="13">IFERROR((K76/G76),"100%")</f>
        <v>1.3569639680968362</v>
      </c>
      <c r="P76" s="177">
        <f t="shared" ref="P76:P83" si="14">IFERROR((L76/H76),"100%")</f>
        <v>1.6818313043478261</v>
      </c>
      <c r="Q76" s="177">
        <f t="shared" ref="Q76:Q83" si="15">IFERROR((M76/I76),"100%")</f>
        <v>0.93126225709594423</v>
      </c>
      <c r="R76" s="178">
        <f>IFERROR((N76/J76),"100%")</f>
        <v>0</v>
      </c>
      <c r="S76" s="176">
        <f t="shared" ref="S76:S83" si="16">IFERROR(((K76)/(G76)),"100%")</f>
        <v>1.3569639680968362</v>
      </c>
      <c r="T76" s="177">
        <f t="shared" ref="T76:T83" si="17">IFERROR(((K76+L76)/(G76+H76)),"100%")</f>
        <v>1.478992668378551</v>
      </c>
      <c r="U76" s="177">
        <f t="shared" ref="U76:U83" si="18">IFERROR(((K76+L76+M76)/(G76+H76+I76)),"100%")</f>
        <v>1.2985704826108129</v>
      </c>
      <c r="V76" s="178">
        <f t="shared" ref="V76:V83" si="19">IFERROR(((K76+L76+M76+N76)/(G76+H76+I76+J76)),"100%")</f>
        <v>0.96337859999999997</v>
      </c>
      <c r="W76" s="157"/>
    </row>
    <row r="77" spans="5:23" ht="57.6">
      <c r="E77" s="147" t="s">
        <v>217</v>
      </c>
      <c r="F77" s="148">
        <v>700000</v>
      </c>
      <c r="G77" s="149">
        <v>372550</v>
      </c>
      <c r="H77" s="150">
        <v>132550</v>
      </c>
      <c r="I77" s="150">
        <v>142900</v>
      </c>
      <c r="J77" s="151">
        <v>52000</v>
      </c>
      <c r="K77" s="149">
        <v>389291.2</v>
      </c>
      <c r="L77" s="152">
        <v>138133.48000000001</v>
      </c>
      <c r="M77" s="152">
        <v>315031.43</v>
      </c>
      <c r="N77" s="153">
        <v>455423.17</v>
      </c>
      <c r="O77" s="176">
        <f t="shared" si="13"/>
        <v>1.0449367870084554</v>
      </c>
      <c r="P77" s="177">
        <f t="shared" si="14"/>
        <v>1.0421235760090533</v>
      </c>
      <c r="Q77" s="177">
        <f t="shared" si="15"/>
        <v>2.2045586424072776</v>
      </c>
      <c r="R77" s="178">
        <f t="shared" ref="R77:R83" si="20">IFERROR((N77/J77),"100%")</f>
        <v>8.758137884615385</v>
      </c>
      <c r="S77" s="176">
        <f t="shared" si="16"/>
        <v>1.0449367870084554</v>
      </c>
      <c r="T77" s="177">
        <f t="shared" si="17"/>
        <v>1.0441985349435756</v>
      </c>
      <c r="U77" s="177">
        <f t="shared" si="18"/>
        <v>1.3000865895061731</v>
      </c>
      <c r="V77" s="178">
        <f t="shared" si="19"/>
        <v>1.8541132571428571</v>
      </c>
      <c r="W77" s="158" t="s">
        <v>218</v>
      </c>
    </row>
    <row r="78" spans="5:23" ht="28.9">
      <c r="E78" s="147" t="s">
        <v>219</v>
      </c>
      <c r="F78" s="148">
        <v>1100000</v>
      </c>
      <c r="G78" s="149">
        <v>334729</v>
      </c>
      <c r="H78" s="150">
        <v>297629</v>
      </c>
      <c r="I78" s="150">
        <v>292329</v>
      </c>
      <c r="J78" s="151">
        <v>175313</v>
      </c>
      <c r="K78" s="149">
        <v>156235</v>
      </c>
      <c r="L78" s="152">
        <v>183542</v>
      </c>
      <c r="M78" s="152">
        <v>276334</v>
      </c>
      <c r="N78" s="153">
        <v>522421.89</v>
      </c>
      <c r="O78" s="176">
        <f t="shared" si="13"/>
        <v>0.46675071475731111</v>
      </c>
      <c r="P78" s="177">
        <f t="shared" si="14"/>
        <v>0.61668049820414006</v>
      </c>
      <c r="Q78" s="177">
        <f t="shared" si="15"/>
        <v>0.94528425164797203</v>
      </c>
      <c r="R78" s="178">
        <f t="shared" si="20"/>
        <v>2.9799381106934457</v>
      </c>
      <c r="S78" s="176">
        <f t="shared" si="16"/>
        <v>0.46675071475731111</v>
      </c>
      <c r="T78" s="177">
        <f t="shared" si="17"/>
        <v>0.5373174689021093</v>
      </c>
      <c r="U78" s="177">
        <f t="shared" si="18"/>
        <v>0.66629140455094538</v>
      </c>
      <c r="V78" s="178">
        <f t="shared" si="19"/>
        <v>1.0350299000000001</v>
      </c>
      <c r="W78" s="158" t="s">
        <v>220</v>
      </c>
    </row>
    <row r="79" spans="5:23" ht="22.15" customHeight="1">
      <c r="E79" s="147" t="s">
        <v>221</v>
      </c>
      <c r="F79" s="148" t="s">
        <v>222</v>
      </c>
      <c r="G79" s="149">
        <v>2884500</v>
      </c>
      <c r="H79" s="150">
        <v>2766500</v>
      </c>
      <c r="I79" s="150">
        <v>2746500</v>
      </c>
      <c r="J79" s="151">
        <v>2802500</v>
      </c>
      <c r="K79" s="149">
        <v>2597575.0299999998</v>
      </c>
      <c r="L79" s="152">
        <v>3006170.39</v>
      </c>
      <c r="M79" s="152">
        <v>3207834.61</v>
      </c>
      <c r="N79" s="153">
        <v>1656494.71</v>
      </c>
      <c r="O79" s="176">
        <f t="shared" si="13"/>
        <v>0.90052869821459514</v>
      </c>
      <c r="P79" s="177">
        <f t="shared" si="14"/>
        <v>1.0866330706669076</v>
      </c>
      <c r="Q79" s="177">
        <f t="shared" si="15"/>
        <v>1.1679718223193154</v>
      </c>
      <c r="R79" s="178">
        <f t="shared" si="20"/>
        <v>0.59107750579839424</v>
      </c>
      <c r="S79" s="176">
        <f t="shared" si="16"/>
        <v>0.90052869821459514</v>
      </c>
      <c r="T79" s="177">
        <f t="shared" si="17"/>
        <v>0.99163783755087598</v>
      </c>
      <c r="U79" s="177">
        <f t="shared" si="18"/>
        <v>1.0493099172372728</v>
      </c>
      <c r="V79" s="178">
        <f t="shared" si="19"/>
        <v>0.93464953035714271</v>
      </c>
      <c r="W79" s="158"/>
    </row>
    <row r="80" spans="5:23" ht="27.6">
      <c r="E80" s="147" t="s">
        <v>223</v>
      </c>
      <c r="F80" s="148">
        <v>10500000</v>
      </c>
      <c r="G80" s="149">
        <v>4425000</v>
      </c>
      <c r="H80" s="150">
        <v>2270000</v>
      </c>
      <c r="I80" s="150">
        <v>1750000</v>
      </c>
      <c r="J80" s="151">
        <v>2055000</v>
      </c>
      <c r="K80" s="149">
        <v>1186045.95</v>
      </c>
      <c r="L80" s="152">
        <v>3481460.93</v>
      </c>
      <c r="M80" s="152">
        <v>2950477.68</v>
      </c>
      <c r="N80" s="153"/>
      <c r="O80" s="176">
        <f t="shared" si="13"/>
        <v>0.26803298305084744</v>
      </c>
      <c r="P80" s="177">
        <f t="shared" si="14"/>
        <v>1.5336832290748899</v>
      </c>
      <c r="Q80" s="177">
        <f t="shared" si="15"/>
        <v>1.6859872457142857</v>
      </c>
      <c r="R80" s="178">
        <f t="shared" si="20"/>
        <v>0</v>
      </c>
      <c r="S80" s="176">
        <f t="shared" si="16"/>
        <v>0.26803298305084744</v>
      </c>
      <c r="T80" s="177">
        <f t="shared" si="17"/>
        <v>0.69716308887229272</v>
      </c>
      <c r="U80" s="177">
        <f t="shared" si="18"/>
        <v>0.90207040378922443</v>
      </c>
      <c r="V80" s="178">
        <f t="shared" si="19"/>
        <v>0.72552233904761909</v>
      </c>
      <c r="W80" s="158"/>
    </row>
    <row r="81" spans="5:23" ht="27.6">
      <c r="E81" s="147" t="s">
        <v>224</v>
      </c>
      <c r="F81" s="148">
        <v>400000</v>
      </c>
      <c r="G81" s="149">
        <v>50000</v>
      </c>
      <c r="H81" s="150">
        <v>100000</v>
      </c>
      <c r="I81" s="150">
        <v>150000</v>
      </c>
      <c r="J81" s="151">
        <v>100000</v>
      </c>
      <c r="K81" s="149">
        <v>5585</v>
      </c>
      <c r="L81" s="152">
        <v>96375.58</v>
      </c>
      <c r="M81" s="152">
        <v>220653</v>
      </c>
      <c r="N81" s="153"/>
      <c r="O81" s="176">
        <f t="shared" si="13"/>
        <v>0.11169999999999999</v>
      </c>
      <c r="P81" s="177">
        <f t="shared" si="14"/>
        <v>0.96375580000000005</v>
      </c>
      <c r="Q81" s="177">
        <f t="shared" si="15"/>
        <v>1.47102</v>
      </c>
      <c r="R81" s="178">
        <f t="shared" si="20"/>
        <v>0</v>
      </c>
      <c r="S81" s="176">
        <f t="shared" si="16"/>
        <v>0.11169999999999999</v>
      </c>
      <c r="T81" s="177">
        <f t="shared" si="17"/>
        <v>0.67973720000000004</v>
      </c>
      <c r="U81" s="177">
        <f t="shared" si="18"/>
        <v>1.0753786000000001</v>
      </c>
      <c r="V81" s="178">
        <f t="shared" si="19"/>
        <v>0.80653395000000005</v>
      </c>
      <c r="W81" s="158"/>
    </row>
    <row r="82" spans="5:23" ht="27.6">
      <c r="E82" s="147" t="s">
        <v>225</v>
      </c>
      <c r="F82" s="148">
        <v>2079640053.5999999</v>
      </c>
      <c r="G82" s="149">
        <v>474221018</v>
      </c>
      <c r="H82" s="150">
        <v>959411923</v>
      </c>
      <c r="I82" s="150">
        <v>464221797.39999998</v>
      </c>
      <c r="J82" s="151">
        <v>655816944.39999998</v>
      </c>
      <c r="K82" s="149">
        <v>536821201.97000003</v>
      </c>
      <c r="L82" s="152">
        <v>566366348.88</v>
      </c>
      <c r="M82" s="152">
        <v>656715.02500000002</v>
      </c>
      <c r="N82" s="153"/>
      <c r="O82" s="176">
        <f t="shared" si="13"/>
        <v>1.1320063463952161</v>
      </c>
      <c r="P82" s="177">
        <f t="shared" si="14"/>
        <v>0.59032656912269788</v>
      </c>
      <c r="Q82" s="177">
        <f t="shared" si="15"/>
        <v>1.4146578826718403E-3</v>
      </c>
      <c r="R82" s="178">
        <f t="shared" si="20"/>
        <v>0</v>
      </c>
      <c r="S82" s="176">
        <f t="shared" si="16"/>
        <v>1.1320063463952161</v>
      </c>
      <c r="T82" s="177">
        <f t="shared" si="17"/>
        <v>0.76950488461885858</v>
      </c>
      <c r="U82" s="177">
        <f t="shared" si="18"/>
        <v>0.58162737302308165</v>
      </c>
      <c r="V82" s="178">
        <f>IFERROR(((K82+L82+M82+N82)/(G82+H82+I82+J82)),"100%")</f>
        <v>0.4322577069361862</v>
      </c>
      <c r="W82" s="158"/>
    </row>
    <row r="83" spans="5:23" ht="25.9" customHeight="1" thickBot="1">
      <c r="E83" s="36" t="s">
        <v>226</v>
      </c>
      <c r="F83" s="37">
        <f>SUM(F75:F82)</f>
        <v>2095940053.5999999</v>
      </c>
      <c r="G83" s="59">
        <f t="shared" ref="G83:M83" si="21">SUM(G75:G82)</f>
        <v>482706299</v>
      </c>
      <c r="H83" s="60">
        <f t="shared" si="21"/>
        <v>965418102</v>
      </c>
      <c r="I83" s="60">
        <f t="shared" si="21"/>
        <v>471299025.39999998</v>
      </c>
      <c r="J83" s="61">
        <f t="shared" si="21"/>
        <v>661748256.39999998</v>
      </c>
      <c r="K83" s="59">
        <f t="shared" si="21"/>
        <v>541669539.27999997</v>
      </c>
      <c r="L83" s="62">
        <f t="shared" si="21"/>
        <v>573759438.57000005</v>
      </c>
      <c r="M83" s="62">
        <f t="shared" si="21"/>
        <v>16587060.094999999</v>
      </c>
      <c r="N83" s="63"/>
      <c r="O83" s="179">
        <f t="shared" si="13"/>
        <v>1.122151379425028</v>
      </c>
      <c r="P83" s="180">
        <f t="shared" si="14"/>
        <v>0.59431187107573014</v>
      </c>
      <c r="Q83" s="180">
        <f t="shared" si="15"/>
        <v>3.5194344144722688E-2</v>
      </c>
      <c r="R83" s="181">
        <f t="shared" si="20"/>
        <v>0</v>
      </c>
      <c r="S83" s="179">
        <f t="shared" si="16"/>
        <v>1.122151379425028</v>
      </c>
      <c r="T83" s="180">
        <f t="shared" si="17"/>
        <v>0.77025770512515512</v>
      </c>
      <c r="U83" s="180">
        <f t="shared" si="18"/>
        <v>0.58976879326109277</v>
      </c>
      <c r="V83" s="181">
        <f t="shared" si="19"/>
        <v>0.43856673521112433</v>
      </c>
      <c r="W83" s="159"/>
    </row>
    <row r="86" spans="5:23">
      <c r="L86" s="156"/>
    </row>
  </sheetData>
  <mergeCells count="25">
    <mergeCell ref="E73:E74"/>
    <mergeCell ref="E72:W72"/>
    <mergeCell ref="F73:F74"/>
    <mergeCell ref="G73:J73"/>
    <mergeCell ref="K73:N73"/>
    <mergeCell ref="O73:R73"/>
    <mergeCell ref="S73:V73"/>
    <mergeCell ref="W73:W74"/>
    <mergeCell ref="G10:V10"/>
    <mergeCell ref="G11:K11"/>
    <mergeCell ref="E2:S2"/>
    <mergeCell ref="E3:S3"/>
    <mergeCell ref="E4:S4"/>
    <mergeCell ref="L11:O11"/>
    <mergeCell ref="E5:S5"/>
    <mergeCell ref="W11:W12"/>
    <mergeCell ref="C13:C15"/>
    <mergeCell ref="C56:F56"/>
    <mergeCell ref="B16:F16"/>
    <mergeCell ref="B13:B15"/>
    <mergeCell ref="P11:S11"/>
    <mergeCell ref="T11:V11"/>
    <mergeCell ref="B11:B12"/>
    <mergeCell ref="C11:C12"/>
    <mergeCell ref="D11:F11"/>
  </mergeCells>
  <conditionalFormatting sqref="G75:J83">
    <cfRule type="containsBlanks" dxfId="29" priority="54">
      <formula>LEN(TRIM(G75))=0</formula>
    </cfRule>
  </conditionalFormatting>
  <conditionalFormatting sqref="H13:K13">
    <cfRule type="containsBlanks" dxfId="28" priority="33">
      <formula>LEN(TRIM(H13))=0</formula>
    </cfRule>
  </conditionalFormatting>
  <conditionalFormatting sqref="H16:K55">
    <cfRule type="containsBlanks" dxfId="27" priority="276">
      <formula>LEN(TRIM(H16))=0</formula>
    </cfRule>
  </conditionalFormatting>
  <conditionalFormatting sqref="L13:O55 K75:N83">
    <cfRule type="containsBlanks" dxfId="26" priority="55">
      <formula>LEN(TRIM(K13))=0</formula>
    </cfRule>
  </conditionalFormatting>
  <conditionalFormatting sqref="O75:V83">
    <cfRule type="cellIs" dxfId="25" priority="1" stopIfTrue="1" operator="equal">
      <formula>"100%"</formula>
    </cfRule>
    <cfRule type="cellIs" dxfId="24" priority="2" stopIfTrue="1" operator="lessThan">
      <formula>0.5</formula>
    </cfRule>
    <cfRule type="cellIs" dxfId="23" priority="3" stopIfTrue="1" operator="between">
      <formula>0.5</formula>
      <formula>0.7</formula>
    </cfRule>
    <cfRule type="cellIs" dxfId="22" priority="4" stopIfTrue="1" operator="between">
      <formula>0.7</formula>
      <formula>1.2</formula>
    </cfRule>
    <cfRule type="cellIs" dxfId="21" priority="5" stopIfTrue="1" operator="greaterThanOrEqual">
      <formula>1.2</formula>
    </cfRule>
    <cfRule type="containsBlanks" dxfId="20" priority="6" stopIfTrue="1">
      <formula>LEN(TRIM(O75))=0</formula>
    </cfRule>
  </conditionalFormatting>
  <conditionalFormatting sqref="P13:V13 P14:U14 V14:V15 P15 R15:U15">
    <cfRule type="containsBlanks" dxfId="19" priority="19">
      <formula>LEN(TRIM(P13))=0</formula>
    </cfRule>
    <cfRule type="cellIs" dxfId="18" priority="20" stopIfTrue="1" operator="equal">
      <formula>"100%"</formula>
    </cfRule>
    <cfRule type="cellIs" dxfId="17" priority="21" stopIfTrue="1" operator="lessThan">
      <formula>0.5</formula>
    </cfRule>
    <cfRule type="cellIs" dxfId="16" priority="22" stopIfTrue="1" operator="between">
      <formula>0.5</formula>
      <formula>0.7</formula>
    </cfRule>
    <cfRule type="cellIs" dxfId="15" priority="23" stopIfTrue="1" operator="between">
      <formula>0.7</formula>
      <formula>1.2</formula>
    </cfRule>
    <cfRule type="cellIs" dxfId="14" priority="24" stopIfTrue="1" operator="greaterThanOrEqual">
      <formula>1.2</formula>
    </cfRule>
    <cfRule type="containsBlanks" dxfId="13" priority="25" stopIfTrue="1">
      <formula>LEN(TRIM(P13))=0</formula>
    </cfRule>
  </conditionalFormatting>
  <conditionalFormatting sqref="P16:V55">
    <cfRule type="cellIs" dxfId="12" priority="171" stopIfTrue="1" operator="equal">
      <formula>"100%"</formula>
    </cfRule>
    <cfRule type="cellIs" dxfId="11" priority="172" stopIfTrue="1" operator="lessThan">
      <formula>0.5</formula>
    </cfRule>
    <cfRule type="cellIs" dxfId="10" priority="173" stopIfTrue="1" operator="between">
      <formula>0.5</formula>
      <formula>0.7</formula>
    </cfRule>
    <cfRule type="cellIs" dxfId="9" priority="174" stopIfTrue="1" operator="between">
      <formula>0.7</formula>
      <formula>1.2</formula>
    </cfRule>
    <cfRule type="cellIs" dxfId="8" priority="175" stopIfTrue="1" operator="greaterThanOrEqual">
      <formula>1.2</formula>
    </cfRule>
    <cfRule type="containsBlanks" dxfId="7" priority="176" stopIfTrue="1">
      <formula>LEN(TRIM(P16))=0</formula>
    </cfRule>
  </conditionalFormatting>
  <conditionalFormatting sqref="Q15">
    <cfRule type="cellIs" dxfId="6" priority="13" stopIfTrue="1" operator="equal">
      <formula>"100%"</formula>
    </cfRule>
    <cfRule type="cellIs" dxfId="5" priority="14" stopIfTrue="1" operator="lessThan">
      <formula>0.5</formula>
    </cfRule>
    <cfRule type="cellIs" dxfId="4" priority="15" stopIfTrue="1" operator="between">
      <formula>0.5</formula>
      <formula>0.7</formula>
    </cfRule>
    <cfRule type="cellIs" dxfId="3" priority="16" stopIfTrue="1" operator="between">
      <formula>0.7</formula>
      <formula>1.2</formula>
    </cfRule>
    <cfRule type="cellIs" dxfId="2" priority="17" stopIfTrue="1" operator="greaterThanOrEqual">
      <formula>1.2</formula>
    </cfRule>
    <cfRule type="containsBlanks" dxfId="1" priority="18" stopIfTrue="1">
      <formula>LEN(TRIM(Q15))=0</formula>
    </cfRule>
  </conditionalFormatting>
  <conditionalFormatting sqref="T16:V55">
    <cfRule type="containsBlanks" dxfId="0" priority="170">
      <formula>LEN(TRIM(T16))=0</formula>
    </cfRule>
  </conditionalFormatting>
  <pageMargins left="0.7" right="0.7" top="0.92" bottom="0.56000000000000005" header="0.3" footer="0.49"/>
  <pageSetup paperSize="17" scale="40" fitToHeight="0" orientation="landscape" horizontalDpi="1200" verticalDpi="1200" r:id="rId1"/>
  <rowBreaks count="4" manualBreakCount="4">
    <brk id="20" max="22" man="1"/>
    <brk id="35" max="22" man="1"/>
    <brk id="47" max="22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A5" sqref="A5"/>
    </sheetView>
  </sheetViews>
  <sheetFormatPr defaultColWidth="11.42578125" defaultRowHeight="14.45"/>
  <cols>
    <col min="1" max="1" width="20.28515625" customWidth="1"/>
    <col min="2" max="2" width="34.7109375" customWidth="1"/>
  </cols>
  <sheetData>
    <row r="1" spans="1:2">
      <c r="A1" s="48" t="s">
        <v>227</v>
      </c>
    </row>
    <row r="3" spans="1:2" ht="120" customHeight="1">
      <c r="A3" s="243" t="s">
        <v>228</v>
      </c>
      <c r="B3" s="243"/>
    </row>
    <row r="5" spans="1:2" ht="43.15">
      <c r="A5" s="38"/>
      <c r="B5" s="47" t="s">
        <v>229</v>
      </c>
    </row>
    <row r="6" spans="1:2" ht="57.6">
      <c r="A6" s="39"/>
      <c r="B6" s="47" t="s">
        <v>230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Alejandra Olivas</cp:lastModifiedBy>
  <cp:revision/>
  <dcterms:created xsi:type="dcterms:W3CDTF">2020-03-29T15:30:51Z</dcterms:created>
  <dcterms:modified xsi:type="dcterms:W3CDTF">2024-01-24T17:23:12Z</dcterms:modified>
  <cp:category/>
  <cp:contentStatus/>
</cp:coreProperties>
</file>