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esktop\CORREGIR\"/>
    </mc:Choice>
  </mc:AlternateContent>
  <xr:revisionPtr revIDLastSave="0" documentId="13_ncr:1_{21C508EC-4B32-4F5C-83F2-F1A6B64378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GUIMIENTO 1er trimestre2024" sheetId="1" r:id="rId1"/>
    <sheet name="Hoja1" sheetId="3" r:id="rId2"/>
    <sheet name="Instrucciones" sheetId="2" r:id="rId3"/>
  </sheets>
  <definedNames>
    <definedName name="ADFASDF">#REF!</definedName>
    <definedName name="_xlnm.Print_Area" localSheetId="0">'SEGUIMIENTO 1er trimestre2024'!$A$1:$W$29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15" i="1"/>
  <c r="R37" i="1" l="1"/>
  <c r="N37" i="1" l="1"/>
  <c r="T36" i="1"/>
  <c r="S36" i="1"/>
  <c r="R36" i="1"/>
  <c r="Q36" i="1"/>
  <c r="P36" i="1"/>
  <c r="O36" i="1"/>
  <c r="N36" i="1"/>
  <c r="U36" i="1" s="1"/>
  <c r="R10" i="3"/>
  <c r="Q10" i="3"/>
  <c r="N10" i="3"/>
  <c r="M10" i="3"/>
  <c r="S9" i="3"/>
  <c r="R9" i="3"/>
  <c r="Q9" i="3"/>
  <c r="P9" i="3"/>
  <c r="O9" i="3"/>
  <c r="N9" i="3"/>
  <c r="M9" i="3"/>
  <c r="T9" i="3" s="1"/>
  <c r="P23" i="1" l="1"/>
  <c r="P22" i="1"/>
  <c r="P16" i="1"/>
  <c r="P14" i="1"/>
  <c r="G16" i="1" l="1"/>
  <c r="G15" i="1"/>
  <c r="G14" i="1"/>
  <c r="G17" i="1"/>
  <c r="G18" i="1"/>
  <c r="G19" i="1"/>
  <c r="G20" i="1"/>
  <c r="G21" i="1"/>
  <c r="G22" i="1"/>
  <c r="G23" i="1"/>
  <c r="P21" i="1" l="1"/>
  <c r="P20" i="1"/>
  <c r="P19" i="1"/>
  <c r="P18" i="1"/>
  <c r="P17" i="1" l="1"/>
  <c r="P24" i="1" s="1"/>
</calcChain>
</file>

<file path=xl/sharedStrings.xml><?xml version="1.0" encoding="utf-8"?>
<sst xmlns="http://schemas.openxmlformats.org/spreadsheetml/2006/main" count="157" uniqueCount="91">
  <si>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</si>
  <si>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</si>
  <si>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</si>
  <si>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</si>
  <si>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</si>
  <si>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</si>
  <si>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</si>
  <si>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</si>
  <si>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</si>
  <si>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</si>
  <si>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</si>
  <si>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</si>
  <si>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</si>
  <si>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</si>
  <si>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</si>
  <si>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</si>
  <si>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t>Fin
(DGPM / DP)</t>
  </si>
  <si>
    <t>Actividad</t>
  </si>
  <si>
    <t>Anual</t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</si>
  <si>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</si>
  <si>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</si>
  <si>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</si>
  <si>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</si>
  <si>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</si>
  <si>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</si>
  <si>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REVISÓ
Mtro. Enrique E. Encalada Sánchez
Dirección de Planeación de la DGPM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</si>
  <si>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</si>
  <si>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</si>
  <si>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</si>
  <si>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</si>
  <si>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JUSTIFICACION TRIMESTRAL DE AVANCE DE RESULTADOS 2023</t>
  </si>
  <si>
    <t xml:space="preserve">INSTITUTO MUNICIPAL DE LA JUVENTUD </t>
  </si>
  <si>
    <r>
      <rPr>
        <b/>
        <sz val="11"/>
        <color theme="1"/>
        <rFont val="Arial"/>
        <family val="2"/>
      </rPr>
      <t>4.20.1:</t>
    </r>
    <r>
      <rPr>
        <sz val="11"/>
        <color theme="1"/>
        <rFont val="Arial"/>
        <family val="2"/>
      </rPr>
      <t xml:space="preserve"> Contribuir en la promoción de  acciones que combatan las causas que generan las violencias y la delincuencia contribuyendo a la paz y la justica mediante el desarrollo de herramientas que propicien y promuevan el desarrollo integral de las juventudes.</t>
    </r>
  </si>
  <si>
    <t>CLAVE Y NOMBRE DEL PPA:F-PPA 4.20 PROGRAMA DE DESARROLLO INTEGRAL CON PERSPECTIVA DE JUVENTUDES</t>
  </si>
  <si>
    <r>
      <rPr>
        <b/>
        <sz val="11"/>
        <color theme="0"/>
        <rFont val="Arial"/>
        <family val="2"/>
      </rPr>
      <t>PJDI:</t>
    </r>
    <r>
      <rPr>
        <sz val="11"/>
        <color theme="0"/>
        <rFont val="Arial"/>
        <family val="2"/>
      </rPr>
      <t xml:space="preserve"> Porcentaje de jóvenes participantes en las actividades de desarrollo integral.</t>
    </r>
  </si>
  <si>
    <r>
      <rPr>
        <b/>
        <sz val="11"/>
        <color rgb="FFFFFFFF"/>
        <rFont val="Arial"/>
        <family val="2"/>
      </rPr>
      <t xml:space="preserve">4.20.1.1 </t>
    </r>
    <r>
      <rPr>
        <sz val="11"/>
        <color rgb="FFFFFFFF"/>
        <rFont val="Arial"/>
        <family val="2"/>
      </rPr>
      <t>Las juventudes del municipio de Benito Juárez  desarrollan herramientas que propician y promueven su desarrollo integral.</t>
    </r>
  </si>
  <si>
    <t>Propósito
(DIRECCIÓN GENERAL DEL IMJUVE)</t>
  </si>
  <si>
    <t>Componente
(UNIDAD DE ORIENTACIÓN Y BIENESTAR JUVENIL)</t>
  </si>
  <si>
    <r>
      <rPr>
        <b/>
        <sz val="11"/>
        <color theme="1"/>
        <rFont val="Arial"/>
        <family val="2"/>
      </rPr>
      <t>4.20.1.1.1</t>
    </r>
    <r>
      <rPr>
        <sz val="11"/>
        <color theme="1"/>
        <rFont val="Arial"/>
        <family val="2"/>
      </rPr>
      <t xml:space="preserve"> Servicios integrales que promueven el bienestar y la vida digna de las juventudes brindados.</t>
    </r>
  </si>
  <si>
    <r>
      <rPr>
        <b/>
        <sz val="11"/>
        <color theme="1"/>
        <rFont val="Arial"/>
        <family val="2"/>
      </rPr>
      <t>PSIJB:</t>
    </r>
    <r>
      <rPr>
        <sz val="11"/>
        <color theme="1"/>
        <rFont val="Arial"/>
        <family val="2"/>
      </rPr>
      <t xml:space="preserve"> Porcentaje de servicios integrales dirigidos a las juventudes brindados.</t>
    </r>
  </si>
  <si>
    <t xml:space="preserve">Trimestral </t>
  </si>
  <si>
    <r>
      <rPr>
        <b/>
        <sz val="11"/>
        <color theme="0"/>
        <rFont val="Arial"/>
        <family val="2"/>
      </rPr>
      <t xml:space="preserve">UNIDAD DE MEDIDA DEL INDICADOR: </t>
    </r>
    <r>
      <rPr>
        <sz val="11"/>
        <color theme="0"/>
        <rFont val="Arial"/>
        <family val="2"/>
      </rPr>
      <t xml:space="preserve">Porcentaje
</t>
    </r>
    <r>
      <rPr>
        <b/>
        <sz val="11"/>
        <color theme="0"/>
        <rFont val="Arial"/>
        <family val="2"/>
      </rPr>
      <t xml:space="preserve">UNIDAD DE MEDIDA DE LAS VARIABLES: </t>
    </r>
    <r>
      <rPr>
        <sz val="11"/>
        <color theme="0"/>
        <rFont val="Arial"/>
        <family val="2"/>
      </rPr>
      <t xml:space="preserve">Jóvenes 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</si>
  <si>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 Porcentaje.
</t>
    </r>
    <r>
      <rPr>
        <b/>
        <sz val="11"/>
        <color theme="1"/>
        <rFont val="Arial"/>
        <family val="2"/>
      </rPr>
      <t>UNIDAD DE MEDIDA DE LAS VARIABLES</t>
    </r>
    <r>
      <rPr>
        <sz val="11"/>
        <color theme="1"/>
        <rFont val="Arial"/>
        <family val="2"/>
      </rPr>
      <t xml:space="preserve"> Servicios Integrales.</t>
    </r>
  </si>
  <si>
    <r>
      <rPr>
        <b/>
        <sz val="11"/>
        <color rgb="FF000000"/>
        <rFont val="Arial"/>
        <family val="2"/>
      </rPr>
      <t>4.20.1.1.1.1</t>
    </r>
    <r>
      <rPr>
        <sz val="11"/>
        <color rgb="FF000000"/>
        <rFont val="Arial"/>
        <family val="2"/>
      </rPr>
      <t xml:space="preserve"> Realización de actividades de promoción a la igualdad e inclusión afectiva de las juventudes</t>
    </r>
  </si>
  <si>
    <r>
      <rPr>
        <b/>
        <sz val="11"/>
        <color theme="1"/>
        <rFont val="Arial"/>
        <family val="2"/>
      </rPr>
      <t xml:space="preserve">PAIA: </t>
    </r>
    <r>
      <rPr>
        <sz val="11"/>
        <color theme="1"/>
        <rFont val="Arial"/>
        <family val="2"/>
      </rPr>
      <t>Porcentaje de actividades de igualdad e inclusión afectiva dirigidas a las juventudes.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</si>
  <si>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Actividades </t>
    </r>
  </si>
  <si>
    <r>
      <t>4.20.1.1.1.2</t>
    </r>
    <r>
      <rPr>
        <b/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Realización de actividades que promuevan el Bienestar Juvenil y la Vida Digna.</t>
    </r>
  </si>
  <si>
    <r>
      <rPr>
        <b/>
        <sz val="11"/>
        <color theme="1"/>
        <rFont val="Arial"/>
        <family val="2"/>
      </rPr>
      <t>PABV</t>
    </r>
    <r>
      <rPr>
        <sz val="11"/>
        <color theme="1"/>
        <rFont val="Arial"/>
        <family val="2"/>
      </rPr>
      <t>: Porcentaje de actividades que promueven el bienestar juvenil y la Vida Digna para las juventudes.</t>
    </r>
  </si>
  <si>
    <r>
      <t xml:space="preserve">UNIDAD DE MEDIDA DEL INDICADOR:  </t>
    </r>
    <r>
      <rPr>
        <sz val="11"/>
        <rFont val="Arial"/>
        <family val="2"/>
      </rPr>
      <t>Porcentaje</t>
    </r>
    <r>
      <rPr>
        <b/>
        <sz val="11"/>
        <rFont val="Arial"/>
        <family val="2"/>
      </rPr>
      <t xml:space="preserve">
UNIDAD DE MEDIDA DE LAS VARIABLES </t>
    </r>
    <r>
      <rPr>
        <sz val="11"/>
        <rFont val="Arial"/>
        <family val="2"/>
      </rPr>
      <t>Actividades</t>
    </r>
  </si>
  <si>
    <r>
      <rPr>
        <b/>
        <sz val="11"/>
        <color theme="1"/>
        <rFont val="Arial"/>
        <family val="2"/>
      </rPr>
      <t>4.20.1.1.1.3</t>
    </r>
    <r>
      <rPr>
        <sz val="11"/>
        <color theme="1"/>
        <rFont val="Arial"/>
        <family val="2"/>
      </rPr>
      <t xml:space="preserve"> Realización de actividades que promuevan la cultura de paz y seguridad</t>
    </r>
  </si>
  <si>
    <r>
      <rPr>
        <b/>
        <sz val="11"/>
        <color theme="1"/>
        <rFont val="Arial"/>
        <family val="2"/>
      </rPr>
      <t>PACS:</t>
    </r>
    <r>
      <rPr>
        <sz val="11"/>
        <color theme="1"/>
        <rFont val="Arial"/>
        <family val="2"/>
      </rPr>
      <t xml:space="preserve"> Porcentaje de actividades que promueven la Cultura de Paz y Seguridad a las juventudes.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</si>
  <si>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 xml:space="preserve">UNIDAD DE MEDIDA DE LAS VARIABLES </t>
    </r>
    <r>
      <rPr>
        <sz val="11"/>
        <rFont val="Arial"/>
        <family val="2"/>
      </rPr>
      <t xml:space="preserve">Actividades </t>
    </r>
  </si>
  <si>
    <t>Componente
(UNIDAD DE SERVICIOS A LA JUVENTUD)</t>
  </si>
  <si>
    <r>
      <t xml:space="preserve">4.20.1.1.2 </t>
    </r>
    <r>
      <rPr>
        <sz val="11"/>
        <color theme="1"/>
        <rFont val="Arial"/>
        <family val="2"/>
      </rPr>
      <t>Actividades de fomento profesional y del entorno ambiental dirigidas a las juventudes realizadas.</t>
    </r>
  </si>
  <si>
    <r>
      <t xml:space="preserve">PAFPA: </t>
    </r>
    <r>
      <rPr>
        <sz val="11"/>
        <color rgb="FF000000"/>
        <rFont val="Arial"/>
        <family val="2"/>
      </rPr>
      <t>Porcentaje de actividades de fomento profesional y ambiental dirigidas a las juventudes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</si>
  <si>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 Porcentaje
</t>
    </r>
    <r>
      <rPr>
        <b/>
        <sz val="11"/>
        <color theme="1"/>
        <rFont val="Arial"/>
        <family val="2"/>
      </rPr>
      <t>UNIDAD DE MEDIDA DE LAS VARIABLES</t>
    </r>
    <r>
      <rPr>
        <sz val="11"/>
        <color theme="1"/>
        <rFont val="Arial"/>
        <family val="2"/>
      </rPr>
      <t xml:space="preserve"> Actividades </t>
    </r>
  </si>
  <si>
    <r>
      <t xml:space="preserve">4.20.1.1.2.1 </t>
    </r>
    <r>
      <rPr>
        <sz val="11"/>
        <color theme="1"/>
        <rFont val="Arial"/>
        <family val="2"/>
      </rPr>
      <t>Ejecución de actividades que fomenten la educación, el emprendimiento y el trabajo digno de las juventudes.</t>
    </r>
  </si>
  <si>
    <r>
      <rPr>
        <b/>
        <sz val="11"/>
        <color theme="1"/>
        <rFont val="Arial"/>
        <family val="2"/>
      </rPr>
      <t>PAFL:</t>
    </r>
    <r>
      <rPr>
        <sz val="11"/>
        <color theme="1"/>
        <rFont val="Arial"/>
        <family val="2"/>
      </rPr>
      <t xml:space="preserve"> Porcentaje de  actividades en fomento educativo y laboral de las juventudes.</t>
    </r>
  </si>
  <si>
    <r>
      <t xml:space="preserve">4.20.1.1.2.2 </t>
    </r>
    <r>
      <rPr>
        <sz val="11"/>
        <color theme="1"/>
        <rFont val="Arial"/>
        <family val="2"/>
      </rPr>
      <t>Ejecución de actividades que fomenten los entornos sostenibles, dignos y adecuados.</t>
    </r>
  </si>
  <si>
    <r>
      <t xml:space="preserve">4.20.1.1.2.3 </t>
    </r>
    <r>
      <rPr>
        <sz val="11"/>
        <color theme="1"/>
        <rFont val="Arial"/>
        <family val="2"/>
      </rPr>
      <t>Integración del Padrón Municipal de las Juventudes de Benito Juárez.</t>
    </r>
  </si>
  <si>
    <r>
      <t xml:space="preserve">4.20.1.1.2.4 </t>
    </r>
    <r>
      <rPr>
        <sz val="11"/>
        <color theme="1"/>
        <rFont val="Arial"/>
        <family val="2"/>
      </rPr>
      <t>Ejecución de actividades que fomenten la participación ciudadana de las juventudes.</t>
    </r>
  </si>
  <si>
    <r>
      <rPr>
        <b/>
        <sz val="11"/>
        <color theme="1"/>
        <rFont val="Arial"/>
        <family val="2"/>
      </rPr>
      <t>PAED:</t>
    </r>
    <r>
      <rPr>
        <sz val="11"/>
        <color theme="1"/>
        <rFont val="Arial"/>
        <family val="2"/>
      </rPr>
      <t xml:space="preserve"> Porcentaje de actividades que fomenten los entornos dignos para las juventudes.</t>
    </r>
  </si>
  <si>
    <r>
      <rPr>
        <b/>
        <sz val="11"/>
        <color theme="1"/>
        <rFont val="Arial"/>
        <family val="2"/>
      </rPr>
      <t>PJIP:</t>
    </r>
    <r>
      <rPr>
        <sz val="11"/>
        <color theme="1"/>
        <rFont val="Arial"/>
        <family val="2"/>
      </rPr>
      <t xml:space="preserve"> Porcentaje de juventudes integradas en el Padrón.</t>
    </r>
  </si>
  <si>
    <r>
      <rPr>
        <b/>
        <sz val="11"/>
        <color theme="1"/>
        <rFont val="Arial"/>
        <family val="2"/>
      </rPr>
      <t>PAPC:</t>
    </r>
    <r>
      <rPr>
        <sz val="11"/>
        <color theme="1"/>
        <rFont val="Arial"/>
        <family val="2"/>
      </rPr>
      <t xml:space="preserve"> Porcentaje de actividades que fomenten la participación ciudada de las juventudes.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</si>
  <si>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 xml:space="preserve"> Actividades </t>
    </r>
  </si>
  <si>
    <t xml:space="preserve">ELABORÓ 
L.C.P Geser Manuel Caporali Santos 
Coordinador Administrativo </t>
  </si>
  <si>
    <t xml:space="preserve">Instittuto Municipal de la Juventud </t>
  </si>
  <si>
    <t xml:space="preserve">No se logro el avance al cien por ciento debido a que varias actividades se lograron un ahorro en las compras de los materiales.  </t>
  </si>
  <si>
    <t>ANUAL</t>
  </si>
  <si>
    <t xml:space="preserve">AUTORIZÓ
C. Danielle Camargo Davila Madrid 
Directora General del Instituto Municipal de la Juventud </t>
  </si>
  <si>
    <r>
      <t xml:space="preserve">Justificación Trimestral: </t>
    </r>
    <r>
      <rPr>
        <sz val="11"/>
        <rFont val="Arial"/>
        <family val="2"/>
      </rPr>
      <t>Se logró superar las actividades, debido a que se realizaron brigadas de salud visual en distintitos puntos de la Ciudad para el programa Lentes para Todxs.</t>
    </r>
  </si>
  <si>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. El avance en cumplimiento de metas trimestral refleja lo reportado respecto a lo programado, es decir 104.25%. 
</t>
    </r>
    <r>
      <rPr>
        <b/>
        <sz val="11"/>
        <rFont val="Arial"/>
        <family val="2"/>
      </rPr>
      <t>Meta Anual:</t>
    </r>
    <r>
      <rPr>
        <sz val="11"/>
        <rFont val="Arial"/>
        <family val="2"/>
      </rPr>
      <t xml:space="preserve"> El Instituto Nacional de Estadística y Geografía, INEGI, implementa y publica los resultados de la Encuesta Nacional de Victimización y Percepción sobre Seguridad Pública Anualmente. Ultimo dato 78% periodo marzo-abril 2023 </t>
    </r>
  </si>
  <si>
    <r>
      <t xml:space="preserve">Justificación Trimestral: </t>
    </r>
    <r>
      <rPr>
        <sz val="11"/>
        <color theme="0"/>
        <rFont val="Arial"/>
        <family val="2"/>
      </rPr>
      <t>Se superó la meta trimestral, debido a que se pudieron realizar los programas:  Lentes para Todxs, Tarjeta Juventud es Cancún y Congreso de Cancún nos une por la Paz los cuales tuvieron un mayor alcance de beneficiarios.</t>
    </r>
  </si>
  <si>
    <r>
      <t xml:space="preserve">Justificación Trimestral: </t>
    </r>
    <r>
      <rPr>
        <sz val="11"/>
        <color theme="1"/>
        <rFont val="Arial"/>
        <family val="2"/>
      </rPr>
      <t xml:space="preserve">Se superó la meta debido a que se realizaron las pláticas de "Apostándole a las Adolescencias" y brigadas visuales para el programa de Lentes para Todxs en donde se contó con la participación de las juventudes. </t>
    </r>
    <r>
      <rPr>
        <b/>
        <sz val="11"/>
        <color theme="1"/>
        <rFont val="Arial"/>
        <family val="2"/>
      </rPr>
      <t xml:space="preserve">
</t>
    </r>
  </si>
  <si>
    <r>
      <t xml:space="preserve">Justificación Trimestral: </t>
    </r>
    <r>
      <rPr>
        <sz val="11"/>
        <color theme="1"/>
        <rFont val="Arial"/>
        <family val="2"/>
      </rPr>
      <t xml:space="preserve">Se logró superar el número de actividades debibo a la apertura de los espacios en las secundarias para realizar las pláticas de Prevención a la violencia de genero. </t>
    </r>
    <r>
      <rPr>
        <b/>
        <sz val="11"/>
        <color theme="1"/>
        <rFont val="Arial"/>
        <family val="2"/>
      </rPr>
      <t xml:space="preserve">
</t>
    </r>
  </si>
  <si>
    <r>
      <t xml:space="preserve">Justificación Trimestral: </t>
    </r>
    <r>
      <rPr>
        <sz val="11"/>
        <color theme="1"/>
        <rFont val="Arial"/>
        <family val="2"/>
      </rPr>
      <t>Se logró superar las actividades, debido a que se realizaron brigadas de salud visual para el programa Lentes para Todxs.</t>
    </r>
  </si>
  <si>
    <r>
      <t xml:space="preserve">Justificación Trimestral: </t>
    </r>
    <r>
      <rPr>
        <sz val="11"/>
        <color theme="1"/>
        <rFont val="Arial"/>
        <family val="2"/>
      </rPr>
      <t xml:space="preserve">Se logró alcanzar la meta programada debido a los programas realizados como Innovación y Finanzas Personales, Cabildo Juvenil, Tarjeta Juventud es Cancún.  </t>
    </r>
  </si>
  <si>
    <r>
      <t xml:space="preserve">Justificación Trimestral: </t>
    </r>
    <r>
      <rPr>
        <sz val="11"/>
        <color theme="1"/>
        <rFont val="Arial"/>
        <family val="2"/>
      </rPr>
      <t>Se logró alcanzar la meta programada, debido a que se pudo concretar la conferencia Innovación y Finanzas personales en varios grupos de una preparatoria.</t>
    </r>
  </si>
  <si>
    <r>
      <t xml:space="preserve">Justificación Trimestral: </t>
    </r>
    <r>
      <rPr>
        <sz val="11"/>
        <color theme="1"/>
        <rFont val="Arial"/>
        <family val="2"/>
      </rPr>
      <t xml:space="preserve">Solo se logró realizar 1 actividad programada para este trimestre debido a que se programaron otras actividades, se pretende realizar para los siguientes trimestres. 
</t>
    </r>
  </si>
  <si>
    <r>
      <t xml:space="preserve">Justificación Trimestral: </t>
    </r>
    <r>
      <rPr>
        <sz val="11"/>
        <color theme="1"/>
        <rFont val="Arial"/>
        <family val="2"/>
      </rPr>
      <t xml:space="preserve">No hay metas programadas para este trimestre. </t>
    </r>
  </si>
  <si>
    <r>
      <t xml:space="preserve">Justificación Trimestral: </t>
    </r>
    <r>
      <rPr>
        <sz val="11"/>
        <color theme="1"/>
        <rFont val="Arial"/>
        <family val="2"/>
      </rPr>
      <t>Se logró superar la meta programada ya que se pudieron concretar en este trimestre actividades como el Cabildo Juvenil y Actividación.</t>
    </r>
  </si>
  <si>
    <t>JUSTIFICACION TRIMESTRAL Y ANUAL DE AVANCE DE RESULTADOS 2024</t>
  </si>
  <si>
    <t>PORCENTAJE DE AVANCE TRIMESTRAL ACUMULADO 2024</t>
  </si>
  <si>
    <t>PORCENTAJE DE AVANCE TRIMESTRAL 2024</t>
  </si>
  <si>
    <t>AVANCE EN CUMPLIMIENTO DE METAS TRIMESTRAL Y ANUAL ACUMULADO 2024</t>
  </si>
  <si>
    <t>META PROGRAMADA 2024</t>
  </si>
  <si>
    <t>META REALIZADA 2024</t>
  </si>
  <si>
    <t xml:space="preserve">Se pudo realizar un mayor devengo a lo presupuestado, considerando que en varias compras se ahorro. </t>
  </si>
  <si>
    <r>
      <rPr>
        <b/>
        <sz val="11"/>
        <color theme="1"/>
        <rFont val="Arial"/>
        <family val="2"/>
      </rPr>
      <t>PPPIVCENVIPE:</t>
    </r>
    <r>
      <rPr>
        <sz val="11"/>
        <color theme="1"/>
        <rFont val="Arial"/>
        <family val="2"/>
      </rPr>
      <t xml:space="preserve"> Porcentaje de población de 18 años y más que percibe inseguro vivir en Cancún.
</t>
    </r>
    <r>
      <rPr>
        <b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Encuesta Nacional de Seguridad Pública Urbana. Periodicidad Anual.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</si>
  <si>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
Población de 18 años y más encuestada.</t>
    </r>
  </si>
  <si>
    <t>SEGUIMIENTO DE AVANCE EN CUMPLIMIENTO DE METAS Y OBJETIVOS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</si>
</sst>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6"/>
      <color theme="0"/>
      <name val="Arial"/>
      <family val="2"/>
    </font>
    <font>
      <b/>
      <sz val="12"/>
      <name val="Arial"/>
      <family val="2"/>
    </font>
    <font>
      <b/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AED8F4"/>
        <bgColor rgb="FF000000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163">
    <xf numFmtId="0" fontId="0" fillId="0" borderId="0" xfId="0"/>
    <xf numFmtId="0" fontId="3" fillId="3" borderId="10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top" wrapText="1"/>
    </xf>
    <xf numFmtId="0" fontId="5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justify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10" fontId="13" fillId="3" borderId="23" xfId="2" applyNumberFormat="1" applyFont="1" applyFill="1" applyBorder="1" applyAlignment="1">
      <alignment horizontal="center" vertical="center" wrapText="1"/>
    </xf>
    <xf numFmtId="10" fontId="14" fillId="7" borderId="21" xfId="2" applyNumberFormat="1" applyFont="1" applyFill="1" applyBorder="1" applyAlignment="1">
      <alignment horizontal="center" vertical="center" wrapText="1"/>
    </xf>
    <xf numFmtId="10" fontId="14" fillId="3" borderId="21" xfId="2" applyNumberFormat="1" applyFont="1" applyFill="1" applyBorder="1" applyAlignment="1">
      <alignment horizontal="center" vertical="center" wrapText="1"/>
    </xf>
    <xf numFmtId="10" fontId="14" fillId="7" borderId="22" xfId="2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vertical="center" wrapText="1"/>
    </xf>
    <xf numFmtId="3" fontId="6" fillId="2" borderId="41" xfId="0" applyNumberFormat="1" applyFont="1" applyFill="1" applyBorder="1" applyAlignment="1">
      <alignment horizontal="center" vertical="center" wrapText="1"/>
    </xf>
    <xf numFmtId="3" fontId="6" fillId="2" borderId="42" xfId="0" applyNumberFormat="1" applyFont="1" applyFill="1" applyBorder="1" applyAlignment="1">
      <alignment horizontal="center" vertical="center" wrapText="1"/>
    </xf>
    <xf numFmtId="3" fontId="6" fillId="2" borderId="43" xfId="0" applyNumberFormat="1" applyFont="1" applyFill="1" applyBorder="1" applyAlignment="1">
      <alignment horizontal="center" vertical="center" wrapText="1"/>
    </xf>
    <xf numFmtId="3" fontId="6" fillId="2" borderId="44" xfId="0" applyNumberFormat="1" applyFont="1" applyFill="1" applyBorder="1" applyAlignment="1">
      <alignment horizontal="center" vertical="center" wrapText="1"/>
    </xf>
    <xf numFmtId="10" fontId="0" fillId="4" borderId="45" xfId="0" applyNumberFormat="1" applyFill="1" applyBorder="1" applyAlignment="1">
      <alignment horizontal="center" vertical="center" wrapText="1"/>
    </xf>
    <xf numFmtId="3" fontId="6" fillId="2" borderId="47" xfId="0" applyNumberFormat="1" applyFont="1" applyFill="1" applyBorder="1" applyAlignment="1">
      <alignment horizontal="center" vertical="center" wrapText="1"/>
    </xf>
    <xf numFmtId="3" fontId="6" fillId="2" borderId="48" xfId="0" applyNumberFormat="1" applyFont="1" applyFill="1" applyBorder="1" applyAlignment="1">
      <alignment horizontal="center" vertical="center" wrapText="1"/>
    </xf>
    <xf numFmtId="3" fontId="6" fillId="2" borderId="49" xfId="0" applyNumberFormat="1" applyFont="1" applyFill="1" applyBorder="1" applyAlignment="1">
      <alignment horizontal="center" vertical="center" wrapText="1"/>
    </xf>
    <xf numFmtId="3" fontId="6" fillId="2" borderId="50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46" xfId="0" applyNumberFormat="1" applyFill="1" applyBorder="1" applyAlignment="1">
      <alignment horizontal="center" vertical="center" wrapText="1"/>
    </xf>
    <xf numFmtId="0" fontId="4" fillId="7" borderId="51" xfId="0" applyFont="1" applyFill="1" applyBorder="1" applyAlignment="1">
      <alignment horizontal="left" vertical="center" wrapText="1"/>
    </xf>
    <xf numFmtId="0" fontId="4" fillId="3" borderId="51" xfId="0" applyFont="1" applyFill="1" applyBorder="1" applyAlignment="1">
      <alignment horizontal="left" vertical="center" wrapText="1"/>
    </xf>
    <xf numFmtId="10" fontId="0" fillId="4" borderId="19" xfId="0" applyNumberFormat="1" applyFill="1" applyBorder="1" applyAlignment="1">
      <alignment horizontal="center" vertical="center" wrapText="1"/>
    </xf>
    <xf numFmtId="3" fontId="6" fillId="10" borderId="41" xfId="0" applyNumberFormat="1" applyFont="1" applyFill="1" applyBorder="1" applyAlignment="1">
      <alignment horizontal="center" vertical="center" wrapText="1"/>
    </xf>
    <xf numFmtId="3" fontId="6" fillId="10" borderId="42" xfId="0" applyNumberFormat="1" applyFont="1" applyFill="1" applyBorder="1" applyAlignment="1">
      <alignment horizontal="center" vertical="center" wrapText="1"/>
    </xf>
    <xf numFmtId="3" fontId="6" fillId="10" borderId="43" xfId="0" applyNumberFormat="1" applyFont="1" applyFill="1" applyBorder="1" applyAlignment="1">
      <alignment horizontal="center" vertical="center" wrapText="1"/>
    </xf>
    <xf numFmtId="3" fontId="6" fillId="10" borderId="44" xfId="0" applyNumberFormat="1" applyFont="1" applyFill="1" applyBorder="1" applyAlignment="1">
      <alignment horizontal="center" vertical="center" wrapText="1"/>
    </xf>
    <xf numFmtId="10" fontId="0" fillId="4" borderId="53" xfId="0" applyNumberForma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justify" vertical="center" wrapText="1"/>
    </xf>
    <xf numFmtId="0" fontId="8" fillId="10" borderId="55" xfId="0" applyFont="1" applyFill="1" applyBorder="1" applyAlignment="1">
      <alignment horizontal="center" vertical="center" wrapText="1"/>
    </xf>
    <xf numFmtId="0" fontId="8" fillId="6" borderId="51" xfId="0" applyFont="1" applyFill="1" applyBorder="1" applyAlignment="1">
      <alignment horizontal="left" vertical="center" wrapText="1"/>
    </xf>
    <xf numFmtId="0" fontId="4" fillId="3" borderId="52" xfId="0" applyFont="1" applyFill="1" applyBorder="1" applyAlignment="1">
      <alignment horizontal="left" vertical="center" wrapText="1"/>
    </xf>
    <xf numFmtId="0" fontId="17" fillId="6" borderId="13" xfId="0" applyFont="1" applyFill="1" applyBorder="1" applyAlignment="1">
      <alignment horizontal="justify" vertical="center" wrapText="1"/>
    </xf>
    <xf numFmtId="0" fontId="6" fillId="7" borderId="13" xfId="0" applyFont="1" applyFill="1" applyBorder="1" applyAlignment="1">
      <alignment horizontal="justify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justify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justify" vertical="center" wrapText="1"/>
    </xf>
    <xf numFmtId="0" fontId="5" fillId="13" borderId="13" xfId="0" applyFont="1" applyFill="1" applyBorder="1" applyAlignment="1">
      <alignment horizontal="justify" vertical="center" wrapText="1"/>
    </xf>
    <xf numFmtId="0" fontId="4" fillId="3" borderId="56" xfId="0" applyFont="1" applyFill="1" applyBorder="1" applyAlignment="1">
      <alignment horizontal="justify" vertical="center" wrapText="1"/>
    </xf>
    <xf numFmtId="0" fontId="6" fillId="3" borderId="56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4" fillId="3" borderId="57" xfId="0" applyNumberFormat="1" applyFont="1" applyFill="1" applyBorder="1" applyAlignment="1">
      <alignment horizontal="center" vertical="center" wrapText="1"/>
    </xf>
    <xf numFmtId="44" fontId="6" fillId="2" borderId="58" xfId="1" applyFont="1" applyFill="1" applyBorder="1" applyAlignment="1">
      <alignment horizontal="center" vertical="center" wrapText="1"/>
    </xf>
    <xf numFmtId="44" fontId="6" fillId="2" borderId="59" xfId="1" applyFont="1" applyFill="1" applyBorder="1" applyAlignment="1">
      <alignment horizontal="center" vertical="center" wrapText="1"/>
    </xf>
    <xf numFmtId="44" fontId="6" fillId="2" borderId="60" xfId="1" applyFont="1" applyFill="1" applyBorder="1" applyAlignment="1">
      <alignment horizontal="center" vertical="center" wrapText="1"/>
    </xf>
    <xf numFmtId="10" fontId="0" fillId="4" borderId="61" xfId="0" applyNumberFormat="1" applyFill="1" applyBorder="1" applyAlignment="1">
      <alignment horizontal="center" vertical="center" wrapText="1"/>
    </xf>
    <xf numFmtId="3" fontId="6" fillId="2" borderId="18" xfId="0" applyNumberFormat="1" applyFont="1" applyFill="1" applyBorder="1" applyAlignment="1">
      <alignment horizontal="center" vertical="center" wrapText="1"/>
    </xf>
    <xf numFmtId="3" fontId="6" fillId="2" borderId="62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12" fillId="5" borderId="65" xfId="0" applyFont="1" applyFill="1" applyBorder="1" applyAlignment="1">
      <alignment horizontal="center" vertical="top" wrapText="1"/>
    </xf>
    <xf numFmtId="0" fontId="6" fillId="3" borderId="66" xfId="0" applyFont="1" applyFill="1" applyBorder="1" applyAlignment="1">
      <alignment horizontal="left" vertical="center" wrapText="1"/>
    </xf>
    <xf numFmtId="0" fontId="9" fillId="6" borderId="67" xfId="0" applyFont="1" applyFill="1" applyBorder="1" applyAlignment="1">
      <alignment horizontal="left" vertical="center" wrapText="1"/>
    </xf>
    <xf numFmtId="0" fontId="6" fillId="7" borderId="67" xfId="0" applyFont="1" applyFill="1" applyBorder="1" applyAlignment="1">
      <alignment horizontal="left" vertical="center" wrapText="1"/>
    </xf>
    <xf numFmtId="0" fontId="7" fillId="12" borderId="67" xfId="0" applyFont="1" applyFill="1" applyBorder="1" applyAlignment="1">
      <alignment horizontal="left" vertical="center" wrapText="1"/>
    </xf>
    <xf numFmtId="0" fontId="3" fillId="12" borderId="67" xfId="0" applyFont="1" applyFill="1" applyBorder="1" applyAlignment="1">
      <alignment horizontal="left" vertical="center" wrapText="1"/>
    </xf>
    <xf numFmtId="0" fontId="7" fillId="3" borderId="68" xfId="0" applyFont="1" applyFill="1" applyBorder="1" applyAlignment="1">
      <alignment horizontal="left" vertical="center" wrapText="1"/>
    </xf>
    <xf numFmtId="3" fontId="6" fillId="2" borderId="63" xfId="0" applyNumberFormat="1" applyFont="1" applyFill="1" applyBorder="1" applyAlignment="1">
      <alignment horizontal="center" vertical="center" wrapText="1"/>
    </xf>
    <xf numFmtId="3" fontId="6" fillId="2" borderId="69" xfId="0" applyNumberFormat="1" applyFont="1" applyFill="1" applyBorder="1" applyAlignment="1">
      <alignment horizontal="center" vertical="center" wrapText="1"/>
    </xf>
    <xf numFmtId="0" fontId="3" fillId="7" borderId="70" xfId="0" applyFont="1" applyFill="1" applyBorder="1" applyAlignment="1">
      <alignment horizontal="center" vertical="center" wrapText="1"/>
    </xf>
    <xf numFmtId="10" fontId="22" fillId="7" borderId="71" xfId="2" applyNumberFormat="1" applyFont="1" applyFill="1" applyBorder="1" applyAlignment="1">
      <alignment horizontal="center" vertical="center" wrapText="1"/>
    </xf>
    <xf numFmtId="3" fontId="3" fillId="7" borderId="72" xfId="0" applyNumberFormat="1" applyFont="1" applyFill="1" applyBorder="1" applyAlignment="1">
      <alignment horizontal="center" vertical="center" wrapText="1"/>
    </xf>
    <xf numFmtId="3" fontId="3" fillId="7" borderId="73" xfId="0" applyNumberFormat="1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7" borderId="35" xfId="0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left" vertical="center" wrapText="1"/>
    </xf>
    <xf numFmtId="10" fontId="23" fillId="11" borderId="75" xfId="0" applyNumberFormat="1" applyFont="1" applyFill="1" applyBorder="1" applyAlignment="1">
      <alignment horizontal="center" vertical="center"/>
    </xf>
    <xf numFmtId="10" fontId="10" fillId="4" borderId="76" xfId="0" applyNumberFormat="1" applyFont="1" applyFill="1" applyBorder="1" applyAlignment="1">
      <alignment horizontal="center" vertical="center" wrapText="1"/>
    </xf>
    <xf numFmtId="10" fontId="10" fillId="4" borderId="12" xfId="0" applyNumberFormat="1" applyFont="1" applyFill="1" applyBorder="1" applyAlignment="1">
      <alignment horizontal="center" vertical="center" wrapText="1"/>
    </xf>
    <xf numFmtId="10" fontId="10" fillId="4" borderId="24" xfId="0" applyNumberFormat="1" applyFont="1" applyFill="1" applyBorder="1" applyAlignment="1">
      <alignment horizontal="center" vertical="center" wrapText="1"/>
    </xf>
    <xf numFmtId="10" fontId="10" fillId="4" borderId="25" xfId="0" applyNumberFormat="1" applyFont="1" applyFill="1" applyBorder="1" applyAlignment="1">
      <alignment horizontal="center" vertical="center" wrapText="1"/>
    </xf>
    <xf numFmtId="0" fontId="3" fillId="3" borderId="79" xfId="0" applyFont="1" applyFill="1" applyBorder="1" applyAlignment="1">
      <alignment horizontal="center" vertical="center" wrapText="1"/>
    </xf>
    <xf numFmtId="0" fontId="3" fillId="3" borderId="80" xfId="0" applyFont="1" applyFill="1" applyBorder="1" applyAlignment="1">
      <alignment horizontal="center" vertical="center" wrapText="1"/>
    </xf>
    <xf numFmtId="10" fontId="10" fillId="4" borderId="81" xfId="0" applyNumberFormat="1" applyFont="1" applyFill="1" applyBorder="1" applyAlignment="1">
      <alignment horizontal="center" vertical="center" wrapText="1"/>
    </xf>
    <xf numFmtId="10" fontId="10" fillId="4" borderId="82" xfId="0" applyNumberFormat="1" applyFont="1" applyFill="1" applyBorder="1" applyAlignment="1">
      <alignment horizontal="center" vertical="center" wrapText="1"/>
    </xf>
    <xf numFmtId="3" fontId="14" fillId="2" borderId="83" xfId="0" applyNumberFormat="1" applyFont="1" applyFill="1" applyBorder="1" applyAlignment="1">
      <alignment horizontal="center" vertical="center" wrapText="1"/>
    </xf>
    <xf numFmtId="3" fontId="14" fillId="2" borderId="84" xfId="0" applyNumberFormat="1" applyFont="1" applyFill="1" applyBorder="1" applyAlignment="1">
      <alignment horizontal="center" vertical="center" wrapText="1"/>
    </xf>
    <xf numFmtId="10" fontId="0" fillId="4" borderId="25" xfId="0" applyNumberFormat="1" applyFill="1" applyBorder="1" applyAlignment="1">
      <alignment horizontal="center" vertical="center" wrapText="1"/>
    </xf>
    <xf numFmtId="10" fontId="10" fillId="4" borderId="85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86" xfId="0" applyNumberFormat="1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9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5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74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19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16" xfId="0" applyFont="1" applyFill="1" applyBorder="1" applyAlignment="1">
      <alignment horizontal="center" vertical="top" wrapText="1"/>
    </xf>
    <xf numFmtId="0" fontId="12" fillId="5" borderId="77" xfId="0" applyFont="1" applyFill="1" applyBorder="1" applyAlignment="1">
      <alignment horizontal="center" vertical="center" wrapText="1"/>
    </xf>
    <xf numFmtId="0" fontId="12" fillId="5" borderId="78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top" wrapText="1"/>
    </xf>
    <xf numFmtId="0" fontId="15" fillId="0" borderId="37" xfId="0" applyFont="1" applyBorder="1" applyAlignment="1">
      <alignment horizontal="center" vertical="top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64" xfId="0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center" vertical="center"/>
    </xf>
    <xf numFmtId="0" fontId="21" fillId="6" borderId="6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4">
    <cellStyle name="Moneda" xfId="1" builtinId="4"/>
    <cellStyle name="Normal" xfId="0" builtinId="0"/>
    <cellStyle name="Normal 2" xfId="3" xr:uid="{00000000-0005-0000-0000-000002000000}"/>
    <cellStyle name="Porcentaje" xfId="2" builtinId="5"/>
  </cellStyles>
  <dxfs count="88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555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555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5555"/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</xdr:row>
      <xdr:rowOff>83552</xdr:rowOff>
    </xdr:from>
    <xdr:to>
      <xdr:col>2</xdr:col>
      <xdr:colOff>143117</xdr:colOff>
      <xdr:row>8</xdr:row>
      <xdr:rowOff>158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267368"/>
          <a:ext cx="2534950" cy="1999406"/>
        </a:xfrm>
        <a:prstGeom prst="rect">
          <a:avLst/>
        </a:prstGeom>
      </xdr:spPr>
    </xdr:pic>
    <xdr:clientData/>
  </xdr:twoCellAnchor>
  <xdr:twoCellAnchor editAs="oneCell">
    <xdr:from>
      <xdr:col>22</xdr:col>
      <xdr:colOff>21168</xdr:colOff>
      <xdr:row>1</xdr:row>
      <xdr:rowOff>52916</xdr:rowOff>
    </xdr:from>
    <xdr:to>
      <xdr:col>22</xdr:col>
      <xdr:colOff>4339168</xdr:colOff>
      <xdr:row>4</xdr:row>
      <xdr:rowOff>210549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43918" y="253999"/>
          <a:ext cx="4318000" cy="1300633"/>
        </a:xfrm>
        <a:prstGeom prst="rect">
          <a:avLst/>
        </a:prstGeom>
      </xdr:spPr>
    </xdr:pic>
    <xdr:clientData/>
  </xdr:twoCellAnchor>
  <xdr:twoCellAnchor editAs="oneCell">
    <xdr:from>
      <xdr:col>2</xdr:col>
      <xdr:colOff>207819</xdr:colOff>
      <xdr:row>0</xdr:row>
      <xdr:rowOff>155862</xdr:rowOff>
    </xdr:from>
    <xdr:to>
      <xdr:col>2</xdr:col>
      <xdr:colOff>2706970</xdr:colOff>
      <xdr:row>8</xdr:row>
      <xdr:rowOff>69271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9455" y="155862"/>
          <a:ext cx="2506957" cy="2234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37"/>
  <sheetViews>
    <sheetView tabSelected="1" topLeftCell="C1" zoomScale="50" zoomScaleNormal="50" zoomScaleSheetLayoutView="25" workbookViewId="0">
      <selection activeCell="U7" sqref="U7"/>
    </sheetView>
  </sheetViews>
  <sheetFormatPr baseColWidth="10" defaultColWidth="11.42578125" defaultRowHeight="15" x14ac:dyDescent="0.25"/>
  <cols>
    <col min="1" max="1" width="11.42578125" customWidth="1"/>
    <col min="2" max="2" width="29.140625" customWidth="1"/>
    <col min="3" max="3" width="58.42578125" customWidth="1"/>
    <col min="4" max="4" width="26.5703125" customWidth="1"/>
    <col min="5" max="5" width="27" customWidth="1"/>
    <col min="6" max="7" width="22" customWidth="1"/>
    <col min="8" max="15" width="20.140625" customWidth="1"/>
    <col min="16" max="22" width="19.7109375" customWidth="1"/>
    <col min="23" max="23" width="65.7109375" customWidth="1"/>
  </cols>
  <sheetData>
    <row r="1" spans="2:23" ht="15.75" thickBot="1" x14ac:dyDescent="0.3"/>
    <row r="2" spans="2:23" ht="30" customHeight="1" x14ac:dyDescent="0.25">
      <c r="E2" s="140" t="s">
        <v>90</v>
      </c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2"/>
    </row>
    <row r="3" spans="2:23" ht="30" customHeight="1" x14ac:dyDescent="0.25">
      <c r="E3" s="143" t="s">
        <v>15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5"/>
    </row>
    <row r="4" spans="2:23" ht="30" customHeight="1" x14ac:dyDescent="0.25">
      <c r="E4" s="143" t="s">
        <v>33</v>
      </c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5"/>
    </row>
    <row r="5" spans="2:23" ht="30" customHeight="1" x14ac:dyDescent="0.25">
      <c r="E5" s="143" t="s">
        <v>31</v>
      </c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5"/>
    </row>
    <row r="6" spans="2:23" ht="15.75" customHeight="1" thickBot="1" x14ac:dyDescent="0.3">
      <c r="E6" s="25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8"/>
    </row>
    <row r="9" spans="2:23" ht="15.75" thickBot="1" x14ac:dyDescent="0.3"/>
    <row r="10" spans="2:23" ht="21" thickBot="1" x14ac:dyDescent="0.3">
      <c r="G10" s="154" t="s">
        <v>84</v>
      </c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6"/>
    </row>
    <row r="11" spans="2:23" ht="33" customHeight="1" thickBot="1" x14ac:dyDescent="0.3">
      <c r="B11" s="129" t="s">
        <v>0</v>
      </c>
      <c r="C11" s="131" t="s">
        <v>1</v>
      </c>
      <c r="D11" s="146" t="s">
        <v>2</v>
      </c>
      <c r="E11" s="146"/>
      <c r="F11" s="147"/>
      <c r="G11" s="151" t="s">
        <v>85</v>
      </c>
      <c r="H11" s="152"/>
      <c r="I11" s="152"/>
      <c r="J11" s="152"/>
      <c r="K11" s="153"/>
      <c r="L11" s="148" t="s">
        <v>86</v>
      </c>
      <c r="M11" s="149"/>
      <c r="N11" s="149"/>
      <c r="O11" s="150"/>
      <c r="P11" s="137" t="s">
        <v>83</v>
      </c>
      <c r="Q11" s="138"/>
      <c r="R11" s="138"/>
      <c r="S11" s="139"/>
      <c r="T11" s="137" t="s">
        <v>82</v>
      </c>
      <c r="U11" s="138"/>
      <c r="V11" s="139"/>
      <c r="W11" s="133" t="s">
        <v>81</v>
      </c>
    </row>
    <row r="12" spans="2:23" ht="144.75" thickBot="1" x14ac:dyDescent="0.3">
      <c r="B12" s="130"/>
      <c r="C12" s="132"/>
      <c r="D12" s="11" t="s">
        <v>3</v>
      </c>
      <c r="E12" s="11" t="s">
        <v>4</v>
      </c>
      <c r="F12" s="77" t="s">
        <v>5</v>
      </c>
      <c r="G12" s="86" t="s">
        <v>68</v>
      </c>
      <c r="H12" s="2" t="s">
        <v>6</v>
      </c>
      <c r="I12" s="4" t="s">
        <v>7</v>
      </c>
      <c r="J12" s="1" t="s">
        <v>8</v>
      </c>
      <c r="K12" s="5" t="s">
        <v>9</v>
      </c>
      <c r="L12" s="3" t="s">
        <v>6</v>
      </c>
      <c r="M12" s="4" t="s">
        <v>7</v>
      </c>
      <c r="N12" s="1" t="s">
        <v>8</v>
      </c>
      <c r="O12" s="5" t="s">
        <v>9</v>
      </c>
      <c r="P12" s="90" t="s">
        <v>6</v>
      </c>
      <c r="Q12" s="91" t="s">
        <v>7</v>
      </c>
      <c r="R12" s="27" t="s">
        <v>8</v>
      </c>
      <c r="S12" s="92" t="s">
        <v>9</v>
      </c>
      <c r="T12" s="100" t="s">
        <v>7</v>
      </c>
      <c r="U12" s="93" t="s">
        <v>8</v>
      </c>
      <c r="V12" s="101" t="s">
        <v>9</v>
      </c>
      <c r="W12" s="134"/>
    </row>
    <row r="13" spans="2:23" ht="213" customHeight="1" x14ac:dyDescent="0.25">
      <c r="B13" s="12" t="s">
        <v>16</v>
      </c>
      <c r="C13" s="13" t="s">
        <v>32</v>
      </c>
      <c r="D13" s="13" t="s">
        <v>88</v>
      </c>
      <c r="E13" s="14" t="s">
        <v>18</v>
      </c>
      <c r="F13" s="78" t="s">
        <v>89</v>
      </c>
      <c r="G13" s="87">
        <v>0.7</v>
      </c>
      <c r="H13" s="21">
        <v>0.78339999999999999</v>
      </c>
      <c r="I13" s="22">
        <v>0.7</v>
      </c>
      <c r="J13" s="23">
        <v>0.7</v>
      </c>
      <c r="K13" s="24">
        <v>0.7</v>
      </c>
      <c r="L13" s="21">
        <v>0.78339999999999999</v>
      </c>
      <c r="M13" s="22"/>
      <c r="N13" s="21"/>
      <c r="O13" s="22"/>
      <c r="P13" s="96">
        <f>IFERROR(L13/H13,"NO APLICA")</f>
        <v>1</v>
      </c>
      <c r="Q13" s="102"/>
      <c r="R13" s="102"/>
      <c r="S13" s="107"/>
      <c r="T13" s="96"/>
      <c r="U13" s="102"/>
      <c r="V13" s="102"/>
      <c r="W13" s="51" t="s">
        <v>71</v>
      </c>
    </row>
    <row r="14" spans="2:23" ht="114" customHeight="1" x14ac:dyDescent="0.25">
      <c r="B14" s="15" t="s">
        <v>36</v>
      </c>
      <c r="C14" s="55" t="s">
        <v>35</v>
      </c>
      <c r="D14" s="7" t="s">
        <v>34</v>
      </c>
      <c r="E14" s="16" t="s">
        <v>40</v>
      </c>
      <c r="F14" s="79" t="s">
        <v>41</v>
      </c>
      <c r="G14" s="88">
        <f>SUM(H14:K14)</f>
        <v>14000</v>
      </c>
      <c r="H14" s="84">
        <v>3500</v>
      </c>
      <c r="I14" s="30">
        <v>3000</v>
      </c>
      <c r="J14" s="30">
        <v>4250</v>
      </c>
      <c r="K14" s="31">
        <v>3250</v>
      </c>
      <c r="L14" s="29">
        <v>7502</v>
      </c>
      <c r="M14" s="30"/>
      <c r="N14" s="30"/>
      <c r="O14" s="32"/>
      <c r="P14" s="97">
        <f>IFERROR((L14/H14),"100%")</f>
        <v>2.1434285714285712</v>
      </c>
      <c r="Q14" s="102"/>
      <c r="R14" s="102"/>
      <c r="S14" s="104"/>
      <c r="T14" s="102"/>
      <c r="U14" s="102"/>
      <c r="V14" s="102"/>
      <c r="W14" s="53" t="s">
        <v>72</v>
      </c>
    </row>
    <row r="15" spans="2:23" ht="117.75" customHeight="1" x14ac:dyDescent="0.25">
      <c r="B15" s="6" t="s">
        <v>37</v>
      </c>
      <c r="C15" s="56" t="s">
        <v>38</v>
      </c>
      <c r="D15" s="56" t="s">
        <v>39</v>
      </c>
      <c r="E15" s="57" t="s">
        <v>40</v>
      </c>
      <c r="F15" s="80" t="s">
        <v>42</v>
      </c>
      <c r="G15" s="88">
        <f>SUM(H15:K15)</f>
        <v>43</v>
      </c>
      <c r="H15" s="84">
        <v>10</v>
      </c>
      <c r="I15" s="30">
        <v>10</v>
      </c>
      <c r="J15" s="30">
        <v>12</v>
      </c>
      <c r="K15" s="31">
        <v>11</v>
      </c>
      <c r="L15" s="29">
        <v>30</v>
      </c>
      <c r="M15" s="30"/>
      <c r="N15" s="30"/>
      <c r="O15" s="32"/>
      <c r="P15" s="97">
        <f>IFERROR((L15/H15),"100%")</f>
        <v>3</v>
      </c>
      <c r="Q15" s="102"/>
      <c r="R15" s="102"/>
      <c r="S15" s="104"/>
      <c r="T15" s="102"/>
      <c r="U15" s="102"/>
      <c r="V15" s="102"/>
      <c r="W15" s="43" t="s">
        <v>73</v>
      </c>
    </row>
    <row r="16" spans="2:23" ht="108" customHeight="1" x14ac:dyDescent="0.25">
      <c r="B16" s="8" t="s">
        <v>17</v>
      </c>
      <c r="C16" s="58" t="s">
        <v>43</v>
      </c>
      <c r="D16" s="59" t="s">
        <v>44</v>
      </c>
      <c r="E16" s="60" t="s">
        <v>40</v>
      </c>
      <c r="F16" s="81" t="s">
        <v>45</v>
      </c>
      <c r="G16" s="88">
        <f>SUM(H16:K16)</f>
        <v>12</v>
      </c>
      <c r="H16" s="84">
        <v>3</v>
      </c>
      <c r="I16" s="30">
        <v>3</v>
      </c>
      <c r="J16" s="30">
        <v>3</v>
      </c>
      <c r="K16" s="31">
        <v>3</v>
      </c>
      <c r="L16" s="29">
        <v>6</v>
      </c>
      <c r="M16" s="30"/>
      <c r="N16" s="30"/>
      <c r="O16" s="32"/>
      <c r="P16" s="97">
        <f>IFERROR((L16/H16),"100%")</f>
        <v>2</v>
      </c>
      <c r="Q16" s="102"/>
      <c r="R16" s="102"/>
      <c r="S16" s="104"/>
      <c r="T16" s="102"/>
      <c r="U16" s="102"/>
      <c r="V16" s="102"/>
      <c r="W16" s="44" t="s">
        <v>74</v>
      </c>
    </row>
    <row r="17" spans="2:23" ht="108" customHeight="1" x14ac:dyDescent="0.25">
      <c r="B17" s="8" t="s">
        <v>17</v>
      </c>
      <c r="C17" s="61" t="s">
        <v>46</v>
      </c>
      <c r="D17" s="59" t="s">
        <v>47</v>
      </c>
      <c r="E17" s="60" t="s">
        <v>40</v>
      </c>
      <c r="F17" s="82" t="s">
        <v>48</v>
      </c>
      <c r="G17" s="88">
        <f t="shared" ref="G17:G23" si="0">SUM(H17:K17)</f>
        <v>13</v>
      </c>
      <c r="H17" s="84">
        <v>3</v>
      </c>
      <c r="I17" s="30">
        <v>3</v>
      </c>
      <c r="J17" s="30">
        <v>4</v>
      </c>
      <c r="K17" s="31">
        <v>3</v>
      </c>
      <c r="L17" s="29">
        <v>11</v>
      </c>
      <c r="M17" s="30"/>
      <c r="N17" s="30"/>
      <c r="O17" s="32"/>
      <c r="P17" s="97">
        <f t="shared" ref="P17:P21" si="1">IFERROR((L17/H17),"100%")</f>
        <v>3.6666666666666665</v>
      </c>
      <c r="Q17" s="102"/>
      <c r="R17" s="102"/>
      <c r="S17" s="104"/>
      <c r="T17" s="102"/>
      <c r="U17" s="102"/>
      <c r="V17" s="102"/>
      <c r="W17" s="94" t="s">
        <v>70</v>
      </c>
    </row>
    <row r="18" spans="2:23" ht="106.5" customHeight="1" x14ac:dyDescent="0.25">
      <c r="B18" s="8" t="s">
        <v>17</v>
      </c>
      <c r="C18" s="59" t="s">
        <v>49</v>
      </c>
      <c r="D18" s="59" t="s">
        <v>50</v>
      </c>
      <c r="E18" s="60" t="s">
        <v>40</v>
      </c>
      <c r="F18" s="81" t="s">
        <v>51</v>
      </c>
      <c r="G18" s="88">
        <f t="shared" si="0"/>
        <v>18</v>
      </c>
      <c r="H18" s="84">
        <v>4</v>
      </c>
      <c r="I18" s="30">
        <v>4</v>
      </c>
      <c r="J18" s="30">
        <v>5</v>
      </c>
      <c r="K18" s="31">
        <v>5</v>
      </c>
      <c r="L18" s="29">
        <v>13</v>
      </c>
      <c r="M18" s="30"/>
      <c r="N18" s="30"/>
      <c r="O18" s="32"/>
      <c r="P18" s="97">
        <f t="shared" si="1"/>
        <v>3.25</v>
      </c>
      <c r="Q18" s="102"/>
      <c r="R18" s="102"/>
      <c r="S18" s="104"/>
      <c r="T18" s="102"/>
      <c r="U18" s="102"/>
      <c r="V18" s="102"/>
      <c r="W18" s="44" t="s">
        <v>75</v>
      </c>
    </row>
    <row r="19" spans="2:23" ht="101.25" customHeight="1" x14ac:dyDescent="0.25">
      <c r="B19" s="62" t="s">
        <v>52</v>
      </c>
      <c r="C19" s="63" t="s">
        <v>53</v>
      </c>
      <c r="D19" s="64" t="s">
        <v>54</v>
      </c>
      <c r="E19" s="57" t="s">
        <v>40</v>
      </c>
      <c r="F19" s="80" t="s">
        <v>55</v>
      </c>
      <c r="G19" s="88">
        <f t="shared" si="0"/>
        <v>40</v>
      </c>
      <c r="H19" s="84">
        <v>11</v>
      </c>
      <c r="I19" s="30">
        <v>7</v>
      </c>
      <c r="J19" s="30">
        <v>12</v>
      </c>
      <c r="K19" s="31">
        <v>10</v>
      </c>
      <c r="L19" s="29">
        <v>16</v>
      </c>
      <c r="M19" s="30"/>
      <c r="N19" s="30"/>
      <c r="O19" s="32"/>
      <c r="P19" s="97">
        <f t="shared" si="1"/>
        <v>1.4545454545454546</v>
      </c>
      <c r="Q19" s="102"/>
      <c r="R19" s="102"/>
      <c r="S19" s="104"/>
      <c r="T19" s="102"/>
      <c r="U19" s="102"/>
      <c r="V19" s="102"/>
      <c r="W19" s="43" t="s">
        <v>76</v>
      </c>
    </row>
    <row r="20" spans="2:23" ht="110.25" customHeight="1" x14ac:dyDescent="0.25">
      <c r="B20" s="8" t="s">
        <v>17</v>
      </c>
      <c r="C20" s="61" t="s">
        <v>56</v>
      </c>
      <c r="D20" s="59" t="s">
        <v>57</v>
      </c>
      <c r="E20" s="60" t="s">
        <v>40</v>
      </c>
      <c r="F20" s="81" t="s">
        <v>51</v>
      </c>
      <c r="G20" s="88">
        <f t="shared" si="0"/>
        <v>23</v>
      </c>
      <c r="H20" s="84">
        <v>6</v>
      </c>
      <c r="I20" s="30">
        <v>3</v>
      </c>
      <c r="J20" s="30">
        <v>7</v>
      </c>
      <c r="K20" s="31">
        <v>7</v>
      </c>
      <c r="L20" s="29">
        <v>10</v>
      </c>
      <c r="M20" s="30"/>
      <c r="N20" s="30"/>
      <c r="O20" s="32"/>
      <c r="P20" s="97">
        <f t="shared" si="1"/>
        <v>1.6666666666666667</v>
      </c>
      <c r="Q20" s="102"/>
      <c r="R20" s="102"/>
      <c r="S20" s="104"/>
      <c r="T20" s="102"/>
      <c r="U20" s="102"/>
      <c r="V20" s="102"/>
      <c r="W20" s="44" t="s">
        <v>77</v>
      </c>
    </row>
    <row r="21" spans="2:23" ht="108" customHeight="1" x14ac:dyDescent="0.25">
      <c r="B21" s="8" t="s">
        <v>17</v>
      </c>
      <c r="C21" s="61" t="s">
        <v>58</v>
      </c>
      <c r="D21" s="59" t="s">
        <v>61</v>
      </c>
      <c r="E21" s="60" t="s">
        <v>40</v>
      </c>
      <c r="F21" s="81" t="s">
        <v>51</v>
      </c>
      <c r="G21" s="88">
        <f t="shared" si="0"/>
        <v>10</v>
      </c>
      <c r="H21" s="84">
        <v>3</v>
      </c>
      <c r="I21" s="30">
        <v>2</v>
      </c>
      <c r="J21" s="30">
        <v>3</v>
      </c>
      <c r="K21" s="31">
        <v>2</v>
      </c>
      <c r="L21" s="29">
        <v>1</v>
      </c>
      <c r="M21" s="30"/>
      <c r="N21" s="30"/>
      <c r="O21" s="32"/>
      <c r="P21" s="97">
        <f t="shared" si="1"/>
        <v>0.33333333333333331</v>
      </c>
      <c r="Q21" s="102"/>
      <c r="R21" s="102"/>
      <c r="S21" s="104"/>
      <c r="T21" s="102"/>
      <c r="U21" s="102"/>
      <c r="V21" s="102"/>
      <c r="W21" s="44" t="s">
        <v>78</v>
      </c>
    </row>
    <row r="22" spans="2:23" ht="102.75" customHeight="1" x14ac:dyDescent="0.25">
      <c r="B22" s="8" t="s">
        <v>17</v>
      </c>
      <c r="C22" s="61" t="s">
        <v>59</v>
      </c>
      <c r="D22" s="59" t="s">
        <v>62</v>
      </c>
      <c r="E22" s="60" t="s">
        <v>40</v>
      </c>
      <c r="F22" s="81" t="s">
        <v>51</v>
      </c>
      <c r="G22" s="88">
        <f t="shared" si="0"/>
        <v>200</v>
      </c>
      <c r="H22" s="84">
        <v>0</v>
      </c>
      <c r="I22" s="30">
        <v>0</v>
      </c>
      <c r="J22" s="30">
        <v>0</v>
      </c>
      <c r="K22" s="31">
        <v>200</v>
      </c>
      <c r="L22" s="29">
        <v>0</v>
      </c>
      <c r="M22" s="30"/>
      <c r="N22" s="30"/>
      <c r="O22" s="32"/>
      <c r="P22" s="97" t="str">
        <f t="shared" ref="P22:P23" si="2">IFERROR((L22/H22),"100%")</f>
        <v>100%</v>
      </c>
      <c r="Q22" s="102"/>
      <c r="R22" s="102"/>
      <c r="S22" s="104"/>
      <c r="T22" s="102"/>
      <c r="U22" s="102"/>
      <c r="V22" s="102"/>
      <c r="W22" s="44" t="s">
        <v>79</v>
      </c>
    </row>
    <row r="23" spans="2:23" ht="111.75" customHeight="1" thickBot="1" x14ac:dyDescent="0.3">
      <c r="B23" s="9" t="s">
        <v>17</v>
      </c>
      <c r="C23" s="65" t="s">
        <v>60</v>
      </c>
      <c r="D23" s="66" t="s">
        <v>63</v>
      </c>
      <c r="E23" s="10" t="s">
        <v>40</v>
      </c>
      <c r="F23" s="83" t="s">
        <v>64</v>
      </c>
      <c r="G23" s="89">
        <f t="shared" si="0"/>
        <v>7</v>
      </c>
      <c r="H23" s="85">
        <v>2</v>
      </c>
      <c r="I23" s="35">
        <v>1</v>
      </c>
      <c r="J23" s="35">
        <v>2</v>
      </c>
      <c r="K23" s="36">
        <v>2</v>
      </c>
      <c r="L23" s="34">
        <v>5</v>
      </c>
      <c r="M23" s="35"/>
      <c r="N23" s="35"/>
      <c r="O23" s="37"/>
      <c r="P23" s="98">
        <f t="shared" si="2"/>
        <v>2.5</v>
      </c>
      <c r="Q23" s="99"/>
      <c r="R23" s="99"/>
      <c r="S23" s="105"/>
      <c r="T23" s="98"/>
      <c r="U23" s="103"/>
      <c r="V23" s="106"/>
      <c r="W23" s="54" t="s">
        <v>80</v>
      </c>
    </row>
    <row r="24" spans="2:23" ht="28.5" customHeight="1" x14ac:dyDescent="0.25">
      <c r="P24" s="95">
        <f>AVERAGE(P20:P23,P16:P18)</f>
        <v>2.2361111111111112</v>
      </c>
      <c r="Q24" s="95"/>
      <c r="R24" s="95"/>
      <c r="S24" s="95"/>
      <c r="T24" s="95"/>
      <c r="U24" s="95"/>
      <c r="V24" s="95"/>
    </row>
    <row r="28" spans="2:23" ht="51" customHeight="1" x14ac:dyDescent="0.25">
      <c r="C28" s="135" t="s">
        <v>65</v>
      </c>
      <c r="D28" s="136"/>
      <c r="E28" s="136"/>
      <c r="F28" s="136"/>
      <c r="G28" s="76"/>
      <c r="L28" s="135" t="s">
        <v>25</v>
      </c>
      <c r="M28" s="136"/>
      <c r="N28" s="136"/>
      <c r="O28" s="136"/>
      <c r="P28" s="136"/>
      <c r="Q28" s="136"/>
      <c r="U28" s="135" t="s">
        <v>69</v>
      </c>
      <c r="V28" s="136"/>
      <c r="W28" s="136"/>
    </row>
    <row r="31" spans="2:23" ht="12.6" customHeight="1" x14ac:dyDescent="0.25"/>
    <row r="32" spans="2:23" ht="15.75" thickBot="1" x14ac:dyDescent="0.3"/>
    <row r="33" spans="4:23" ht="15" customHeight="1" thickBot="1" x14ac:dyDescent="0.3">
      <c r="D33" s="121" t="s">
        <v>19</v>
      </c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3"/>
    </row>
    <row r="34" spans="4:23" ht="15" customHeight="1" thickBot="1" x14ac:dyDescent="0.3">
      <c r="D34" s="124" t="s">
        <v>20</v>
      </c>
      <c r="E34" s="126" t="s">
        <v>10</v>
      </c>
      <c r="F34" s="119" t="s">
        <v>11</v>
      </c>
      <c r="G34" s="128"/>
      <c r="H34" s="128"/>
      <c r="I34" s="120"/>
      <c r="J34" s="119" t="s">
        <v>12</v>
      </c>
      <c r="K34" s="128"/>
      <c r="L34" s="128"/>
      <c r="M34" s="120"/>
      <c r="N34" s="119" t="s">
        <v>13</v>
      </c>
      <c r="O34" s="128"/>
      <c r="P34" s="128"/>
      <c r="Q34" s="120"/>
      <c r="R34" s="119" t="s">
        <v>14</v>
      </c>
      <c r="S34" s="128"/>
      <c r="T34" s="128"/>
      <c r="U34" s="120"/>
      <c r="V34" s="115" t="s">
        <v>30</v>
      </c>
      <c r="W34" s="116"/>
    </row>
    <row r="35" spans="4:23" ht="27" customHeight="1" thickBot="1" x14ac:dyDescent="0.3">
      <c r="D35" s="125"/>
      <c r="E35" s="127"/>
      <c r="F35" s="17" t="s">
        <v>21</v>
      </c>
      <c r="G35" s="19" t="s">
        <v>22</v>
      </c>
      <c r="H35" s="18" t="s">
        <v>23</v>
      </c>
      <c r="I35" s="20" t="s">
        <v>24</v>
      </c>
      <c r="J35" s="17" t="s">
        <v>21</v>
      </c>
      <c r="K35" s="19" t="s">
        <v>22</v>
      </c>
      <c r="L35" s="18" t="s">
        <v>23</v>
      </c>
      <c r="M35" s="20" t="s">
        <v>24</v>
      </c>
      <c r="N35" s="17" t="s">
        <v>6</v>
      </c>
      <c r="O35" s="19" t="s">
        <v>7</v>
      </c>
      <c r="P35" s="18" t="s">
        <v>8</v>
      </c>
      <c r="Q35" s="20" t="s">
        <v>9</v>
      </c>
      <c r="R35" s="17" t="s">
        <v>6</v>
      </c>
      <c r="S35" s="19" t="s">
        <v>7</v>
      </c>
      <c r="T35" s="18" t="s">
        <v>8</v>
      </c>
      <c r="U35" s="20" t="s">
        <v>9</v>
      </c>
      <c r="V35" s="117"/>
      <c r="W35" s="118"/>
    </row>
    <row r="36" spans="4:23" ht="15.75" thickBot="1" x14ac:dyDescent="0.3">
      <c r="D36" s="111"/>
      <c r="E36" s="112"/>
      <c r="F36" s="46"/>
      <c r="G36" s="47"/>
      <c r="H36" s="47"/>
      <c r="I36" s="48"/>
      <c r="J36" s="46"/>
      <c r="K36" s="47"/>
      <c r="L36" s="47"/>
      <c r="M36" s="49"/>
      <c r="N36" s="50" t="str">
        <f>IFERROR((J36/F36),"100%")</f>
        <v>100%</v>
      </c>
      <c r="O36" s="42" t="str">
        <f t="shared" ref="O36:Q36" si="3">IFERROR((K36/G36),"100%")</f>
        <v>100%</v>
      </c>
      <c r="P36" s="42" t="str">
        <f t="shared" si="3"/>
        <v>100%</v>
      </c>
      <c r="Q36" s="33" t="str">
        <f t="shared" si="3"/>
        <v>100%</v>
      </c>
      <c r="R36" s="50" t="str">
        <f>IFERROR(((J36)/(F36)),"100%")</f>
        <v>100%</v>
      </c>
      <c r="S36" s="50" t="str">
        <f>IFERROR(((K36+L36)/(G36+H36)),"100%")</f>
        <v>100%</v>
      </c>
      <c r="T36" s="42" t="str">
        <f>IFERROR(((K36+L36+M36)/(G36+H36+I36)),"100%")</f>
        <v>100%</v>
      </c>
      <c r="U36" s="33" t="str">
        <f>IFERROR(((K36+L36+M36+N36)/(G36+H36+I36+J36)),"100%")</f>
        <v>100%</v>
      </c>
      <c r="V36" s="119"/>
      <c r="W36" s="120"/>
    </row>
    <row r="37" spans="4:23" ht="97.15" customHeight="1" thickBot="1" x14ac:dyDescent="0.3">
      <c r="D37" s="67" t="s">
        <v>66</v>
      </c>
      <c r="E37" s="68">
        <v>3500000</v>
      </c>
      <c r="F37" s="69">
        <v>630416</v>
      </c>
      <c r="G37" s="70"/>
      <c r="H37" s="70"/>
      <c r="I37" s="71"/>
      <c r="J37" s="69">
        <v>589000</v>
      </c>
      <c r="K37" s="70"/>
      <c r="L37" s="70"/>
      <c r="M37" s="71"/>
      <c r="N37" s="72">
        <f>IFERROR(J37/F37,"100"%)</f>
        <v>0.93430369787568845</v>
      </c>
      <c r="O37" s="73"/>
      <c r="P37" s="109"/>
      <c r="Q37" s="110"/>
      <c r="R37" s="45">
        <f>IFERROR(J37/E37,"100%")</f>
        <v>0.16828571428571429</v>
      </c>
      <c r="S37" s="73"/>
      <c r="T37" s="73"/>
      <c r="U37" s="108"/>
      <c r="V37" s="113" t="s">
        <v>87</v>
      </c>
      <c r="W37" s="114"/>
    </row>
  </sheetData>
  <mergeCells count="26">
    <mergeCell ref="E2:S2"/>
    <mergeCell ref="E3:S3"/>
    <mergeCell ref="D11:F11"/>
    <mergeCell ref="L11:O11"/>
    <mergeCell ref="P11:S11"/>
    <mergeCell ref="E4:S4"/>
    <mergeCell ref="E5:S5"/>
    <mergeCell ref="G11:K11"/>
    <mergeCell ref="G10:V10"/>
    <mergeCell ref="B11:B12"/>
    <mergeCell ref="C11:C12"/>
    <mergeCell ref="W11:W12"/>
    <mergeCell ref="L28:Q28"/>
    <mergeCell ref="U28:W28"/>
    <mergeCell ref="C28:F28"/>
    <mergeCell ref="T11:V11"/>
    <mergeCell ref="D36:E36"/>
    <mergeCell ref="V37:W37"/>
    <mergeCell ref="V34:W36"/>
    <mergeCell ref="D33:W33"/>
    <mergeCell ref="D34:D35"/>
    <mergeCell ref="E34:E35"/>
    <mergeCell ref="F34:I34"/>
    <mergeCell ref="J34:M34"/>
    <mergeCell ref="N34:Q34"/>
    <mergeCell ref="R34:U34"/>
  </mergeCells>
  <conditionalFormatting sqref="F36:I37">
    <cfRule type="containsBlanks" dxfId="87" priority="192">
      <formula>LEN(TRIM(F36))=0</formula>
    </cfRule>
  </conditionalFormatting>
  <conditionalFormatting sqref="H14:K23">
    <cfRule type="containsBlanks" dxfId="86" priority="215">
      <formula>LEN(TRIM(H14))=0</formula>
    </cfRule>
  </conditionalFormatting>
  <conditionalFormatting sqref="J36:M37">
    <cfRule type="containsBlanks" dxfId="85" priority="178">
      <formula>LEN(TRIM(J36))=0</formula>
    </cfRule>
  </conditionalFormatting>
  <conditionalFormatting sqref="L14:O23">
    <cfRule type="containsBlanks" dxfId="84" priority="216">
      <formula>LEN(TRIM(L14))=0</formula>
    </cfRule>
  </conditionalFormatting>
  <conditionalFormatting sqref="N37">
    <cfRule type="containsBlanks" dxfId="83" priority="191" stopIfTrue="1">
      <formula>LEN(TRIM(N37))=0</formula>
    </cfRule>
    <cfRule type="cellIs" dxfId="82" priority="189" stopIfTrue="1" operator="between">
      <formula>0.7</formula>
      <formula>1.2</formula>
    </cfRule>
    <cfRule type="cellIs" dxfId="81" priority="188" stopIfTrue="1" operator="between">
      <formula>0.5</formula>
      <formula>0.7</formula>
    </cfRule>
    <cfRule type="cellIs" dxfId="80" priority="187" stopIfTrue="1" operator="lessThan">
      <formula>0.5</formula>
    </cfRule>
    <cfRule type="cellIs" dxfId="79" priority="186" stopIfTrue="1" operator="equal">
      <formula>"100%"</formula>
    </cfRule>
    <cfRule type="cellIs" dxfId="78" priority="190" stopIfTrue="1" operator="greaterThanOrEqual">
      <formula>1.2</formula>
    </cfRule>
  </conditionalFormatting>
  <conditionalFormatting sqref="N36:U36">
    <cfRule type="containsBlanks" dxfId="77" priority="171" stopIfTrue="1">
      <formula>LEN(TRIM(N36))=0</formula>
    </cfRule>
    <cfRule type="cellIs" dxfId="76" priority="170" stopIfTrue="1" operator="greaterThanOrEqual">
      <formula>1.2</formula>
    </cfRule>
    <cfRule type="cellIs" dxfId="75" priority="169" stopIfTrue="1" operator="between">
      <formula>0.7</formula>
      <formula>1.2</formula>
    </cfRule>
    <cfRule type="cellIs" dxfId="74" priority="168" stopIfTrue="1" operator="between">
      <formula>0.5</formula>
      <formula>0.7</formula>
    </cfRule>
    <cfRule type="cellIs" dxfId="73" priority="167" stopIfTrue="1" operator="lessThan">
      <formula>0.5</formula>
    </cfRule>
    <cfRule type="cellIs" dxfId="72" priority="166" stopIfTrue="1" operator="equal">
      <formula>"100%"</formula>
    </cfRule>
  </conditionalFormatting>
  <conditionalFormatting sqref="O37:Q37">
    <cfRule type="containsBlanks" dxfId="71" priority="1">
      <formula>LEN(TRIM(O37))=0</formula>
    </cfRule>
  </conditionalFormatting>
  <conditionalFormatting sqref="P13">
    <cfRule type="cellIs" dxfId="70" priority="357" operator="greaterThanOrEqual">
      <formula>110%</formula>
    </cfRule>
    <cfRule type="cellIs" dxfId="69" priority="356" operator="between">
      <formula>100%</formula>
      <formula>110%</formula>
    </cfRule>
    <cfRule type="cellIs" dxfId="68" priority="355" operator="lessThanOrEqual">
      <formula>100%</formula>
    </cfRule>
    <cfRule type="cellIs" dxfId="67" priority="354" operator="equal">
      <formula>"NO APLICA"</formula>
    </cfRule>
  </conditionalFormatting>
  <conditionalFormatting sqref="P14:R23">
    <cfRule type="cellIs" dxfId="66" priority="124" stopIfTrue="1" operator="greaterThanOrEqual">
      <formula>1.2</formula>
    </cfRule>
    <cfRule type="cellIs" dxfId="65" priority="120" stopIfTrue="1" operator="equal">
      <formula>"100%"</formula>
    </cfRule>
    <cfRule type="cellIs" dxfId="64" priority="121" stopIfTrue="1" operator="lessThan">
      <formula>0.5</formula>
    </cfRule>
    <cfRule type="cellIs" dxfId="63" priority="122" stopIfTrue="1" operator="between">
      <formula>0.5</formula>
      <formula>0.7</formula>
    </cfRule>
    <cfRule type="cellIs" dxfId="62" priority="123" stopIfTrue="1" operator="between">
      <formula>0.7</formula>
      <formula>1.2</formula>
    </cfRule>
    <cfRule type="containsBlanks" dxfId="61" priority="125" stopIfTrue="1">
      <formula>LEN(TRIM(P14))=0</formula>
    </cfRule>
  </conditionalFormatting>
  <conditionalFormatting sqref="Q13:T13">
    <cfRule type="cellIs" dxfId="60" priority="78" stopIfTrue="1" operator="equal">
      <formula>"100%"</formula>
    </cfRule>
    <cfRule type="cellIs" dxfId="59" priority="79" stopIfTrue="1" operator="lessThan">
      <formula>0.5</formula>
    </cfRule>
    <cfRule type="cellIs" dxfId="58" priority="80" stopIfTrue="1" operator="between">
      <formula>0.5</formula>
      <formula>0.7</formula>
    </cfRule>
    <cfRule type="cellIs" dxfId="57" priority="81" stopIfTrue="1" operator="between">
      <formula>0.7</formula>
      <formula>1.2</formula>
    </cfRule>
    <cfRule type="cellIs" dxfId="56" priority="82" stopIfTrue="1" operator="greaterThanOrEqual">
      <formula>1.2</formula>
    </cfRule>
    <cfRule type="containsBlanks" dxfId="55" priority="83" stopIfTrue="1">
      <formula>LEN(TRIM(Q13))=0</formula>
    </cfRule>
  </conditionalFormatting>
  <conditionalFormatting sqref="Q13:V23">
    <cfRule type="containsBlanks" dxfId="54" priority="7">
      <formula>LEN(TRIM(Q13))=0</formula>
    </cfRule>
  </conditionalFormatting>
  <conditionalFormatting sqref="R37">
    <cfRule type="cellIs" dxfId="53" priority="182" stopIfTrue="1" operator="between">
      <formula>0.5</formula>
      <formula>0.7</formula>
    </cfRule>
    <cfRule type="containsBlanks" dxfId="52" priority="185" stopIfTrue="1">
      <formula>LEN(TRIM(R37))=0</formula>
    </cfRule>
    <cfRule type="cellIs" dxfId="51" priority="184" stopIfTrue="1" operator="greaterThanOrEqual">
      <formula>1.2</formula>
    </cfRule>
    <cfRule type="cellIs" dxfId="50" priority="183" stopIfTrue="1" operator="between">
      <formula>0.7</formula>
      <formula>1.2</formula>
    </cfRule>
    <cfRule type="cellIs" dxfId="49" priority="181" stopIfTrue="1" operator="lessThan">
      <formula>0.5</formula>
    </cfRule>
    <cfRule type="cellIs" dxfId="48" priority="180" stopIfTrue="1" operator="equal">
      <formula>"100%"</formula>
    </cfRule>
  </conditionalFormatting>
  <conditionalFormatting sqref="R36:U36">
    <cfRule type="containsBlanks" dxfId="47" priority="165">
      <formula>LEN(TRIM(R36))=0</formula>
    </cfRule>
  </conditionalFormatting>
  <conditionalFormatting sqref="S37:U37">
    <cfRule type="containsBlanks" dxfId="46" priority="4">
      <formula>LEN(TRIM(S37))=0</formula>
    </cfRule>
  </conditionalFormatting>
  <conditionalFormatting sqref="T14:T23">
    <cfRule type="cellIs" dxfId="45" priority="8" stopIfTrue="1" operator="equal">
      <formula>"100%"</formula>
    </cfRule>
    <cfRule type="cellIs" dxfId="44" priority="9" stopIfTrue="1" operator="lessThan">
      <formula>0.5</formula>
    </cfRule>
    <cfRule type="cellIs" dxfId="43" priority="10" stopIfTrue="1" operator="between">
      <formula>0.5</formula>
      <formula>0.7</formula>
    </cfRule>
    <cfRule type="cellIs" dxfId="42" priority="11" stopIfTrue="1" operator="between">
      <formula>0.7</formula>
      <formula>1.2</formula>
    </cfRule>
    <cfRule type="cellIs" dxfId="41" priority="12" stopIfTrue="1" operator="greaterThanOrEqual">
      <formula>1.2</formula>
    </cfRule>
    <cfRule type="containsBlanks" dxfId="40" priority="13" stopIfTrue="1">
      <formula>LEN(TRIM(T14))=0</formula>
    </cfRule>
  </conditionalFormatting>
  <conditionalFormatting sqref="U23">
    <cfRule type="cellIs" dxfId="39" priority="159" stopIfTrue="1" operator="equal">
      <formula>"100%"</formula>
    </cfRule>
    <cfRule type="containsBlanks" dxfId="38" priority="164" stopIfTrue="1">
      <formula>LEN(TRIM(U23))=0</formula>
    </cfRule>
    <cfRule type="cellIs" dxfId="37" priority="163" stopIfTrue="1" operator="greaterThanOrEqual">
      <formula>1.2</formula>
    </cfRule>
    <cfRule type="cellIs" dxfId="36" priority="162" stopIfTrue="1" operator="between">
      <formula>0.7</formula>
      <formula>1.2</formula>
    </cfRule>
    <cfRule type="cellIs" dxfId="35" priority="161" stopIfTrue="1" operator="between">
      <formula>0.5</formula>
      <formula>0.7</formula>
    </cfRule>
    <cfRule type="cellIs" dxfId="34" priority="160" stopIfTrue="1" operator="lessThan">
      <formula>0.5</formula>
    </cfRule>
  </conditionalFormatting>
  <conditionalFormatting sqref="U13:V22">
    <cfRule type="containsBlanks" dxfId="33" priority="111" stopIfTrue="1">
      <formula>LEN(TRIM(U13))=0</formula>
    </cfRule>
    <cfRule type="cellIs" dxfId="32" priority="110" stopIfTrue="1" operator="greaterThanOrEqual">
      <formula>1.2</formula>
    </cfRule>
    <cfRule type="cellIs" dxfId="31" priority="109" stopIfTrue="1" operator="between">
      <formula>0.7</formula>
      <formula>1.2</formula>
    </cfRule>
    <cfRule type="cellIs" dxfId="30" priority="108" stopIfTrue="1" operator="between">
      <formula>0.5</formula>
      <formula>0.7</formula>
    </cfRule>
    <cfRule type="cellIs" dxfId="29" priority="107" stopIfTrue="1" operator="lessThan">
      <formula>0.5</formula>
    </cfRule>
    <cfRule type="cellIs" dxfId="28" priority="106" stopIfTrue="1" operator="equal">
      <formula>"100%"</formula>
    </cfRule>
  </conditionalFormatting>
  <conditionalFormatting sqref="V23">
    <cfRule type="cellIs" dxfId="27" priority="135" stopIfTrue="1" operator="lessThan">
      <formula>0.5</formula>
    </cfRule>
    <cfRule type="cellIs" dxfId="26" priority="136" stopIfTrue="1" operator="between">
      <formula>0.5</formula>
      <formula>0.7</formula>
    </cfRule>
    <cfRule type="cellIs" dxfId="25" priority="137" stopIfTrue="1" operator="between">
      <formula>0.7</formula>
      <formula>1.2</formula>
    </cfRule>
    <cfRule type="cellIs" dxfId="24" priority="138" stopIfTrue="1" operator="greaterThanOrEqual">
      <formula>1.2</formula>
    </cfRule>
    <cfRule type="containsBlanks" dxfId="23" priority="139" stopIfTrue="1">
      <formula>LEN(TRIM(V23))=0</formula>
    </cfRule>
    <cfRule type="cellIs" dxfId="22" priority="134" stopIfTrue="1" operator="equal">
      <formula>"100%"</formula>
    </cfRule>
  </conditionalFormatting>
  <printOptions horizontalCentered="1"/>
  <pageMargins left="0.25" right="0.25" top="0.75" bottom="0.75" header="0.3" footer="0.3"/>
  <pageSetup paperSize="5" scale="2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U10"/>
  <sheetViews>
    <sheetView workbookViewId="0">
      <selection activeCell="H18" sqref="H18"/>
    </sheetView>
  </sheetViews>
  <sheetFormatPr baseColWidth="10" defaultRowHeight="15" x14ac:dyDescent="0.25"/>
  <cols>
    <col min="4" max="4" width="14.140625" bestFit="1" customWidth="1"/>
    <col min="5" max="6" width="13.5703125" bestFit="1" customWidth="1"/>
    <col min="9" max="10" width="13.5703125" bestFit="1" customWidth="1"/>
  </cols>
  <sheetData>
    <row r="5" spans="3:21" ht="15.75" thickBot="1" x14ac:dyDescent="0.3"/>
    <row r="6" spans="3:21" ht="15.75" thickBot="1" x14ac:dyDescent="0.3">
      <c r="C6" s="121" t="s">
        <v>19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3"/>
    </row>
    <row r="7" spans="3:21" ht="15.75" thickBot="1" x14ac:dyDescent="0.3">
      <c r="C7" s="157" t="s">
        <v>20</v>
      </c>
      <c r="D7" s="158" t="s">
        <v>10</v>
      </c>
      <c r="E7" s="159" t="s">
        <v>11</v>
      </c>
      <c r="F7" s="160"/>
      <c r="G7" s="160"/>
      <c r="H7" s="161"/>
      <c r="I7" s="159" t="s">
        <v>12</v>
      </c>
      <c r="J7" s="160"/>
      <c r="K7" s="160"/>
      <c r="L7" s="161"/>
      <c r="M7" s="159" t="s">
        <v>13</v>
      </c>
      <c r="N7" s="160"/>
      <c r="O7" s="160"/>
      <c r="P7" s="161"/>
      <c r="Q7" s="159" t="s">
        <v>14</v>
      </c>
      <c r="R7" s="160"/>
      <c r="S7" s="160"/>
      <c r="T7" s="161"/>
      <c r="U7" s="157" t="s">
        <v>30</v>
      </c>
    </row>
    <row r="8" spans="3:21" ht="29.25" thickBot="1" x14ac:dyDescent="0.3">
      <c r="C8" s="125"/>
      <c r="D8" s="127"/>
      <c r="E8" s="17" t="s">
        <v>21</v>
      </c>
      <c r="F8" s="19" t="s">
        <v>22</v>
      </c>
      <c r="G8" s="18" t="s">
        <v>23</v>
      </c>
      <c r="H8" s="20" t="s">
        <v>24</v>
      </c>
      <c r="I8" s="17" t="s">
        <v>21</v>
      </c>
      <c r="J8" s="19" t="s">
        <v>22</v>
      </c>
      <c r="K8" s="18" t="s">
        <v>23</v>
      </c>
      <c r="L8" s="20" t="s">
        <v>24</v>
      </c>
      <c r="M8" s="17" t="s">
        <v>6</v>
      </c>
      <c r="N8" s="19" t="s">
        <v>7</v>
      </c>
      <c r="O8" s="18" t="s">
        <v>8</v>
      </c>
      <c r="P8" s="20" t="s">
        <v>9</v>
      </c>
      <c r="Q8" s="17" t="s">
        <v>6</v>
      </c>
      <c r="R8" s="19" t="s">
        <v>7</v>
      </c>
      <c r="S8" s="18" t="s">
        <v>8</v>
      </c>
      <c r="T8" s="20" t="s">
        <v>9</v>
      </c>
      <c r="U8" s="125"/>
    </row>
    <row r="9" spans="3:21" ht="15.75" thickBot="1" x14ac:dyDescent="0.3">
      <c r="C9" s="111"/>
      <c r="D9" s="112"/>
      <c r="E9" s="46"/>
      <c r="F9" s="47"/>
      <c r="G9" s="47"/>
      <c r="H9" s="48"/>
      <c r="I9" s="46"/>
      <c r="J9" s="47"/>
      <c r="K9" s="47"/>
      <c r="L9" s="49"/>
      <c r="M9" s="50" t="str">
        <f>IFERROR((I9/E9),"100%")</f>
        <v>100%</v>
      </c>
      <c r="N9" s="42" t="str">
        <f t="shared" ref="N9:P9" si="0">IFERROR((J9/F9),"100%")</f>
        <v>100%</v>
      </c>
      <c r="O9" s="42" t="str">
        <f t="shared" si="0"/>
        <v>100%</v>
      </c>
      <c r="P9" s="33" t="str">
        <f t="shared" si="0"/>
        <v>100%</v>
      </c>
      <c r="Q9" s="50" t="str">
        <f>IFERROR(((I9)/(E9)),"100%")</f>
        <v>100%</v>
      </c>
      <c r="R9" s="50" t="str">
        <f>IFERROR(((J9+K9)/(F9+G9)),"100%")</f>
        <v>100%</v>
      </c>
      <c r="S9" s="42" t="str">
        <f>IFERROR(((J9+K9+L9)/(F9+G9+H9)),"100%")</f>
        <v>100%</v>
      </c>
      <c r="T9" s="33" t="str">
        <f>IFERROR(((J9+K9+L9+M9)/(F9+G9+H9+I9)),"100%")</f>
        <v>100%</v>
      </c>
      <c r="U9" s="52"/>
    </row>
    <row r="10" spans="3:21" ht="200.25" thickBot="1" x14ac:dyDescent="0.3">
      <c r="C10" s="67" t="s">
        <v>66</v>
      </c>
      <c r="D10" s="68">
        <v>3500000</v>
      </c>
      <c r="E10" s="69">
        <v>860678</v>
      </c>
      <c r="F10" s="70">
        <v>850321</v>
      </c>
      <c r="G10" s="70">
        <v>0</v>
      </c>
      <c r="H10" s="71">
        <v>0</v>
      </c>
      <c r="I10" s="69">
        <v>789478.52</v>
      </c>
      <c r="J10" s="70">
        <v>850321</v>
      </c>
      <c r="K10" s="70"/>
      <c r="L10" s="71"/>
      <c r="M10" s="72">
        <f>IFERROR(I10/E10,"100"%)</f>
        <v>0.91727512495962482</v>
      </c>
      <c r="N10" s="72">
        <f>IFERROR(J10/F10,"100"%)</f>
        <v>1</v>
      </c>
      <c r="O10" s="73"/>
      <c r="P10" s="74"/>
      <c r="Q10" s="45">
        <f>IFERROR(I10/D10,"100%")</f>
        <v>0.22556529142857143</v>
      </c>
      <c r="R10" s="45">
        <f>IFERROR(J10/D10,"100%")</f>
        <v>0.24294885714285713</v>
      </c>
      <c r="S10" s="73"/>
      <c r="T10" s="74"/>
      <c r="U10" s="75" t="s">
        <v>67</v>
      </c>
    </row>
  </sheetData>
  <mergeCells count="9">
    <mergeCell ref="C9:D9"/>
    <mergeCell ref="C6:U6"/>
    <mergeCell ref="C7:C8"/>
    <mergeCell ref="D7:D8"/>
    <mergeCell ref="E7:H7"/>
    <mergeCell ref="I7:L7"/>
    <mergeCell ref="M7:P7"/>
    <mergeCell ref="Q7:T7"/>
    <mergeCell ref="U7:U8"/>
  </mergeCells>
  <conditionalFormatting sqref="E9:H10">
    <cfRule type="containsBlanks" dxfId="21" priority="29">
      <formula>LEN(TRIM(E9))=0</formula>
    </cfRule>
  </conditionalFormatting>
  <conditionalFormatting sqref="I9:L10">
    <cfRule type="containsBlanks" dxfId="20" priority="15">
      <formula>LEN(TRIM(I9))=0</formula>
    </cfRule>
  </conditionalFormatting>
  <conditionalFormatting sqref="M10:N10">
    <cfRule type="cellIs" dxfId="19" priority="23" stopIfTrue="1" operator="equal">
      <formula>"100%"</formula>
    </cfRule>
    <cfRule type="cellIs" dxfId="18" priority="24" stopIfTrue="1" operator="lessThan">
      <formula>0.5</formula>
    </cfRule>
    <cfRule type="cellIs" dxfId="17" priority="25" stopIfTrue="1" operator="between">
      <formula>0.5</formula>
      <formula>0.7</formula>
    </cfRule>
    <cfRule type="cellIs" dxfId="16" priority="26" stopIfTrue="1" operator="between">
      <formula>0.7</formula>
      <formula>1.2</formula>
    </cfRule>
    <cfRule type="cellIs" dxfId="15" priority="27" stopIfTrue="1" operator="greaterThanOrEqual">
      <formula>1.2</formula>
    </cfRule>
    <cfRule type="containsBlanks" dxfId="14" priority="28" stopIfTrue="1">
      <formula>LEN(TRIM(M10))=0</formula>
    </cfRule>
  </conditionalFormatting>
  <conditionalFormatting sqref="M9:T9">
    <cfRule type="cellIs" dxfId="13" priority="2" stopIfTrue="1" operator="equal">
      <formula>"100%"</formula>
    </cfRule>
    <cfRule type="cellIs" dxfId="12" priority="3" stopIfTrue="1" operator="lessThan">
      <formula>0.5</formula>
    </cfRule>
    <cfRule type="cellIs" dxfId="11" priority="4" stopIfTrue="1" operator="between">
      <formula>0.5</formula>
      <formula>0.7</formula>
    </cfRule>
    <cfRule type="cellIs" dxfId="10" priority="5" stopIfTrue="1" operator="between">
      <formula>0.7</formula>
      <formula>1.2</formula>
    </cfRule>
    <cfRule type="cellIs" dxfId="9" priority="6" stopIfTrue="1" operator="greaterThanOrEqual">
      <formula>1.2</formula>
    </cfRule>
    <cfRule type="containsBlanks" dxfId="8" priority="7" stopIfTrue="1">
      <formula>LEN(TRIM(M9))=0</formula>
    </cfRule>
  </conditionalFormatting>
  <conditionalFormatting sqref="O10:P10 S10:T10">
    <cfRule type="containsBlanks" dxfId="7" priority="16">
      <formula>LEN(TRIM(O10))=0</formula>
    </cfRule>
  </conditionalFormatting>
  <conditionalFormatting sqref="Q10:R10">
    <cfRule type="cellIs" dxfId="6" priority="17" stopIfTrue="1" operator="equal">
      <formula>"100%"</formula>
    </cfRule>
    <cfRule type="cellIs" dxfId="5" priority="18" stopIfTrue="1" operator="lessThan">
      <formula>0.5</formula>
    </cfRule>
    <cfRule type="cellIs" dxfId="4" priority="19" stopIfTrue="1" operator="between">
      <formula>0.5</formula>
      <formula>0.7</formula>
    </cfRule>
    <cfRule type="cellIs" dxfId="3" priority="20" stopIfTrue="1" operator="between">
      <formula>0.7</formula>
      <formula>1.2</formula>
    </cfRule>
    <cfRule type="cellIs" dxfId="2" priority="21" stopIfTrue="1" operator="greaterThanOrEqual">
      <formula>1.2</formula>
    </cfRule>
    <cfRule type="containsBlanks" dxfId="1" priority="22" stopIfTrue="1">
      <formula>LEN(TRIM(Q10))=0</formula>
    </cfRule>
  </conditionalFormatting>
  <conditionalFormatting sqref="Q9:T9">
    <cfRule type="containsBlanks" dxfId="0" priority="1">
      <formula>LEN(TRIM(Q9))=0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38" t="s">
        <v>26</v>
      </c>
    </row>
    <row r="3" spans="1:2" ht="120" customHeight="1" x14ac:dyDescent="0.25">
      <c r="A3" s="162" t="s">
        <v>27</v>
      </c>
      <c r="B3" s="162"/>
    </row>
    <row r="5" spans="1:2" ht="45" x14ac:dyDescent="0.25">
      <c r="A5" s="39"/>
      <c r="B5" s="40" t="s">
        <v>28</v>
      </c>
    </row>
    <row r="6" spans="1:2" ht="60" x14ac:dyDescent="0.25">
      <c r="A6" s="41"/>
      <c r="B6" s="40" t="s">
        <v>29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SEGUIMIENTO 1er trimestre2024</vt:lpstr>
      <vt:lpstr>Hoja1</vt:lpstr>
      <vt:lpstr>Instrucciones</vt:lpstr>
      <vt:lpstr>'SEGUIMIENTO 1er trimestre2024'!Área_de_impresión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Propietario</cp:lastModifiedBy>
  <cp:revision/>
  <cp:lastPrinted>2023-07-10T17:35:29Z</cp:lastPrinted>
  <dcterms:created xsi:type="dcterms:W3CDTF">2021-03-11T02:28:07Z</dcterms:created>
  <dcterms:modified xsi:type="dcterms:W3CDTF">2024-05-13T21:33:50Z</dcterms:modified>
  <cp:category/>
  <cp:contentStatus/>
</cp:coreProperties>
</file>