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essica Silveyra\Desktop\Reportes trimestrales 2023\4to trimestre\4.21 IMCA\"/>
    </mc:Choice>
  </mc:AlternateContent>
  <bookViews>
    <workbookView xWindow="0" yWindow="0" windowWidth="23040" windowHeight="7632"/>
  </bookViews>
  <sheets>
    <sheet name="SEGUIMIENTO E4 2023" sheetId="1" r:id="rId1"/>
    <sheet name="Instrucciones" sheetId="2" r:id="rId2"/>
  </sheets>
  <definedNames>
    <definedName name="ADFASDF">#REF!</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V13" i="1" l="1"/>
  <c r="T13" i="1" l="1"/>
  <c r="U13" i="1"/>
  <c r="V18" i="1" l="1"/>
  <c r="V22" i="1"/>
  <c r="U22" i="1"/>
  <c r="U23" i="1"/>
  <c r="V23" i="1"/>
  <c r="S23" i="1"/>
  <c r="S22" i="1"/>
  <c r="S21" i="1"/>
  <c r="S20" i="1"/>
  <c r="S19" i="1"/>
  <c r="S18" i="1"/>
  <c r="S17" i="1"/>
  <c r="S15" i="1"/>
  <c r="S16" i="1"/>
  <c r="S14" i="1"/>
  <c r="R14" i="1"/>
  <c r="Q14" i="1"/>
  <c r="S13" i="1"/>
  <c r="V35" i="1" l="1"/>
  <c r="R35" i="1"/>
  <c r="U35" i="1"/>
  <c r="T35" i="1"/>
  <c r="S35" i="1"/>
  <c r="Q35" i="1"/>
  <c r="V24" i="1" l="1"/>
  <c r="S24" i="1"/>
  <c r="R24" i="1"/>
  <c r="V21" i="1"/>
  <c r="V20" i="1"/>
  <c r="V19" i="1"/>
  <c r="V17" i="1"/>
  <c r="V16" i="1"/>
  <c r="R16" i="1"/>
  <c r="V15" i="1"/>
  <c r="V14" i="1"/>
  <c r="U14" i="1"/>
  <c r="T14" i="1"/>
  <c r="R21" i="1" l="1"/>
  <c r="R20" i="1"/>
  <c r="R19" i="1"/>
  <c r="R18" i="1"/>
  <c r="R17" i="1"/>
  <c r="R15" i="1"/>
  <c r="R22" i="1"/>
  <c r="R23" i="1"/>
  <c r="U21" i="1"/>
  <c r="U20" i="1"/>
  <c r="U19" i="1"/>
  <c r="U18" i="1"/>
  <c r="U17" i="1"/>
  <c r="U24" i="1" s="1"/>
  <c r="U16" i="1"/>
  <c r="U15" i="1"/>
  <c r="R13" i="1"/>
  <c r="Q13" i="1"/>
  <c r="P13" i="1"/>
  <c r="P35" i="1" l="1"/>
  <c r="O35" i="1"/>
  <c r="Q23" i="1" l="1"/>
  <c r="Q22" i="1"/>
  <c r="Q21" i="1"/>
  <c r="Q20" i="1"/>
  <c r="Q19" i="1"/>
  <c r="Q18" i="1"/>
  <c r="Q17" i="1"/>
  <c r="Q16" i="1"/>
  <c r="Q15" i="1"/>
  <c r="P23" i="1"/>
  <c r="P22" i="1"/>
  <c r="P21" i="1"/>
  <c r="P20" i="1"/>
  <c r="P19" i="1"/>
  <c r="P18" i="1"/>
  <c r="P17" i="1"/>
  <c r="P16" i="1"/>
  <c r="P24" i="1" s="1"/>
  <c r="P15" i="1"/>
  <c r="P14" i="1"/>
  <c r="T15" i="1"/>
  <c r="T16" i="1"/>
  <c r="T24" i="1" s="1"/>
  <c r="T17" i="1"/>
  <c r="T18" i="1"/>
  <c r="T19" i="1"/>
  <c r="T20" i="1"/>
  <c r="T21" i="1"/>
  <c r="T22" i="1"/>
  <c r="T23" i="1"/>
  <c r="Q24" i="1" l="1"/>
</calcChain>
</file>

<file path=xl/sharedStrings.xml><?xml version="1.0" encoding="utf-8"?>
<sst xmlns="http://schemas.openxmlformats.org/spreadsheetml/2006/main" count="132" uniqueCount="91">
  <si>
    <t>Nivel.
(unidad administrativa responsable)</t>
  </si>
  <si>
    <t>Resumen narrativo u objetivos.
Clave: Número del Eje, Número del Programa, 1 para el Fin, 1 para el Propósito, Número del Componente, Número de las Actividades.</t>
  </si>
  <si>
    <t>INDICADOR</t>
  </si>
  <si>
    <t>Nombre del Indicador.
Siglas y descripción.</t>
  </si>
  <si>
    <t>Frecuencia de medición del Indicador.
Con base a las recomendaciones del nivel de objetivos.</t>
  </si>
  <si>
    <t>Unidad de medida del Indicador y unidad de medida de sus variables.</t>
  </si>
  <si>
    <t>TRIMESTRE 1</t>
  </si>
  <si>
    <t>TRIMESTRE 2</t>
  </si>
  <si>
    <t>TRIMESTRE 3</t>
  </si>
  <si>
    <t>TRIMESTRE 4</t>
  </si>
  <si>
    <t>PRESUPUESTO ANUAL AUTORIZADO</t>
  </si>
  <si>
    <t>PLANEACIÓN TRIMESTRAL DE EJECUCIÓN DEL PRESUPUESTO</t>
  </si>
  <si>
    <t>EJECUCIÓN  DEL PRESUPUESTO AUTORIZADO</t>
  </si>
  <si>
    <t>AVANCE TRIMESTRAL EN LA EJECUCIÓN DEL PRESUPUESTO</t>
  </si>
  <si>
    <t>AVANCE ACUMULADO ANUAL DE LA  EJECUCIÓN DEL PRESUPUESTO</t>
  </si>
  <si>
    <t>EJE 4: CANCUN POR LA PAZ</t>
  </si>
  <si>
    <t>Fin
(DGPM / DP)</t>
  </si>
  <si>
    <t>Actividad</t>
  </si>
  <si>
    <t>Anual</t>
  </si>
  <si>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Porcentaje</t>
    </r>
  </si>
  <si>
    <t>JUSTIFICACION TRIMESTRAL Y ANUAL DE AVANCE DE RESULTADOS 2023</t>
  </si>
  <si>
    <t>META PROGRAMADA 2023</t>
  </si>
  <si>
    <t>META REALIZADA 2023</t>
  </si>
  <si>
    <t>PORCENTAJE DE AVANCE TRIMESTRAL 2023</t>
  </si>
  <si>
    <t>PORCENTAJE DE AVANCE TRIMESTRAL ACUMULADO 2023</t>
  </si>
  <si>
    <t>SEGUIMIENTO A LA EJECUCIÓN DEL PRESUPUESTO AUTORIZADO</t>
  </si>
  <si>
    <t>UNIDAD ADMINISTRATIVA</t>
  </si>
  <si>
    <t>TRIMESTRE 1 2023</t>
  </si>
  <si>
    <t>TRIMESTRE 2 2023</t>
  </si>
  <si>
    <t>TRIMESTRE 3 2023</t>
  </si>
  <si>
    <t>TRIMESTRE 4 2023</t>
  </si>
  <si>
    <t>SEGUIMIENTO DE AVANCE EN CUMPLIMIENTO DE METAS Y OBJETIVOS 2023</t>
  </si>
  <si>
    <t>INSTRUCTIVO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</si>
  <si>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</si>
  <si>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EL COLOR DE LA CELDA REPRESENTA QUE NO SE PROGRAMÓ ACTIVIDAD EN ESE TRIMESTRE</t>
  </si>
  <si>
    <t>EL COLOR DE LA CELDA REPRESENTA QUE NO SE HA REPORTADO EL TRIMESTRE O QUE NO SE REALIZÓ POR NO ESTAR PROGRAMADO</t>
  </si>
  <si>
    <t>AVANCE EN CUMPLIMIENTO DE METAS TRIMESTRAL Y ANUAL ACUMULADO 2023</t>
  </si>
  <si>
    <t>ANUAL</t>
  </si>
  <si>
    <t>Propósito
(IMCA)</t>
  </si>
  <si>
    <t>Componente
(DIRECCIÓN DE POLÍTICAS PÚBLICAS Y DIFUSIÓN )</t>
  </si>
  <si>
    <t>Componente
(DIRECCIÓN DE ACOMPAÑAMIENTO TERAPÉUTICO)</t>
  </si>
  <si>
    <r>
      <rPr>
        <b/>
        <sz val="11"/>
        <color theme="0"/>
        <rFont val="Arial"/>
        <family val="2"/>
      </rPr>
      <t xml:space="preserve">4.21.1.1 </t>
    </r>
    <r>
      <rPr>
        <sz val="11"/>
        <color theme="0"/>
        <rFont val="Arial"/>
        <family val="2"/>
      </rPr>
      <t>La población del Municipio de Benito Juárez recibe atención y se informa respecto a las causas, efectos y prevención  de las adicciones.</t>
    </r>
  </si>
  <si>
    <r>
      <rPr>
        <b/>
        <sz val="11"/>
        <color theme="0"/>
        <rFont val="Arial"/>
        <family val="2"/>
      </rPr>
      <t>PPAA:</t>
    </r>
    <r>
      <rPr>
        <sz val="11"/>
        <color theme="0"/>
        <rFont val="Arial"/>
        <family val="2"/>
      </rPr>
      <t xml:space="preserve"> Porcentaje de personas  atendidas y sensibilizadas sobre las causas, efectos y  la prevención de las adicciones.</t>
    </r>
  </si>
  <si>
    <t>Trimestral</t>
  </si>
  <si>
    <r>
      <rPr>
        <b/>
        <sz val="11"/>
        <color theme="0"/>
        <rFont val="Arial"/>
        <family val="2"/>
      </rPr>
      <t>UNIDAD DE MEDIDA DEL INDICADOR:</t>
    </r>
    <r>
      <rPr>
        <sz val="11"/>
        <color theme="0"/>
        <rFont val="Arial"/>
        <family val="2"/>
      </rPr>
      <t xml:space="preserve"> Porcentaje
</t>
    </r>
    <r>
      <rPr>
        <b/>
        <sz val="11"/>
        <color theme="0"/>
        <rFont val="Arial"/>
        <family val="2"/>
      </rPr>
      <t>UNIDAD DE MEDIDA DE LA VARIABLE:</t>
    </r>
    <r>
      <rPr>
        <sz val="11"/>
        <color theme="0"/>
        <rFont val="Arial"/>
        <family val="2"/>
      </rPr>
      <t xml:space="preserve"> Personas</t>
    </r>
  </si>
  <si>
    <r>
      <rPr>
        <b/>
        <sz val="11"/>
        <rFont val="Arial"/>
        <family val="2"/>
      </rPr>
      <t>4.21.1.1.1</t>
    </r>
    <r>
      <rPr>
        <sz val="11"/>
        <rFont val="Arial"/>
        <family val="2"/>
      </rPr>
      <t xml:space="preserve"> Acciones encaminadas a incrementar el conocimiento social y la sensibilización sobre las causas, efectos y prevención de las adicciones realizadas.</t>
    </r>
  </si>
  <si>
    <r>
      <rPr>
        <b/>
        <sz val="11"/>
        <rFont val="Arial"/>
        <family val="2"/>
      </rPr>
      <t>PPSA:</t>
    </r>
    <r>
      <rPr>
        <sz val="11"/>
        <rFont val="Arial"/>
        <family val="2"/>
      </rPr>
      <t xml:space="preserve"> Porcentaje de personas sensibilizadas con las  actividades del IMCA.</t>
    </r>
  </si>
  <si>
    <r>
      <rPr>
        <b/>
        <sz val="11"/>
        <rFont val="Arial"/>
        <family val="2"/>
      </rPr>
      <t xml:space="preserve">UNIDAD DE MEDIDA DEL INDICADOR: </t>
    </r>
    <r>
      <rPr>
        <sz val="11"/>
        <rFont val="Arial"/>
        <family val="2"/>
      </rPr>
      <t xml:space="preserve">
Porcentaje
</t>
    </r>
    <r>
      <rPr>
        <b/>
        <sz val="11"/>
        <rFont val="Arial"/>
        <family val="2"/>
      </rPr>
      <t xml:space="preserve">UNIDAD DE MEDIDA DE LA VARIABLE: </t>
    </r>
    <r>
      <rPr>
        <sz val="11"/>
        <rFont val="Arial"/>
        <family val="2"/>
      </rPr>
      <t xml:space="preserve">
Personas</t>
    </r>
  </si>
  <si>
    <r>
      <rPr>
        <b/>
        <sz val="11"/>
        <rFont val="Arial"/>
        <family val="2"/>
      </rPr>
      <t>4.21.1.1.1.1</t>
    </r>
    <r>
      <rPr>
        <sz val="11"/>
        <rFont val="Arial"/>
        <family val="2"/>
      </rPr>
      <t xml:space="preserve"> Difusión de la Campaña digital sobre las causas, efectos y prevención de las adicciones.</t>
    </r>
  </si>
  <si>
    <r>
      <rPr>
        <b/>
        <sz val="11"/>
        <rFont val="Arial"/>
        <family val="2"/>
      </rPr>
      <t>PIRS:</t>
    </r>
    <r>
      <rPr>
        <sz val="11"/>
        <rFont val="Arial"/>
        <family val="2"/>
      </rPr>
      <t xml:space="preserve"> Porcentaje de impactos de la campaña en redes sociales.</t>
    </r>
  </si>
  <si>
    <r>
      <rPr>
        <b/>
        <sz val="11"/>
        <rFont val="Arial"/>
        <family val="2"/>
      </rPr>
      <t xml:space="preserve">UNIDAD DE MEDIDA DEL INDICADOR: </t>
    </r>
    <r>
      <rPr>
        <sz val="11"/>
        <rFont val="Arial"/>
        <family val="2"/>
      </rPr>
      <t xml:space="preserve">
Porcentaje
</t>
    </r>
    <r>
      <rPr>
        <b/>
        <sz val="11"/>
        <rFont val="Arial"/>
        <family val="2"/>
      </rPr>
      <t xml:space="preserve">UNIDAD DE MEDIDA DE LA VARIABLE: </t>
    </r>
    <r>
      <rPr>
        <sz val="11"/>
        <rFont val="Arial"/>
        <family val="2"/>
      </rPr>
      <t xml:space="preserve">
Impactos</t>
    </r>
  </si>
  <si>
    <r>
      <rPr>
        <b/>
        <sz val="11"/>
        <rFont val="Arial"/>
        <family val="2"/>
      </rPr>
      <t>4.21.1.1.1.2</t>
    </r>
    <r>
      <rPr>
        <sz val="11"/>
        <rFont val="Arial"/>
        <family val="2"/>
      </rPr>
      <t xml:space="preserve"> Fortalecimiento de la cultura de prevención de las adicciones.</t>
    </r>
  </si>
  <si>
    <r>
      <rPr>
        <b/>
        <sz val="11"/>
        <rFont val="Arial"/>
        <family val="2"/>
      </rPr>
      <t xml:space="preserve">PAPA: </t>
    </r>
    <r>
      <rPr>
        <sz val="11"/>
        <rFont val="Arial"/>
        <family val="2"/>
      </rPr>
      <t>Porcentaje de acciones para el fomento de la  cultura de prevención de adicciones.</t>
    </r>
  </si>
  <si>
    <r>
      <rPr>
        <b/>
        <sz val="11"/>
        <rFont val="Arial"/>
        <family val="2"/>
      </rPr>
      <t xml:space="preserve">UNIDAD DE MEDIDA DEL INDICADOR: </t>
    </r>
    <r>
      <rPr>
        <sz val="11"/>
        <rFont val="Arial"/>
        <family val="2"/>
      </rPr>
      <t xml:space="preserve">
Porcentaje
</t>
    </r>
    <r>
      <rPr>
        <b/>
        <sz val="11"/>
        <rFont val="Arial"/>
        <family val="2"/>
      </rPr>
      <t xml:space="preserve">UNIDAD DE MEDIDA DE LA VARIABLE: </t>
    </r>
    <r>
      <rPr>
        <sz val="11"/>
        <rFont val="Arial"/>
        <family val="2"/>
      </rPr>
      <t xml:space="preserve">
Acciones</t>
    </r>
  </si>
  <si>
    <r>
      <rPr>
        <b/>
        <sz val="11"/>
        <rFont val="Arial"/>
        <family val="2"/>
      </rPr>
      <t>4.21.1.1.1.3</t>
    </r>
    <r>
      <rPr>
        <sz val="11"/>
        <rFont val="Arial"/>
        <family val="2"/>
      </rPr>
      <t xml:space="preserve"> Otorgamiento de certificados a instituciones educativas por cumplir con los lineamientos de prevención y detección de adicciones establecidas por el IMCA.</t>
    </r>
  </si>
  <si>
    <r>
      <rPr>
        <b/>
        <sz val="11"/>
        <rFont val="Arial"/>
        <family val="2"/>
      </rPr>
      <t xml:space="preserve">PEC: </t>
    </r>
    <r>
      <rPr>
        <sz val="11"/>
        <rFont val="Arial"/>
        <family val="2"/>
      </rPr>
      <t>Porcentaje de escuelas certificadas como #YoNoSoyCómplice.</t>
    </r>
  </si>
  <si>
    <t>Semestral</t>
  </si>
  <si>
    <r>
      <rPr>
        <b/>
        <sz val="11"/>
        <rFont val="Arial"/>
        <family val="2"/>
      </rPr>
      <t xml:space="preserve">UNIDAD DE MEDIDA DEL INDICADOR: </t>
    </r>
    <r>
      <rPr>
        <sz val="11"/>
        <rFont val="Arial"/>
        <family val="2"/>
      </rPr>
      <t xml:space="preserve">
Porcentaje
</t>
    </r>
    <r>
      <rPr>
        <b/>
        <sz val="11"/>
        <rFont val="Arial"/>
        <family val="2"/>
      </rPr>
      <t xml:space="preserve">UNIDAD DE MEDIDA DE LA VARIABLE: </t>
    </r>
    <r>
      <rPr>
        <sz val="11"/>
        <rFont val="Arial"/>
        <family val="2"/>
      </rPr>
      <t xml:space="preserve">
Certificado</t>
    </r>
  </si>
  <si>
    <r>
      <rPr>
        <b/>
        <sz val="11"/>
        <rFont val="Arial"/>
        <family val="2"/>
      </rPr>
      <t>4.21.1.1.1.4</t>
    </r>
    <r>
      <rPr>
        <sz val="11"/>
        <rFont val="Arial"/>
        <family val="2"/>
      </rPr>
      <t xml:space="preserve"> Otorgamiento de Becas a personas principalmente con adicciones en situación vulnerable.</t>
    </r>
  </si>
  <si>
    <r>
      <rPr>
        <b/>
        <sz val="11"/>
        <rFont val="Arial"/>
        <family val="2"/>
      </rPr>
      <t>PBO:</t>
    </r>
    <r>
      <rPr>
        <sz val="11"/>
        <rFont val="Arial"/>
        <family val="2"/>
      </rPr>
      <t xml:space="preserve"> Porcentaje de becas otorgadas</t>
    </r>
  </si>
  <si>
    <r>
      <rPr>
        <b/>
        <sz val="11"/>
        <rFont val="Arial"/>
        <family val="2"/>
      </rPr>
      <t xml:space="preserve">UNIDAD DE MEDIDA DEL INDICADOR: </t>
    </r>
    <r>
      <rPr>
        <sz val="11"/>
        <rFont val="Arial"/>
        <family val="2"/>
      </rPr>
      <t xml:space="preserve">
Porcentaje
</t>
    </r>
    <r>
      <rPr>
        <b/>
        <sz val="11"/>
        <rFont val="Arial"/>
        <family val="2"/>
      </rPr>
      <t xml:space="preserve">UNIDAD DE MEDIDA DE LA VARIABLE: </t>
    </r>
    <r>
      <rPr>
        <sz val="11"/>
        <rFont val="Arial"/>
        <family val="2"/>
      </rPr>
      <t xml:space="preserve">
Becas</t>
    </r>
  </si>
  <si>
    <r>
      <rPr>
        <b/>
        <sz val="11"/>
        <rFont val="Arial"/>
        <family val="2"/>
      </rPr>
      <t xml:space="preserve">4.21.1.1.2 </t>
    </r>
    <r>
      <rPr>
        <sz val="11"/>
        <rFont val="Arial"/>
        <family val="2"/>
      </rPr>
      <t>Atención dirigida y otorgada a la población sobre las adicciones.</t>
    </r>
  </si>
  <si>
    <r>
      <rPr>
        <b/>
        <sz val="11"/>
        <rFont val="Arial"/>
        <family val="2"/>
      </rPr>
      <t>PPA:</t>
    </r>
    <r>
      <rPr>
        <sz val="11"/>
        <rFont val="Arial"/>
        <family val="2"/>
      </rPr>
      <t xml:space="preserve"> Porcentaje de personas atendidas con adicciones.</t>
    </r>
  </si>
  <si>
    <r>
      <rPr>
        <b/>
        <sz val="11"/>
        <rFont val="Arial"/>
        <family val="2"/>
      </rPr>
      <t xml:space="preserve">4.21.1.1.2.1 </t>
    </r>
    <r>
      <rPr>
        <sz val="11"/>
        <rFont val="Arial"/>
        <family val="2"/>
      </rPr>
      <t xml:space="preserve"> Impresión diagnóstica a los usuarios para la detección de adicciones.</t>
    </r>
  </si>
  <si>
    <r>
      <rPr>
        <b/>
        <sz val="11"/>
        <rFont val="Arial"/>
        <family val="2"/>
      </rPr>
      <t>PPAID:</t>
    </r>
    <r>
      <rPr>
        <sz val="11"/>
        <rFont val="Arial"/>
        <family val="2"/>
      </rPr>
      <t xml:space="preserve"> Porcentaje de personas atendidas de primer contacto que reciben impresiones diagnósticas.</t>
    </r>
  </si>
  <si>
    <r>
      <rPr>
        <b/>
        <sz val="11"/>
        <rFont val="Arial"/>
        <family val="2"/>
      </rPr>
      <t>4.21.1.1.2.2</t>
    </r>
    <r>
      <rPr>
        <sz val="11"/>
        <rFont val="Arial"/>
        <family val="2"/>
      </rPr>
      <t xml:space="preserve"> Canalización de las personas con adicciones a las instituciones o agrupaciones correspondientes.</t>
    </r>
  </si>
  <si>
    <r>
      <rPr>
        <b/>
        <sz val="11"/>
        <rFont val="Arial"/>
        <family val="2"/>
      </rPr>
      <t>PPAC:</t>
    </r>
    <r>
      <rPr>
        <sz val="11"/>
        <rFont val="Arial"/>
        <family val="2"/>
      </rPr>
      <t xml:space="preserve"> Porcentaje de Personas con adicciones canalizadas.</t>
    </r>
  </si>
  <si>
    <r>
      <t xml:space="preserve">4.21.1.1.2.3 </t>
    </r>
    <r>
      <rPr>
        <sz val="11"/>
        <rFont val="Arial"/>
        <family val="2"/>
      </rPr>
      <t xml:space="preserve">Seguimiento a los usuarios en su programa de rehabilitación y reinserción social. </t>
    </r>
  </si>
  <si>
    <r>
      <rPr>
        <b/>
        <sz val="11"/>
        <rFont val="Arial"/>
        <family val="2"/>
      </rPr>
      <t xml:space="preserve">PUCS: </t>
    </r>
    <r>
      <rPr>
        <sz val="11"/>
        <rFont val="Arial"/>
        <family val="2"/>
      </rPr>
      <t>Porcentaje de usuarios canalizados con seguimiento.</t>
    </r>
  </si>
  <si>
    <t>Dirección General</t>
  </si>
  <si>
    <t>JUSTIFICACIÓN TRIMESTRAL DE AVANCE DE RESULTADOS 2023</t>
  </si>
  <si>
    <t>CLAVE Y NOMBRE DEL PPA: E-PPA 4.21 PROGRAMA DE PREVENCIÓN Y ATENCIÓN DE LAS ADICCIONES</t>
  </si>
  <si>
    <t>INSTITUTO MUNICIPAL CONTRA LAS ADICCIONES</t>
  </si>
  <si>
    <t>REVISÓ
Mtro. Enrique E. Encalada Sánchez
Dirección de Planeación de la DGPM</t>
  </si>
  <si>
    <r>
      <rPr>
        <b/>
        <sz val="11"/>
        <color theme="1"/>
        <rFont val="Arial"/>
        <family val="2"/>
      </rPr>
      <t>PPPIVC</t>
    </r>
    <r>
      <rPr>
        <b/>
        <vertAlign val="subscript"/>
        <sz val="11"/>
        <color theme="1"/>
        <rFont val="Arial"/>
        <family val="2"/>
      </rPr>
      <t>ENVIPE</t>
    </r>
    <r>
      <rPr>
        <sz val="11"/>
        <color theme="1"/>
        <rFont val="Arial"/>
        <family val="2"/>
      </rPr>
      <t xml:space="preserve">: Porcentaje de población de 18 años y más que percibe inseguro vivir en Cancún.
</t>
    </r>
    <r>
      <rPr>
        <b/>
        <sz val="11"/>
        <color theme="1"/>
        <rFont val="Arial"/>
        <family val="2"/>
      </rPr>
      <t>ENVIPE:</t>
    </r>
    <r>
      <rPr>
        <sz val="11"/>
        <color theme="1"/>
        <rFont val="Arial"/>
        <family val="2"/>
      </rPr>
      <t xml:space="preserve"> Encuesta Nacional de Seguridad Pública Urbana. Periodicidad Anual.</t>
    </r>
  </si>
  <si>
    <t>ELABORÓ
Lic. Carla Guzmán López Gatell
Directora de Administración, Contabilidad y Finanzas del 
Instituto Municipal Contra las Adicciones</t>
  </si>
  <si>
    <r>
      <t xml:space="preserve">Meta trimestral: </t>
    </r>
    <r>
      <rPr>
        <sz val="11"/>
        <color theme="0"/>
        <rFont val="Arial"/>
        <family val="2"/>
      </rPr>
      <t xml:space="preserve">Este indicador tiene como meta anual atender y sensibilizar a 263,968 personas. En este trimestre se realizaron 28,853 atenciones, sensibilizaciones e impactos a ciudadanos del municipio de Benito Juárez. El porcentaje alcanzado de 43.72% se debe principalmente a los bajos impactos que se realizaron a través de las redes sociales  motivo por el cual no se logro alcanzar la meta programada, ya que durante todos los periodos se priorizaron las atenciones a los usuarios, así como las actividades en donde se interactuaba con la sociedad. </t>
    </r>
    <r>
      <rPr>
        <b/>
        <sz val="11"/>
        <color theme="0"/>
        <rFont val="Arial"/>
        <family val="2"/>
      </rPr>
      <t xml:space="preserve">
Meta Anual: </t>
    </r>
    <r>
      <rPr>
        <sz val="11"/>
        <color theme="0"/>
        <rFont val="Arial"/>
        <family val="2"/>
      </rPr>
      <t>El porcentaje de avance con relación a la meta anual es del 45.85%, esto se debe principalmente al bajo alcance e impacto de las redes sociales, ya que el instituto priorizo las pláticas, las acciones, las atenciones así como los seguimientos que se brindan el instituto, resultados que se podrán visualizar en los alcances de las diversas actividades programadas.</t>
    </r>
  </si>
  <si>
    <r>
      <t xml:space="preserve">Meta trimestral:  </t>
    </r>
    <r>
      <rPr>
        <sz val="11"/>
        <color theme="1"/>
        <rFont val="Arial"/>
        <family val="2"/>
      </rPr>
      <t>Este indicador tiene como meta anual  263,690 impactos, acciones, becas que son generadas principalmente de los impactos en las redes sociales, así como acciones que contribuyen para alcanzar la meta, certificados #YoNoSoyCómplice y becas a personas en situación de calle. En el trimestre se realizaron  27,128 impactos a través de las redes sociales así como las diversas acciones, becas y certificaciones realizadas por el Instituto. El porcentaje alcanzado de 41.15% principalmente se deriva a la baja  movilidad de las redes sociales ya que se priorizaron las pláticas impartidas por el instituto, las acciones y las certificación de las escuelas donde participa el instituto.</t>
    </r>
    <r>
      <rPr>
        <b/>
        <sz val="11"/>
        <color theme="1"/>
        <rFont val="Arial"/>
        <family val="2"/>
      </rPr>
      <t xml:space="preserve">
Meta Anual: </t>
    </r>
    <r>
      <rPr>
        <sz val="11"/>
        <color theme="1"/>
        <rFont val="Arial"/>
        <family val="2"/>
      </rPr>
      <t>El porcentaje de avance con relación a la meta anual es de  45.00%, el alcance se debe principalmente a los bajos impactos de las redes sociales, ya que en las acciones y las certificaciones de las escuelas y las becas a personas en situación de calle,  excedieron el porcentaje trimestral programado.</t>
    </r>
  </si>
  <si>
    <r>
      <t xml:space="preserve">Meta trimestral: </t>
    </r>
    <r>
      <rPr>
        <sz val="11"/>
        <color theme="1"/>
        <rFont val="Arial"/>
        <family val="2"/>
      </rPr>
      <t>Este indicador tiene como meta anual 263,100 impactos en las redes sociales del instituto. En el trimestre se realizaron 24,844 impactos en las redes sociales. El porcentaje alcanzado de 37.77 % se debe principalmente que el instituto a través de sus plataformas de redes sociales comparte material gráfico de interés social con perspectiva de adicciones y considerando que durante el trimestre se priorizaron las platicas y atenciones no se logro alcanzar el porcentaje planeado en los impactos de las redes sociales.</t>
    </r>
    <r>
      <rPr>
        <b/>
        <sz val="11"/>
        <color theme="1"/>
        <rFont val="Arial"/>
        <family val="2"/>
      </rPr>
      <t xml:space="preserve">
Meta Anual:</t>
    </r>
    <r>
      <rPr>
        <sz val="11"/>
        <color theme="1"/>
        <rFont val="Arial"/>
        <family val="2"/>
      </rPr>
      <t xml:space="preserve"> El porcentaje de avance con relación a la meta anual es de 41.06 %, esto se debe principalmente que en las plataformas de redes sociales no se ha logrado el impacto deseado, ya que las  plataformas se mantienen activas con mucho contenido relacionado con temas de adicciones, considerando que el porcentaje de la meta los propicia la ciudadanía participando a través de las redes sociales. </t>
    </r>
  </si>
  <si>
    <r>
      <t xml:space="preserve">Meta Trimestral: </t>
    </r>
    <r>
      <rPr>
        <sz val="11"/>
        <color theme="1"/>
        <rFont val="Arial"/>
        <family val="2"/>
      </rPr>
      <t xml:space="preserve">Este indicador tiene como meta anual 110 acciones a realizar. En este trimestre se realizaron 56 acciones de las 28 programadas. El porcentaje alcanzado del 200.00% se debe principalmente que las escuelas han tenido muy buena aceptación de la plática que se imparte, así como también se ha generado muy buena participación por las instituciones educativas en los talleres que se imparten (La codependencia como origen de la violencia de género), así como también el instituto participa activamente en las actividades que se realiza en la estrategia integral "Todos por la Paz", y la participación con los módulos de atención en diversos eventos.
</t>
    </r>
    <r>
      <rPr>
        <b/>
        <sz val="11"/>
        <color theme="1"/>
        <rFont val="Arial"/>
        <family val="2"/>
      </rPr>
      <t xml:space="preserve">
Meta Anual: </t>
    </r>
    <r>
      <rPr>
        <sz val="11"/>
        <color theme="1"/>
        <rFont val="Arial"/>
        <family val="2"/>
      </rPr>
      <t>El porcentaje de avance con relación a la meta anual es de 246.36%, toda vez que el instituto participo activamente impartido pláticas, impartiendo talleres y participo con módulos de atención en diversos eventos.</t>
    </r>
  </si>
  <si>
    <r>
      <t xml:space="preserve">Meta Trimestral: </t>
    </r>
    <r>
      <rPr>
        <sz val="11"/>
        <color theme="1"/>
        <rFont val="Arial"/>
        <family val="2"/>
      </rPr>
      <t>Este indicador tiene como meta anual 10 certificaciones. En este trimestre se reportaron 2 certificaciones de 4 programadas. El porcentaje alcanzado del 50.00% se debe principalmente que los lineamientos para la entrega de los certificados #YoNoSoyCómplice se modificaron, con la finalidad que las escuelas puedan ser certificadas de forma mas accesible.</t>
    </r>
    <r>
      <rPr>
        <b/>
        <sz val="11"/>
        <color theme="1"/>
        <rFont val="Arial"/>
        <family val="2"/>
      </rPr>
      <t xml:space="preserve">
Meta Anual: </t>
    </r>
    <r>
      <rPr>
        <sz val="11"/>
        <color theme="1"/>
        <rFont val="Arial"/>
        <family val="2"/>
      </rPr>
      <t>El porcentaje de avance con relación a la meta anual es de 110.00%, en virtud que los lineamientos de las certificaciones se modificaron esto genero mayor accesibilidad para que las escuelas pudieran obtener un certificado de participación, dicha modificación se realizó durante el tercer trimestre logrando obtener un buen resultado.</t>
    </r>
  </si>
  <si>
    <r>
      <t>Meta Trimestral:</t>
    </r>
    <r>
      <rPr>
        <sz val="11"/>
        <color theme="1"/>
        <rFont val="Arial"/>
        <family val="2"/>
      </rPr>
      <t xml:space="preserve"> Este indicador tiene como meta anual 20 becas. En este trimestre se otorgaron 14  beca de las 5 programadas. El porcentaje alcanzado del  280% se debe principalmente que durante el trimestre se programaron mas visitas a lugares en donde se encontraban personas en situación de calle y que presentaban problemas con adicciones, así como también personas que solicitaron apoyo al instituto para atender a sus familiares. </t>
    </r>
    <r>
      <rPr>
        <b/>
        <sz val="11"/>
        <color theme="1"/>
        <rFont val="Arial"/>
        <family val="2"/>
      </rPr>
      <t xml:space="preserve">
Meta Anual: </t>
    </r>
    <r>
      <rPr>
        <sz val="11"/>
        <color theme="1"/>
        <rFont val="Arial"/>
        <family val="2"/>
      </rPr>
      <t>El porcentaje de avance con relación a la meta anual es de 95%, en virtud que se entregaron 19 de las 20 becas que estaban planeadas por otorgar.</t>
    </r>
  </si>
  <si>
    <r>
      <t xml:space="preserve">Meta Trimestral: </t>
    </r>
    <r>
      <rPr>
        <sz val="11"/>
        <color theme="1"/>
        <rFont val="Arial"/>
        <family val="2"/>
      </rPr>
      <t xml:space="preserve">Este indicador tiene como meta anual 278 impresiones diagnosticas. En este trimestre  se realizaron 374 impresiones diagnósticas de las 70 programadas. El porcentaje alcanzado de 534.29% se debe principalmente que el departamento de políticas públicas estuvo participando activamente en diversas escuelas, en centros de rehabilitación impartiendo pláticas así como se estuvo impartiendo talleres y  participando en las escuelas brindando seguimientos a los estudiantes,  esto dio como resultado que más estudiantes, así como ciudadanos que han participado en las pláticas y en los talleres pidan ayuda, dando como resultado más atenciones. </t>
    </r>
    <r>
      <rPr>
        <b/>
        <sz val="11"/>
        <color theme="1"/>
        <rFont val="Arial"/>
        <family val="2"/>
      </rPr>
      <t xml:space="preserve">
Meta Anual: </t>
    </r>
    <r>
      <rPr>
        <sz val="11"/>
        <color theme="1"/>
        <rFont val="Arial"/>
        <family val="2"/>
      </rPr>
      <t xml:space="preserve">El porcentaje de avance con relación a la meta anual es de 360.43% esto se debe principalmente a las pláticas y talleres que se han impartiendo esto ha propiciado que más ciudadanos soliciten ayuda al instituto, así como el constante trabajo por parte del personal del Instituto para dar a conocer a la población sobre los servicios que se brindan, considerando que el instituto cuenta con 2 sucursales mas. </t>
    </r>
  </si>
  <si>
    <r>
      <t xml:space="preserve">Meta Trimestral: </t>
    </r>
    <r>
      <rPr>
        <sz val="11"/>
        <color theme="1"/>
        <rFont val="Arial"/>
        <family val="2"/>
      </rPr>
      <t>Este indicador tiene como meta anual 220 canalizaciones. En este trimestre se realizaron 155 canalizaciones de las 55 programadas. El porcentaje alcanzado de 281.82% se debe principalmente que durante el periodo se atendieron más usuarios de los programados y la mayoría de los usuarios aceptaron ser canalizado para su proceso de recuperación, esto genero un mayor porcentaje del que se tenia programado.</t>
    </r>
    <r>
      <rPr>
        <b/>
        <sz val="11"/>
        <color theme="1"/>
        <rFont val="Arial"/>
        <family val="2"/>
      </rPr>
      <t xml:space="preserve">
Meta Anual: </t>
    </r>
    <r>
      <rPr>
        <sz val="11"/>
        <color theme="1"/>
        <rFont val="Arial"/>
        <family val="2"/>
      </rPr>
      <t>El porcentaje de avance con relación a la meta anual es de 232.27%, esto se debe principalmente que se han realizado más atenciones de las programadas, propiciando más canalizaciones ya que los usuarios han aceptado su proceso de recuperación.</t>
    </r>
  </si>
  <si>
    <r>
      <t xml:space="preserve">Meta Trimestral: </t>
    </r>
    <r>
      <rPr>
        <sz val="11"/>
        <color theme="1"/>
        <rFont val="Arial"/>
        <family val="2"/>
      </rPr>
      <t xml:space="preserve">Este indicador tiene como meta anual 450 seguimientos. En este trimestre se realizaron 1,196 seguimientos de los 113 programados. El porcentaje alcanzado de 1,058.41% se debe principalmente por el incremento en las atenciones de las impresión diagnóstica y en las canalizaciones, principal motivo por el cual se mantiene en constante atención y comunicación con los usuarios como parte de su proceso en la rehabilitación, ya que se monitorea a los usuarios de forma constante. </t>
    </r>
    <r>
      <rPr>
        <b/>
        <sz val="11"/>
        <color theme="1"/>
        <rFont val="Arial"/>
        <family val="2"/>
      </rPr>
      <t xml:space="preserve">
Meta Anual: </t>
    </r>
    <r>
      <rPr>
        <sz val="11"/>
        <color theme="1"/>
        <rFont val="Arial"/>
        <family val="2"/>
      </rPr>
      <t>El porcentaje de avance con relación a la meta anual es de 495.11% toda vez que las atenciones a los usuarios se mantuvo en constante crecimiento, este fue el motivo principal por el cual se propicio un mayor aumento en los seguimientos anuales ya que el personal encargado de realizar los seguimiento se mantuvo en constante comunicación con todos los usuarios para asegurarse que su proceso de recuperación se lleve acabo.</t>
    </r>
  </si>
  <si>
    <r>
      <t xml:space="preserve">Meta Trimestral: </t>
    </r>
    <r>
      <rPr>
        <sz val="11"/>
        <color theme="1"/>
        <rFont val="Arial"/>
        <family val="2"/>
      </rPr>
      <t xml:space="preserve">Este indicador tiene como meta anual 278 atenciones. En este trimestre  se realizaron 374 impresiones diagnósticas de las 70 programadas. El porcentaje alcanzado de 534.29% se debe principalmente que el departamento de políticas públicas estuvo participando activamente en diversas escuelas, en centros de rehabilitación impartiendo pláticas así como se estuvo impartiendo talleres y  participando en las escuelas brindando seguimientos a los estudiantes,  esto dio como resultado que más estudiantes, así como ciudadanos que han participado en las pláticas y en los talleres pidan ayuda, dando como resultado más atenciones. </t>
    </r>
    <r>
      <rPr>
        <b/>
        <sz val="11"/>
        <color theme="1"/>
        <rFont val="Arial"/>
        <family val="2"/>
      </rPr>
      <t xml:space="preserve">
Meta Anual: </t>
    </r>
    <r>
      <rPr>
        <sz val="11"/>
        <color theme="1"/>
        <rFont val="Arial"/>
        <family val="2"/>
      </rPr>
      <t>El porcentaje de avance con relación a la meta anual es de 360.43% esto se debe principalmente a las pláticas y talleres que se han impartiendo han generado que más ciudadanos soliciten ayuda, así como también la aperturas de 2 sucursales más del Instituto han generado que la población conozca al instituto y conozca los servicios que brinda a la población.</t>
    </r>
  </si>
  <si>
    <t xml:space="preserve">Drerivado del aumento al presupuesto que se autorizo durante el tercer trimeste, el instituto pudo operar mas de los recursos que se tenian planeados al inicio del ejercicio fiscal, para el cuarto trimestre se relizó modificaciones y mejoras a las nuevas oficinas de la SM. 259  y de la SM. 101, así como mejoras de las oficinas centrales, durante el trimestre el instituto tuvo particiación en diversos eventos como el Hanal Pixan, Villas navideñas  y Posadas Navideñas. </t>
  </si>
  <si>
    <t>AUTORIZÓ
C. Alberto Ortuño Báez
Director General del 
Instituto Municipal Contra las Adicciones</t>
  </si>
  <si>
    <r>
      <t>4.21.1</t>
    </r>
    <r>
      <rPr>
        <b/>
        <sz val="11"/>
        <color theme="1"/>
        <rFont val="Arial"/>
        <family val="2"/>
      </rPr>
      <t xml:space="preserve"> </t>
    </r>
    <r>
      <rPr>
        <sz val="11"/>
        <color theme="1"/>
        <rFont val="Arial"/>
        <family val="2"/>
      </rPr>
      <t xml:space="preserve">Contribuir en la promoción de  acciones que combatan las causas que generan las violencias y la delincuencia contribuyendo a la paz y la justica </t>
    </r>
    <r>
      <rPr>
        <b/>
        <sz val="11"/>
        <color theme="1"/>
        <rFont val="Arial"/>
        <family val="2"/>
      </rPr>
      <t xml:space="preserve">mediante </t>
    </r>
    <r>
      <rPr>
        <sz val="11"/>
        <color theme="1"/>
        <rFont val="Arial"/>
        <family val="2"/>
      </rPr>
      <t>el conocimiento respecto a las causas, efectos y prevención  de las adicciones.</t>
    </r>
  </si>
  <si>
    <t>.</t>
  </si>
  <si>
    <r>
      <rPr>
        <b/>
        <sz val="11"/>
        <rFont val="Arial"/>
        <family val="2"/>
      </rPr>
      <t xml:space="preserve">Meta trimestral: </t>
    </r>
    <r>
      <rPr>
        <sz val="11"/>
        <rFont val="Arial"/>
        <family val="2"/>
      </rPr>
      <t xml:space="preserve">El avance en cumplimiento de metas trimestral refleja lo reportado respecto a lo programado, es decir 99.57%. 
</t>
    </r>
    <r>
      <rPr>
        <b/>
        <sz val="11"/>
        <rFont val="Arial"/>
        <family val="2"/>
      </rPr>
      <t xml:space="preserve">
Meta Anual: </t>
    </r>
    <r>
      <rPr>
        <sz val="11"/>
        <rFont val="Arial"/>
        <family val="2"/>
      </rPr>
      <t xml:space="preserve">El Instituto Nacional de Estadística y Geografía, INEGI, implementa y publica los resultados de la Encuesta Nacional de Victimización y Percepción sobre Seguridad Pública Anualmente. Ultimo dato 78% periodo marzo-abril 2023.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</si>
</sst>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quot;$&quot;#,##0.00"/>
  </numFmts>
  <fonts count="22" x14ac:knownFonts="1">
    <font>
      <sz val="11"/>
      <color theme="1"/>
      <name val="Calibri"/>
      <family val="2"/>
      <scheme val="minor"/>
    </font>
    <font>
      <sz val="11"/>
      <color theme="1"/>
      <name val="Calibri"/>
      <family val="2"/>
      <scheme val="minor"/>
    </font>
    <font>
      <b/>
      <sz val="24"/>
      <color theme="0"/>
      <name val="Arial"/>
      <family val="2"/>
    </font>
    <font>
      <b/>
      <sz val="11"/>
      <name val="Arial"/>
      <family val="2"/>
    </font>
    <font>
      <b/>
      <sz val="11"/>
      <color theme="1"/>
      <name val="Arial"/>
      <family val="2"/>
    </font>
    <font>
      <b/>
      <sz val="11"/>
      <color rgb="FF000000"/>
      <name val="Arial"/>
      <family val="2"/>
    </font>
    <font>
      <sz val="11"/>
      <color theme="1"/>
      <name val="Arial"/>
      <family val="2"/>
    </font>
    <font>
      <sz val="11"/>
      <name val="Arial"/>
      <family val="2"/>
    </font>
    <font>
      <b/>
      <sz val="11"/>
      <color theme="0"/>
      <name val="Arial"/>
      <family val="2"/>
    </font>
    <font>
      <sz val="11"/>
      <color theme="0"/>
      <name val="Arial"/>
      <family val="2"/>
    </font>
    <font>
      <sz val="12"/>
      <color theme="1"/>
      <name val="Calibri"/>
      <family val="2"/>
      <scheme val="minor"/>
    </font>
    <font>
      <b/>
      <vertAlign val="subscript"/>
      <sz val="11"/>
      <color theme="1"/>
      <name val="Arial"/>
      <family val="2"/>
    </font>
    <font>
      <b/>
      <sz val="14"/>
      <color theme="0"/>
      <name val="Arial"/>
      <family val="2"/>
    </font>
    <font>
      <b/>
      <sz val="14"/>
      <color rgb="FFFFFFFF"/>
      <name val="Arial"/>
      <family val="2"/>
    </font>
    <font>
      <sz val="12"/>
      <name val="Arial"/>
      <family val="2"/>
    </font>
    <font>
      <sz val="12"/>
      <color theme="1"/>
      <name val="Arial"/>
      <family val="2"/>
    </font>
    <font>
      <b/>
      <sz val="12"/>
      <color theme="1"/>
      <name val="Calibri"/>
      <family val="2"/>
      <scheme val="minor"/>
    </font>
    <font>
      <b/>
      <sz val="11"/>
      <color theme="1"/>
      <name val="Calibri"/>
      <family val="2"/>
      <scheme val="minor"/>
    </font>
    <font>
      <b/>
      <sz val="14"/>
      <color theme="0"/>
      <name val="Calibri"/>
      <family val="2"/>
      <scheme val="minor"/>
    </font>
    <font>
      <b/>
      <sz val="16"/>
      <color theme="0"/>
      <name val="Arial"/>
      <family val="2"/>
    </font>
    <font>
      <b/>
      <sz val="14"/>
      <color theme="1"/>
      <name val="Calibri"/>
      <family val="2"/>
      <scheme val="minor"/>
    </font>
    <font>
      <sz val="14"/>
      <color theme="1"/>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2F2F2"/>
      </patternFill>
    </fill>
    <fill>
      <patternFill patternType="solid">
        <fgColor rgb="FF1A79BB"/>
        <bgColor rgb="FF000000"/>
      </patternFill>
    </fill>
    <fill>
      <patternFill patternType="solid">
        <fgColor rgb="FF1A79BB"/>
        <bgColor indexed="64"/>
      </patternFill>
    </fill>
    <fill>
      <patternFill patternType="solid">
        <fgColor rgb="FFAED8F4"/>
        <bgColor indexed="64"/>
      </patternFill>
    </fill>
    <fill>
      <patternFill patternType="solid">
        <fgColor rgb="FFFFEB9C"/>
        <bgColor indexed="64"/>
      </patternFill>
    </fill>
    <fill>
      <patternFill patternType="solid">
        <fgColor rgb="FFC7EFCE"/>
        <bgColor indexed="64"/>
      </patternFill>
    </fill>
    <fill>
      <patternFill patternType="solid">
        <fgColor theme="0" tint="-0.499984740745262"/>
        <bgColor indexed="64"/>
      </patternFill>
    </fill>
  </fills>
  <borders count="90">
    <border>
      <left/>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theme="1"/>
      </right>
      <top style="medium">
        <color indexed="64"/>
      </top>
      <bottom style="thin">
        <color indexed="64"/>
      </bottom>
      <diagonal/>
    </border>
    <border>
      <left style="thin">
        <color theme="1"/>
      </left>
      <right style="thin">
        <color theme="1"/>
      </right>
      <top style="medium">
        <color indexed="64"/>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right style="dotted">
        <color indexed="64"/>
      </right>
      <top style="thin">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style="thin">
        <color theme="1"/>
      </left>
      <right/>
      <top style="medium">
        <color indexed="64"/>
      </top>
      <bottom style="thin">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theme="1"/>
      </left>
      <right style="dashed">
        <color theme="1"/>
      </right>
      <top style="dashed">
        <color theme="1"/>
      </top>
      <bottom style="dashed">
        <color theme="1"/>
      </bottom>
      <diagonal/>
    </border>
    <border>
      <left style="dashed">
        <color theme="1"/>
      </left>
      <right style="dashed">
        <color theme="1"/>
      </right>
      <top style="dashed">
        <color theme="1"/>
      </top>
      <bottom style="dashed">
        <color theme="1"/>
      </bottom>
      <diagonal/>
    </border>
    <border>
      <left style="dashed">
        <color theme="1"/>
      </left>
      <right/>
      <top style="dashed">
        <color theme="1"/>
      </top>
      <bottom style="dashed">
        <color theme="1"/>
      </bottom>
      <diagonal/>
    </border>
    <border>
      <left style="dashed">
        <color theme="1"/>
      </left>
      <right style="medium">
        <color indexed="64"/>
      </right>
      <top style="dashed">
        <color theme="1"/>
      </top>
      <bottom style="dashed">
        <color theme="1"/>
      </bottom>
      <diagonal/>
    </border>
    <border>
      <left style="medium">
        <color theme="1"/>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bottom style="dotted">
        <color indexed="64"/>
      </bottom>
      <diagonal/>
    </border>
    <border>
      <left style="thin">
        <color indexed="64"/>
      </left>
      <right style="medium">
        <color indexed="64"/>
      </right>
      <top style="dotted">
        <color indexed="64"/>
      </top>
      <bottom style="thin">
        <color indexed="64"/>
      </bottom>
      <diagonal/>
    </border>
    <border>
      <left/>
      <right style="dashed">
        <color theme="1"/>
      </right>
      <top style="dashed">
        <color theme="1"/>
      </top>
      <bottom style="dashed">
        <color theme="1"/>
      </bottom>
      <diagonal/>
    </border>
    <border>
      <left/>
      <right style="dashed">
        <color theme="1"/>
      </right>
      <top style="dashed">
        <color theme="1"/>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tted">
        <color indexed="64"/>
      </left>
      <right/>
      <top style="medium">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medium">
        <color indexed="64"/>
      </bottom>
      <diagonal/>
    </border>
    <border>
      <left style="medium">
        <color indexed="64"/>
      </left>
      <right style="medium">
        <color indexed="64"/>
      </right>
      <top style="dashed">
        <color theme="1"/>
      </top>
      <bottom style="dotted">
        <color indexed="64"/>
      </bottom>
      <diagonal/>
    </border>
    <border>
      <left style="medium">
        <color indexed="64"/>
      </left>
      <right style="medium">
        <color indexed="64"/>
      </right>
      <top style="thin">
        <color indexed="64"/>
      </top>
      <bottom style="dotted">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dotted">
        <color indexed="64"/>
      </left>
      <right style="dotted">
        <color indexed="64"/>
      </right>
      <top style="dotted">
        <color indexed="64"/>
      </top>
      <bottom/>
      <diagonal/>
    </border>
    <border>
      <left style="dotted">
        <color indexed="64"/>
      </left>
      <right/>
      <top style="dotted">
        <color indexed="64"/>
      </top>
      <bottom/>
      <diagonal/>
    </border>
    <border>
      <left style="medium">
        <color indexed="64"/>
      </left>
      <right style="medium">
        <color indexed="64"/>
      </right>
      <top style="dotted">
        <color indexed="64"/>
      </top>
      <bottom/>
      <diagonal/>
    </border>
    <border>
      <left/>
      <right style="dashed">
        <color theme="1"/>
      </right>
      <top style="dashed">
        <color theme="1"/>
      </top>
      <bottom/>
      <diagonal/>
    </border>
    <border>
      <left style="dashed">
        <color theme="1"/>
      </left>
      <right style="dashed">
        <color theme="1"/>
      </right>
      <top style="dashed">
        <color theme="1"/>
      </top>
      <bottom/>
      <diagonal/>
    </border>
    <border>
      <left style="dashed">
        <color theme="1"/>
      </left>
      <right/>
      <top style="dashed">
        <color theme="1"/>
      </top>
      <bottom/>
      <diagonal/>
    </border>
    <border>
      <left style="medium">
        <color theme="1"/>
      </left>
      <right style="dashed">
        <color theme="1"/>
      </right>
      <top style="dashed">
        <color theme="1"/>
      </top>
      <bottom/>
      <diagonal/>
    </border>
    <border>
      <left style="dashed">
        <color theme="1"/>
      </left>
      <right style="medium">
        <color indexed="64"/>
      </right>
      <top style="dashed">
        <color theme="1"/>
      </top>
      <bottom/>
      <diagonal/>
    </border>
    <border>
      <left/>
      <right style="medium">
        <color indexed="64"/>
      </right>
      <top style="dotted">
        <color indexed="64"/>
      </top>
      <bottom/>
      <diagonal/>
    </border>
    <border>
      <left style="medium">
        <color indexed="64"/>
      </left>
      <right style="dashed">
        <color theme="1"/>
      </right>
      <top style="medium">
        <color indexed="64"/>
      </top>
      <bottom style="medium">
        <color indexed="64"/>
      </bottom>
      <diagonal/>
    </border>
    <border>
      <left style="dashed">
        <color theme="1"/>
      </left>
      <right style="dashed">
        <color theme="1"/>
      </right>
      <top style="medium">
        <color indexed="64"/>
      </top>
      <bottom style="medium">
        <color indexed="64"/>
      </bottom>
      <diagonal/>
    </border>
    <border>
      <left style="dashed">
        <color theme="1"/>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dotted">
        <color indexed="64"/>
      </right>
      <top style="thin">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medium">
        <color indexed="64"/>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0" fillId="0" borderId="0"/>
  </cellStyleXfs>
  <cellXfs count="147">
    <xf numFmtId="0" fontId="0" fillId="0" borderId="0" xfId="0"/>
    <xf numFmtId="0" fontId="3" fillId="2" borderId="1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4" fillId="7" borderId="10" xfId="0" applyFont="1" applyFill="1" applyBorder="1" applyAlignment="1">
      <alignment horizontal="center" vertical="center" wrapText="1"/>
    </xf>
    <xf numFmtId="0" fontId="4" fillId="7" borderId="11" xfId="0" applyFont="1" applyFill="1" applyBorder="1" applyAlignment="1">
      <alignment horizontal="center" vertical="center" wrapText="1"/>
    </xf>
    <xf numFmtId="0" fontId="3" fillId="7" borderId="12" xfId="0" applyFont="1" applyFill="1" applyBorder="1" applyAlignment="1">
      <alignment horizontal="center" vertical="center" wrapText="1"/>
    </xf>
    <xf numFmtId="0" fontId="7" fillId="7" borderId="13" xfId="0" applyFont="1" applyFill="1" applyBorder="1" applyAlignment="1">
      <alignment horizontal="justify" vertical="center" wrapText="1"/>
    </xf>
    <xf numFmtId="0" fontId="7" fillId="7" borderId="13" xfId="0" applyFont="1" applyFill="1" applyBorder="1" applyAlignment="1">
      <alignment horizontal="center" vertical="center" wrapText="1"/>
    </xf>
    <xf numFmtId="0" fontId="9" fillId="6" borderId="13" xfId="0" applyFont="1" applyFill="1" applyBorder="1" applyAlignment="1">
      <alignment horizontal="left" vertical="center" wrapText="1"/>
    </xf>
    <xf numFmtId="0" fontId="3" fillId="3" borderId="12" xfId="0" applyFont="1" applyFill="1" applyBorder="1" applyAlignment="1">
      <alignment horizontal="center" vertical="center" wrapText="1"/>
    </xf>
    <xf numFmtId="0" fontId="7" fillId="3" borderId="13" xfId="0" applyFont="1" applyFill="1" applyBorder="1" applyAlignment="1">
      <alignment horizontal="left" vertical="center" wrapText="1"/>
    </xf>
    <xf numFmtId="0" fontId="7" fillId="3" borderId="13"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3" fillId="3" borderId="25" xfId="0" applyFont="1" applyFill="1" applyBorder="1" applyAlignment="1">
      <alignment horizontal="left" vertical="center" wrapText="1"/>
    </xf>
    <xf numFmtId="0" fontId="7" fillId="3" borderId="25" xfId="0" applyFont="1" applyFill="1" applyBorder="1" applyAlignment="1">
      <alignment horizontal="left" vertical="center" wrapText="1"/>
    </xf>
    <xf numFmtId="0" fontId="7" fillId="3" borderId="25" xfId="0" applyFont="1" applyFill="1" applyBorder="1" applyAlignment="1">
      <alignment horizontal="center" vertical="center" wrapText="1"/>
    </xf>
    <xf numFmtId="0" fontId="5" fillId="3" borderId="30" xfId="0" applyFont="1" applyFill="1" applyBorder="1" applyAlignment="1">
      <alignment horizontal="center" vertical="center" wrapText="1"/>
    </xf>
    <xf numFmtId="0" fontId="6" fillId="3" borderId="31" xfId="0" applyFont="1" applyFill="1" applyBorder="1" applyAlignment="1">
      <alignment horizontal="justify" vertical="center" wrapText="1"/>
    </xf>
    <xf numFmtId="0" fontId="6" fillId="3" borderId="31" xfId="0" applyFont="1" applyFill="1" applyBorder="1" applyAlignment="1">
      <alignment horizontal="center" vertical="center" wrapText="1"/>
    </xf>
    <xf numFmtId="0" fontId="8" fillId="6" borderId="12" xfId="0" applyFont="1" applyFill="1" applyBorder="1" applyAlignment="1">
      <alignment horizontal="center" vertical="center" wrapText="1"/>
    </xf>
    <xf numFmtId="0" fontId="9" fillId="6" borderId="13" xfId="0" applyFont="1" applyFill="1" applyBorder="1" applyAlignment="1">
      <alignment horizontal="center" vertical="center" wrapText="1"/>
    </xf>
    <xf numFmtId="0" fontId="7" fillId="3" borderId="29"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7" borderId="32" xfId="0" applyFont="1" applyFill="1" applyBorder="1" applyAlignment="1">
      <alignment horizontal="center" vertical="center" wrapText="1"/>
    </xf>
    <xf numFmtId="0" fontId="7" fillId="7" borderId="35" xfId="0" applyFont="1" applyFill="1" applyBorder="1" applyAlignment="1">
      <alignment horizontal="center" vertical="center" wrapText="1"/>
    </xf>
    <xf numFmtId="10" fontId="14" fillId="3" borderId="22" xfId="2" applyNumberFormat="1" applyFont="1" applyFill="1" applyBorder="1" applyAlignment="1">
      <alignment horizontal="center" vertical="center" wrapText="1"/>
    </xf>
    <xf numFmtId="10" fontId="15" fillId="7" borderId="20" xfId="2" applyNumberFormat="1" applyFont="1" applyFill="1" applyBorder="1" applyAlignment="1">
      <alignment horizontal="center" vertical="center" wrapText="1"/>
    </xf>
    <xf numFmtId="10" fontId="15" fillId="3" borderId="20" xfId="2" applyNumberFormat="1" applyFont="1" applyFill="1" applyBorder="1" applyAlignment="1">
      <alignment horizontal="center" vertical="center" wrapText="1"/>
    </xf>
    <xf numFmtId="10" fontId="15" fillId="7" borderId="21" xfId="2" applyNumberFormat="1" applyFont="1" applyFill="1" applyBorder="1" applyAlignment="1">
      <alignment horizontal="center" vertical="center" wrapText="1"/>
    </xf>
    <xf numFmtId="10" fontId="14" fillId="7" borderId="20" xfId="2" applyNumberFormat="1" applyFont="1" applyFill="1" applyBorder="1" applyAlignment="1">
      <alignment horizontal="center" vertical="center" wrapText="1"/>
    </xf>
    <xf numFmtId="10" fontId="14" fillId="7" borderId="21" xfId="2" applyNumberFormat="1" applyFont="1" applyFill="1" applyBorder="1" applyAlignment="1">
      <alignment horizontal="center" vertical="center" wrapText="1"/>
    </xf>
    <xf numFmtId="0" fontId="2" fillId="6" borderId="7" xfId="0" applyFont="1" applyFill="1" applyBorder="1" applyAlignment="1">
      <alignment vertical="center" wrapText="1"/>
    </xf>
    <xf numFmtId="0" fontId="2" fillId="6" borderId="8" xfId="0" applyFont="1" applyFill="1" applyBorder="1" applyAlignment="1">
      <alignment vertical="center" wrapText="1"/>
    </xf>
    <xf numFmtId="0" fontId="3" fillId="2" borderId="36" xfId="0" applyFont="1" applyFill="1" applyBorder="1" applyAlignment="1">
      <alignment horizontal="center" vertical="center" wrapText="1"/>
    </xf>
    <xf numFmtId="0" fontId="3" fillId="3" borderId="37"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3" borderId="38" xfId="0" applyFont="1" applyFill="1" applyBorder="1" applyAlignment="1">
      <alignment horizontal="center" vertical="center" wrapText="1"/>
    </xf>
    <xf numFmtId="0" fontId="2" fillId="6" borderId="42" xfId="0" applyFont="1" applyFill="1" applyBorder="1" applyAlignment="1">
      <alignment vertical="center" wrapText="1"/>
    </xf>
    <xf numFmtId="3" fontId="6" fillId="2" borderId="43" xfId="0" applyNumberFormat="1" applyFont="1" applyFill="1" applyBorder="1" applyAlignment="1">
      <alignment horizontal="center" vertical="center" wrapText="1"/>
    </xf>
    <xf numFmtId="3" fontId="6" fillId="2" borderId="44" xfId="0" applyNumberFormat="1" applyFont="1" applyFill="1" applyBorder="1" applyAlignment="1">
      <alignment horizontal="center" vertical="center" wrapText="1"/>
    </xf>
    <xf numFmtId="3" fontId="6" fillId="2" borderId="45" xfId="0" applyNumberFormat="1" applyFont="1" applyFill="1" applyBorder="1" applyAlignment="1">
      <alignment horizontal="center" vertical="center" wrapText="1"/>
    </xf>
    <xf numFmtId="3" fontId="6" fillId="2" borderId="46" xfId="0" applyNumberFormat="1" applyFont="1" applyFill="1" applyBorder="1" applyAlignment="1">
      <alignment horizontal="center" vertical="center" wrapText="1"/>
    </xf>
    <xf numFmtId="3" fontId="6" fillId="2" borderId="47" xfId="0" applyNumberFormat="1" applyFont="1" applyFill="1" applyBorder="1" applyAlignment="1">
      <alignment horizontal="center" vertical="center" wrapText="1"/>
    </xf>
    <xf numFmtId="3" fontId="6" fillId="2" borderId="48" xfId="0" applyNumberFormat="1" applyFont="1" applyFill="1" applyBorder="1" applyAlignment="1">
      <alignment horizontal="center" vertical="center" wrapText="1"/>
    </xf>
    <xf numFmtId="3" fontId="6" fillId="2" borderId="49" xfId="0" applyNumberFormat="1" applyFont="1" applyFill="1" applyBorder="1" applyAlignment="1">
      <alignment horizontal="center" vertical="center" wrapText="1"/>
    </xf>
    <xf numFmtId="3" fontId="6" fillId="2" borderId="50" xfId="0" applyNumberFormat="1" applyFont="1" applyFill="1" applyBorder="1" applyAlignment="1">
      <alignment horizontal="center" vertical="center" wrapText="1"/>
    </xf>
    <xf numFmtId="0" fontId="17" fillId="0" borderId="0" xfId="0" applyFont="1"/>
    <xf numFmtId="0" fontId="0" fillId="9" borderId="0" xfId="0" applyFill="1"/>
    <xf numFmtId="0" fontId="0" fillId="0" borderId="0" xfId="0" applyAlignment="1">
      <alignment wrapText="1"/>
    </xf>
    <xf numFmtId="0" fontId="0" fillId="8" borderId="0" xfId="0" applyFill="1"/>
    <xf numFmtId="0" fontId="4" fillId="7" borderId="51" xfId="0" applyFont="1" applyFill="1" applyBorder="1" applyAlignment="1">
      <alignment horizontal="left" vertical="center" wrapText="1"/>
    </xf>
    <xf numFmtId="0" fontId="4" fillId="3" borderId="51" xfId="0" applyFont="1" applyFill="1" applyBorder="1" applyAlignment="1">
      <alignment horizontal="left" vertical="center" wrapText="1"/>
    </xf>
    <xf numFmtId="10" fontId="0" fillId="4" borderId="17" xfId="0" applyNumberFormat="1" applyFill="1" applyBorder="1" applyAlignment="1">
      <alignment horizontal="center" vertical="center" wrapText="1"/>
    </xf>
    <xf numFmtId="0" fontId="7" fillId="3" borderId="53" xfId="0" applyFont="1" applyFill="1" applyBorder="1" applyAlignment="1">
      <alignment horizontal="justify" vertical="center" wrapText="1"/>
    </xf>
    <xf numFmtId="0" fontId="8" fillId="6" borderId="51" xfId="0" applyFont="1" applyFill="1" applyBorder="1" applyAlignment="1">
      <alignment horizontal="left" vertical="center" wrapText="1"/>
    </xf>
    <xf numFmtId="0" fontId="4" fillId="3" borderId="52" xfId="0" applyFont="1" applyFill="1" applyBorder="1" applyAlignment="1">
      <alignment horizontal="left" vertical="center" wrapText="1"/>
    </xf>
    <xf numFmtId="0" fontId="3" fillId="3" borderId="18"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16" fillId="0" borderId="0" xfId="0" applyFont="1" applyAlignment="1">
      <alignment horizontal="center" vertical="top"/>
    </xf>
    <xf numFmtId="0" fontId="3" fillId="3" borderId="58" xfId="0" applyFont="1" applyFill="1" applyBorder="1" applyAlignment="1">
      <alignment horizontal="center" vertical="center" wrapText="1"/>
    </xf>
    <xf numFmtId="0" fontId="4" fillId="7" borderId="59" xfId="0" applyFont="1" applyFill="1" applyBorder="1" applyAlignment="1">
      <alignment horizontal="center" vertical="center" wrapText="1"/>
    </xf>
    <xf numFmtId="0" fontId="3" fillId="3" borderId="59" xfId="0" applyFont="1" applyFill="1" applyBorder="1" applyAlignment="1">
      <alignment horizontal="center" vertical="center" wrapText="1"/>
    </xf>
    <xf numFmtId="0" fontId="4" fillId="7" borderId="60" xfId="0" applyFont="1" applyFill="1" applyBorder="1" applyAlignment="1">
      <alignment horizontal="center" vertical="center" wrapText="1"/>
    </xf>
    <xf numFmtId="0" fontId="6" fillId="3" borderId="61" xfId="0" applyFont="1" applyFill="1" applyBorder="1" applyAlignment="1">
      <alignment horizontal="left" vertical="center" wrapText="1"/>
    </xf>
    <xf numFmtId="0" fontId="9" fillId="6" borderId="62" xfId="0" applyFont="1" applyFill="1" applyBorder="1" applyAlignment="1">
      <alignment horizontal="left" vertical="center" wrapText="1"/>
    </xf>
    <xf numFmtId="0" fontId="7" fillId="7" borderId="62" xfId="0" applyFont="1" applyFill="1" applyBorder="1" applyAlignment="1">
      <alignment horizontal="left" vertical="center" wrapText="1"/>
    </xf>
    <xf numFmtId="0" fontId="7" fillId="3" borderId="62" xfId="0" applyFont="1" applyFill="1" applyBorder="1" applyAlignment="1">
      <alignment horizontal="left" vertical="center" wrapText="1"/>
    </xf>
    <xf numFmtId="0" fontId="7" fillId="3" borderId="63" xfId="0" applyFont="1" applyFill="1" applyBorder="1" applyAlignment="1">
      <alignment horizontal="left" vertical="center" wrapText="1"/>
    </xf>
    <xf numFmtId="3" fontId="6" fillId="2" borderId="55" xfId="0" applyNumberFormat="1" applyFont="1" applyFill="1" applyBorder="1" applyAlignment="1">
      <alignment horizontal="center" vertical="center" wrapText="1"/>
    </xf>
    <xf numFmtId="3" fontId="6" fillId="2" borderId="56" xfId="0" applyNumberFormat="1" applyFont="1" applyFill="1" applyBorder="1" applyAlignment="1">
      <alignment horizontal="center" vertical="center" wrapText="1"/>
    </xf>
    <xf numFmtId="0" fontId="4" fillId="7" borderId="14" xfId="0" applyFont="1" applyFill="1" applyBorder="1" applyAlignment="1">
      <alignment horizontal="center" vertical="center" wrapText="1"/>
    </xf>
    <xf numFmtId="10" fontId="15" fillId="7" borderId="65" xfId="2" applyNumberFormat="1" applyFont="1" applyFill="1" applyBorder="1" applyAlignment="1">
      <alignment horizontal="center" vertical="center" wrapText="1"/>
    </xf>
    <xf numFmtId="0" fontId="13" fillId="5" borderId="57" xfId="0" applyFont="1" applyFill="1" applyBorder="1" applyAlignment="1">
      <alignment horizontal="center" vertical="top" wrapText="1"/>
    </xf>
    <xf numFmtId="0" fontId="7" fillId="3" borderId="69" xfId="0" applyFont="1" applyFill="1" applyBorder="1" applyAlignment="1">
      <alignment horizontal="left" vertical="center" wrapText="1"/>
    </xf>
    <xf numFmtId="0" fontId="7" fillId="3" borderId="69" xfId="0" applyFont="1" applyFill="1" applyBorder="1" applyAlignment="1">
      <alignment horizontal="center" vertical="center" wrapText="1"/>
    </xf>
    <xf numFmtId="0" fontId="7" fillId="3" borderId="70" xfId="0" applyFont="1" applyFill="1" applyBorder="1" applyAlignment="1">
      <alignment horizontal="left" vertical="center" wrapText="1"/>
    </xf>
    <xf numFmtId="3" fontId="6" fillId="2" borderId="72" xfId="0" applyNumberFormat="1" applyFont="1" applyFill="1" applyBorder="1" applyAlignment="1">
      <alignment horizontal="center" vertical="center" wrapText="1"/>
    </xf>
    <xf numFmtId="3" fontId="6" fillId="2" borderId="73" xfId="0" applyNumberFormat="1" applyFont="1" applyFill="1" applyBorder="1" applyAlignment="1">
      <alignment horizontal="center" vertical="center" wrapText="1"/>
    </xf>
    <xf numFmtId="3" fontId="6" fillId="2" borderId="74" xfId="0" applyNumberFormat="1" applyFont="1" applyFill="1" applyBorder="1" applyAlignment="1">
      <alignment horizontal="center" vertical="center" wrapText="1"/>
    </xf>
    <xf numFmtId="3" fontId="6" fillId="2" borderId="75" xfId="0" applyNumberFormat="1" applyFont="1" applyFill="1" applyBorder="1" applyAlignment="1">
      <alignment horizontal="center" vertical="center" wrapText="1"/>
    </xf>
    <xf numFmtId="3" fontId="6" fillId="2" borderId="76" xfId="0" applyNumberFormat="1" applyFont="1" applyFill="1" applyBorder="1" applyAlignment="1">
      <alignment horizontal="center" vertical="center" wrapText="1"/>
    </xf>
    <xf numFmtId="0" fontId="4" fillId="3" borderId="77" xfId="0" applyFont="1" applyFill="1" applyBorder="1" applyAlignment="1">
      <alignment horizontal="left" vertical="center" wrapText="1"/>
    </xf>
    <xf numFmtId="3" fontId="9" fillId="6" borderId="64" xfId="0" applyNumberFormat="1" applyFont="1" applyFill="1" applyBorder="1" applyAlignment="1">
      <alignment horizontal="center" vertical="center" wrapText="1"/>
    </xf>
    <xf numFmtId="3" fontId="7" fillId="7" borderId="23" xfId="0" applyNumberFormat="1" applyFont="1" applyFill="1" applyBorder="1" applyAlignment="1">
      <alignment horizontal="center" vertical="center" wrapText="1"/>
    </xf>
    <xf numFmtId="3" fontId="7" fillId="3" borderId="23" xfId="0" applyNumberFormat="1" applyFont="1" applyFill="1" applyBorder="1" applyAlignment="1">
      <alignment horizontal="center" vertical="center" wrapText="1"/>
    </xf>
    <xf numFmtId="3" fontId="7" fillId="3" borderId="71" xfId="0" applyNumberFormat="1" applyFont="1" applyFill="1" applyBorder="1" applyAlignment="1">
      <alignment horizontal="center" vertical="center" wrapText="1"/>
    </xf>
    <xf numFmtId="3" fontId="7" fillId="3" borderId="26" xfId="0" applyNumberFormat="1" applyFont="1" applyFill="1" applyBorder="1" applyAlignment="1">
      <alignment horizontal="center" vertical="center" wrapText="1"/>
    </xf>
    <xf numFmtId="10" fontId="18" fillId="10" borderId="59" xfId="0" applyNumberFormat="1" applyFont="1" applyFill="1" applyBorder="1" applyAlignment="1">
      <alignment horizontal="center" vertical="center"/>
    </xf>
    <xf numFmtId="0" fontId="4" fillId="3" borderId="4" xfId="0" applyFont="1" applyFill="1" applyBorder="1" applyAlignment="1">
      <alignment horizontal="center" vertical="center" wrapText="1"/>
    </xf>
    <xf numFmtId="164" fontId="4" fillId="3" borderId="57" xfId="0" applyNumberFormat="1" applyFont="1" applyFill="1" applyBorder="1" applyAlignment="1">
      <alignment horizontal="center" vertical="center" wrapText="1"/>
    </xf>
    <xf numFmtId="164" fontId="6" fillId="2" borderId="78" xfId="1" applyNumberFormat="1" applyFont="1" applyFill="1" applyBorder="1" applyAlignment="1">
      <alignment horizontal="center" vertical="center" wrapText="1"/>
    </xf>
    <xf numFmtId="164" fontId="6" fillId="2" borderId="79" xfId="1" applyNumberFormat="1" applyFont="1" applyFill="1" applyBorder="1" applyAlignment="1">
      <alignment horizontal="center" vertical="center" wrapText="1"/>
    </xf>
    <xf numFmtId="164" fontId="6" fillId="2" borderId="80" xfId="1" applyNumberFormat="1" applyFont="1" applyFill="1" applyBorder="1" applyAlignment="1">
      <alignment horizontal="center" vertical="center" wrapText="1"/>
    </xf>
    <xf numFmtId="44" fontId="6" fillId="2" borderId="79" xfId="1" applyFont="1" applyFill="1" applyBorder="1" applyAlignment="1">
      <alignment horizontal="center" vertical="center" wrapText="1"/>
    </xf>
    <xf numFmtId="44" fontId="6" fillId="2" borderId="80" xfId="1" applyFont="1" applyFill="1" applyBorder="1" applyAlignment="1">
      <alignment horizontal="center" vertical="center" wrapText="1"/>
    </xf>
    <xf numFmtId="10" fontId="0" fillId="4" borderId="81" xfId="0" applyNumberFormat="1" applyFill="1" applyBorder="1" applyAlignment="1">
      <alignment horizontal="center" vertical="center" wrapText="1"/>
    </xf>
    <xf numFmtId="0" fontId="6" fillId="0" borderId="15" xfId="0" applyFont="1" applyBorder="1" applyAlignment="1">
      <alignment horizontal="center" vertical="center" wrapText="1"/>
    </xf>
    <xf numFmtId="10" fontId="21" fillId="4" borderId="82" xfId="0" applyNumberFormat="1" applyFont="1" applyFill="1" applyBorder="1" applyAlignment="1">
      <alignment horizontal="center" vertical="center" wrapText="1"/>
    </xf>
    <xf numFmtId="10" fontId="21" fillId="4" borderId="20" xfId="0" applyNumberFormat="1" applyFont="1" applyFill="1" applyBorder="1" applyAlignment="1">
      <alignment horizontal="center" vertical="center" wrapText="1"/>
    </xf>
    <xf numFmtId="10" fontId="21" fillId="4" borderId="21" xfId="0" applyNumberFormat="1" applyFont="1" applyFill="1" applyBorder="1" applyAlignment="1">
      <alignment horizontal="center" vertical="center" wrapText="1"/>
    </xf>
    <xf numFmtId="10" fontId="21" fillId="4" borderId="12" xfId="0" applyNumberFormat="1" applyFont="1" applyFill="1" applyBorder="1" applyAlignment="1">
      <alignment horizontal="center" vertical="center" wrapText="1"/>
    </xf>
    <xf numFmtId="10" fontId="21" fillId="4" borderId="13" xfId="0" applyNumberFormat="1" applyFont="1" applyFill="1" applyBorder="1" applyAlignment="1">
      <alignment horizontal="center" vertical="center" wrapText="1"/>
    </xf>
    <xf numFmtId="10" fontId="21" fillId="4" borderId="83" xfId="0" applyNumberFormat="1" applyFont="1" applyFill="1" applyBorder="1" applyAlignment="1">
      <alignment horizontal="center" vertical="center" wrapText="1"/>
    </xf>
    <xf numFmtId="10" fontId="21" fillId="4" borderId="84" xfId="0" applyNumberFormat="1" applyFont="1" applyFill="1" applyBorder="1" applyAlignment="1">
      <alignment horizontal="center" vertical="center" wrapText="1"/>
    </xf>
    <xf numFmtId="10" fontId="21" fillId="4" borderId="85" xfId="0" applyNumberFormat="1" applyFont="1" applyFill="1" applyBorder="1" applyAlignment="1">
      <alignment horizontal="center" vertical="center" wrapText="1"/>
    </xf>
    <xf numFmtId="10" fontId="21" fillId="4" borderId="86" xfId="0" applyNumberFormat="1" applyFont="1" applyFill="1" applyBorder="1" applyAlignment="1">
      <alignment horizontal="center" vertical="center" wrapText="1"/>
    </xf>
    <xf numFmtId="10" fontId="21" fillId="4" borderId="87" xfId="0" applyNumberFormat="1" applyFont="1" applyFill="1" applyBorder="1" applyAlignment="1">
      <alignment horizontal="center" vertical="center" wrapText="1"/>
    </xf>
    <xf numFmtId="10" fontId="21" fillId="4" borderId="88" xfId="0" applyNumberFormat="1" applyFont="1" applyFill="1" applyBorder="1" applyAlignment="1">
      <alignment horizontal="center" vertical="center" wrapText="1"/>
    </xf>
    <xf numFmtId="10" fontId="21" fillId="4" borderId="89" xfId="0" applyNumberFormat="1" applyFont="1" applyFill="1" applyBorder="1" applyAlignment="1">
      <alignment horizontal="center" vertical="center" wrapText="1"/>
    </xf>
    <xf numFmtId="0" fontId="2" fillId="6" borderId="2"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2" fillId="6" borderId="40"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0" xfId="0" applyFont="1" applyFill="1" applyAlignment="1">
      <alignment horizontal="center" vertical="center" wrapText="1"/>
    </xf>
    <xf numFmtId="0" fontId="2" fillId="6" borderId="41" xfId="0" applyFont="1" applyFill="1" applyBorder="1" applyAlignment="1">
      <alignment horizontal="center" vertical="center" wrapText="1"/>
    </xf>
    <xf numFmtId="0" fontId="13" fillId="5" borderId="29" xfId="0" applyFont="1" applyFill="1" applyBorder="1" applyAlignment="1">
      <alignment horizontal="center" vertical="center" wrapText="1"/>
    </xf>
    <xf numFmtId="0" fontId="13" fillId="5" borderId="16" xfId="0" applyFont="1" applyFill="1" applyBorder="1" applyAlignment="1">
      <alignment horizontal="center" vertical="center" wrapText="1"/>
    </xf>
    <xf numFmtId="0" fontId="13" fillId="5" borderId="66"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12" fillId="6" borderId="6" xfId="0" applyFont="1" applyFill="1" applyBorder="1" applyAlignment="1">
      <alignment horizontal="center" vertical="center" wrapText="1"/>
    </xf>
    <xf numFmtId="0" fontId="13" fillId="5" borderId="4" xfId="0" applyFont="1" applyFill="1" applyBorder="1" applyAlignment="1">
      <alignment horizontal="center" vertical="center"/>
    </xf>
    <xf numFmtId="0" fontId="13" fillId="5" borderId="5" xfId="0" applyFont="1" applyFill="1" applyBorder="1" applyAlignment="1">
      <alignment horizontal="center" vertical="center"/>
    </xf>
    <xf numFmtId="0" fontId="13" fillId="5" borderId="6" xfId="0" applyFont="1" applyFill="1" applyBorder="1" applyAlignment="1">
      <alignment horizontal="center" vertical="center"/>
    </xf>
    <xf numFmtId="0" fontId="19" fillId="6" borderId="4" xfId="0" applyFont="1" applyFill="1" applyBorder="1" applyAlignment="1">
      <alignment horizontal="center" vertical="center"/>
    </xf>
    <xf numFmtId="0" fontId="19" fillId="6" borderId="5" xfId="0" applyFont="1" applyFill="1" applyBorder="1" applyAlignment="1">
      <alignment horizontal="center" vertical="center"/>
    </xf>
    <xf numFmtId="0" fontId="19" fillId="6" borderId="6" xfId="0" applyFont="1" applyFill="1" applyBorder="1" applyAlignment="1">
      <alignment horizontal="center" vertical="center"/>
    </xf>
    <xf numFmtId="0" fontId="13" fillId="5" borderId="67" xfId="0" applyFont="1" applyFill="1" applyBorder="1" applyAlignment="1">
      <alignment horizontal="center" vertical="top" wrapText="1"/>
    </xf>
    <xf numFmtId="0" fontId="13" fillId="5" borderId="68" xfId="0" applyFont="1" applyFill="1" applyBorder="1" applyAlignment="1">
      <alignment horizontal="center" vertical="top" wrapText="1"/>
    </xf>
    <xf numFmtId="0" fontId="13" fillId="5" borderId="28" xfId="0" applyFont="1" applyFill="1" applyBorder="1" applyAlignment="1">
      <alignment horizontal="center" vertical="center" wrapText="1"/>
    </xf>
    <xf numFmtId="0" fontId="13" fillId="5" borderId="54"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8" fillId="6" borderId="34" xfId="0" applyFont="1" applyFill="1" applyBorder="1" applyAlignment="1">
      <alignment horizontal="center" vertical="center" wrapText="1"/>
    </xf>
    <xf numFmtId="0" fontId="20" fillId="0" borderId="39" xfId="0" applyFont="1" applyBorder="1" applyAlignment="1">
      <alignment horizontal="center" vertical="center" wrapText="1"/>
    </xf>
    <xf numFmtId="0" fontId="20" fillId="0" borderId="39" xfId="0" applyFont="1" applyBorder="1" applyAlignment="1">
      <alignment horizontal="center" vertical="center"/>
    </xf>
    <xf numFmtId="3" fontId="8" fillId="6" borderId="4" xfId="0" applyNumberFormat="1" applyFont="1" applyFill="1" applyBorder="1" applyAlignment="1">
      <alignment horizontal="center" vertical="center" wrapText="1"/>
    </xf>
    <xf numFmtId="3" fontId="8" fillId="6" borderId="5" xfId="0" applyNumberFormat="1" applyFont="1" applyFill="1" applyBorder="1" applyAlignment="1">
      <alignment horizontal="center" vertical="center" wrapText="1"/>
    </xf>
    <xf numFmtId="3" fontId="8" fillId="6" borderId="6" xfId="0" applyNumberFormat="1" applyFont="1" applyFill="1" applyBorder="1" applyAlignment="1">
      <alignment horizontal="center" vertical="center" wrapText="1"/>
    </xf>
    <xf numFmtId="0" fontId="8" fillId="6" borderId="14" xfId="0" applyFont="1" applyFill="1" applyBorder="1" applyAlignment="1">
      <alignment horizontal="center" vertical="center" wrapText="1"/>
    </xf>
    <xf numFmtId="0" fontId="8" fillId="6" borderId="15"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0" fillId="0" borderId="0" xfId="0" applyAlignment="1">
      <alignment horizontal="justify" vertical="center" wrapText="1"/>
    </xf>
  </cellXfs>
  <cellStyles count="4">
    <cellStyle name="Moneda" xfId="1" builtinId="4"/>
    <cellStyle name="Normal" xfId="0" builtinId="0"/>
    <cellStyle name="Normal 2" xfId="3"/>
    <cellStyle name="Porcentaje" xfId="2" builtinId="5"/>
  </cellStyles>
  <dxfs count="39">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theme="9" tint="0.39994506668294322"/>
        </patternFill>
      </fill>
    </dxf>
    <dxf>
      <fill>
        <patternFill>
          <bgColor rgb="FFFF5555"/>
        </patternFill>
      </fill>
    </dxf>
    <dxf>
      <fill>
        <patternFill>
          <bgColor rgb="FFFFFF00"/>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rgb="FFFFFF00"/>
        </patternFill>
      </fill>
    </dxf>
    <dxf>
      <fill>
        <patternFill>
          <bgColor theme="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FF5555"/>
      <color rgb="FFAED8F4"/>
      <color rgb="FF1A79BB"/>
      <color rgb="FF6587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317500</xdr:colOff>
      <xdr:row>1</xdr:row>
      <xdr:rowOff>83552</xdr:rowOff>
    </xdr:from>
    <xdr:to>
      <xdr:col>2</xdr:col>
      <xdr:colOff>360075</xdr:colOff>
      <xdr:row>8</xdr:row>
      <xdr:rowOff>158</xdr:rowOff>
    </xdr:to>
    <xdr:pic>
      <xdr:nvPicPr>
        <xdr:cNvPr id="6" name="Imagen 5">
          <a:extLst>
            <a:ext uri="{FF2B5EF4-FFF2-40B4-BE49-F238E27FC236}">
              <a16:creationId xmlns:a16="http://schemas.microsoft.com/office/drawing/2014/main" id="{2AC4328C-0FAF-4A38-9972-FDD9F0E4EE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500" y="267368"/>
          <a:ext cx="2534950" cy="1999406"/>
        </a:xfrm>
        <a:prstGeom prst="rect">
          <a:avLst/>
        </a:prstGeom>
      </xdr:spPr>
    </xdr:pic>
    <xdr:clientData/>
  </xdr:twoCellAnchor>
  <xdr:twoCellAnchor editAs="oneCell">
    <xdr:from>
      <xdr:col>22</xdr:col>
      <xdr:colOff>95249</xdr:colOff>
      <xdr:row>0</xdr:row>
      <xdr:rowOff>152899</xdr:rowOff>
    </xdr:from>
    <xdr:to>
      <xdr:col>22</xdr:col>
      <xdr:colOff>6429374</xdr:colOff>
      <xdr:row>8</xdr:row>
      <xdr:rowOff>136572</xdr:rowOff>
    </xdr:to>
    <xdr:pic>
      <xdr:nvPicPr>
        <xdr:cNvPr id="5" name="Imagen 4">
          <a:extLst>
            <a:ext uri="{FF2B5EF4-FFF2-40B4-BE49-F238E27FC236}">
              <a16:creationId xmlns:a16="http://schemas.microsoft.com/office/drawing/2014/main" id="{01E86113-2BEF-466A-82F2-EB19199FF7DD}"/>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430" t="26818" r="9579" b="25293"/>
        <a:stretch/>
      </xdr:blipFill>
      <xdr:spPr>
        <a:xfrm>
          <a:off x="30599062" y="152899"/>
          <a:ext cx="6334125" cy="2269673"/>
        </a:xfrm>
        <a:prstGeom prst="rect">
          <a:avLst/>
        </a:prstGeom>
      </xdr:spPr>
    </xdr:pic>
    <xdr:clientData/>
  </xdr:twoCellAnchor>
  <xdr:twoCellAnchor editAs="oneCell">
    <xdr:from>
      <xdr:col>2</xdr:col>
      <xdr:colOff>873124</xdr:colOff>
      <xdr:row>1</xdr:row>
      <xdr:rowOff>1441</xdr:rowOff>
    </xdr:from>
    <xdr:to>
      <xdr:col>3</xdr:col>
      <xdr:colOff>1222375</xdr:colOff>
      <xdr:row>8</xdr:row>
      <xdr:rowOff>133651</xdr:rowOff>
    </xdr:to>
    <xdr:pic>
      <xdr:nvPicPr>
        <xdr:cNvPr id="3" name="Imagen 2">
          <a:extLst>
            <a:ext uri="{FF2B5EF4-FFF2-40B4-BE49-F238E27FC236}">
              <a16:creationId xmlns:a16="http://schemas.microsoft.com/office/drawing/2014/main" id="{F1C61425-C61B-41EE-AEAA-84E4D8D06A9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365499" y="207816"/>
          <a:ext cx="2286001" cy="224358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35"/>
  <sheetViews>
    <sheetView tabSelected="1" topLeftCell="S9" zoomScale="55" zoomScaleNormal="55" zoomScaleSheetLayoutView="25" workbookViewId="0">
      <selection activeCell="W13" sqref="W13"/>
    </sheetView>
  </sheetViews>
  <sheetFormatPr baseColWidth="10" defaultColWidth="11.44140625" defaultRowHeight="14.4" x14ac:dyDescent="0.3"/>
  <cols>
    <col min="1" max="1" width="11.44140625" customWidth="1"/>
    <col min="2" max="2" width="26" customWidth="1"/>
    <col min="3" max="3" width="29" customWidth="1"/>
    <col min="4" max="4" width="26.5546875" customWidth="1"/>
    <col min="5" max="5" width="27" customWidth="1"/>
    <col min="6" max="6" width="22" customWidth="1"/>
    <col min="7" max="10" width="18.6640625" customWidth="1"/>
    <col min="11" max="11" width="18.5546875" customWidth="1"/>
    <col min="12" max="14" width="18.6640625" customWidth="1"/>
    <col min="15" max="15" width="18.5546875" customWidth="1"/>
    <col min="16" max="16" width="18.6640625" customWidth="1"/>
    <col min="17" max="22" width="18.5546875" customWidth="1"/>
    <col min="23" max="23" width="103.6640625" customWidth="1"/>
  </cols>
  <sheetData>
    <row r="1" spans="2:23" ht="15" thickBot="1" x14ac:dyDescent="0.35"/>
    <row r="2" spans="2:23" ht="30" customHeight="1" x14ac:dyDescent="0.3">
      <c r="E2" s="110" t="s">
        <v>31</v>
      </c>
      <c r="F2" s="111"/>
      <c r="G2" s="111"/>
      <c r="H2" s="111"/>
      <c r="I2" s="111"/>
      <c r="J2" s="111"/>
      <c r="K2" s="111"/>
      <c r="L2" s="111"/>
      <c r="M2" s="111"/>
      <c r="N2" s="111"/>
      <c r="O2" s="111"/>
      <c r="P2" s="111"/>
      <c r="Q2" s="111"/>
      <c r="R2" s="111"/>
      <c r="S2" s="112"/>
    </row>
    <row r="3" spans="2:23" ht="30" customHeight="1" x14ac:dyDescent="0.3">
      <c r="E3" s="113" t="s">
        <v>15</v>
      </c>
      <c r="F3" s="114"/>
      <c r="G3" s="114"/>
      <c r="H3" s="114"/>
      <c r="I3" s="114"/>
      <c r="J3" s="114"/>
      <c r="K3" s="114"/>
      <c r="L3" s="114"/>
      <c r="M3" s="114"/>
      <c r="N3" s="114"/>
      <c r="O3" s="114"/>
      <c r="P3" s="114"/>
      <c r="Q3" s="114"/>
      <c r="R3" s="114"/>
      <c r="S3" s="115"/>
    </row>
    <row r="4" spans="2:23" ht="30" customHeight="1" x14ac:dyDescent="0.3">
      <c r="E4" s="113" t="s">
        <v>71</v>
      </c>
      <c r="F4" s="114"/>
      <c r="G4" s="114"/>
      <c r="H4" s="114"/>
      <c r="I4" s="114"/>
      <c r="J4" s="114"/>
      <c r="K4" s="114"/>
      <c r="L4" s="114"/>
      <c r="M4" s="114"/>
      <c r="N4" s="114"/>
      <c r="O4" s="114"/>
      <c r="P4" s="114"/>
      <c r="Q4" s="114"/>
      <c r="R4" s="114"/>
      <c r="S4" s="115"/>
    </row>
    <row r="5" spans="2:23" ht="30" customHeight="1" x14ac:dyDescent="0.3">
      <c r="E5" s="113" t="s">
        <v>72</v>
      </c>
      <c r="F5" s="114"/>
      <c r="G5" s="114"/>
      <c r="H5" s="114"/>
      <c r="I5" s="114"/>
      <c r="J5" s="114"/>
      <c r="K5" s="114"/>
      <c r="L5" s="114"/>
      <c r="M5" s="114"/>
      <c r="N5" s="114"/>
      <c r="O5" s="114"/>
      <c r="P5" s="114"/>
      <c r="Q5" s="114"/>
      <c r="R5" s="114"/>
      <c r="S5" s="115"/>
    </row>
    <row r="6" spans="2:23" ht="15.75" customHeight="1" thickBot="1" x14ac:dyDescent="0.35">
      <c r="E6" s="32"/>
      <c r="F6" s="33"/>
      <c r="G6" s="33"/>
      <c r="H6" s="33"/>
      <c r="I6" s="33"/>
      <c r="J6" s="33"/>
      <c r="K6" s="33"/>
      <c r="L6" s="33"/>
      <c r="M6" s="33"/>
      <c r="N6" s="33"/>
      <c r="O6" s="33"/>
      <c r="P6" s="33"/>
      <c r="Q6" s="33"/>
      <c r="R6" s="33"/>
      <c r="S6" s="38"/>
    </row>
    <row r="9" spans="2:23" ht="15" thickBot="1" x14ac:dyDescent="0.35"/>
    <row r="10" spans="2:23" ht="21.6" thickBot="1" x14ac:dyDescent="0.35">
      <c r="G10" s="127" t="s">
        <v>36</v>
      </c>
      <c r="H10" s="128"/>
      <c r="I10" s="128"/>
      <c r="J10" s="128"/>
      <c r="K10" s="128"/>
      <c r="L10" s="128"/>
      <c r="M10" s="128"/>
      <c r="N10" s="128"/>
      <c r="O10" s="128"/>
      <c r="P10" s="128"/>
      <c r="Q10" s="128"/>
      <c r="R10" s="128"/>
      <c r="S10" s="128"/>
      <c r="T10" s="128"/>
      <c r="U10" s="128"/>
      <c r="V10" s="129"/>
    </row>
    <row r="11" spans="2:23" ht="49.5" customHeight="1" thickBot="1" x14ac:dyDescent="0.35">
      <c r="B11" s="130" t="s">
        <v>0</v>
      </c>
      <c r="C11" s="130" t="s">
        <v>1</v>
      </c>
      <c r="D11" s="116" t="s">
        <v>2</v>
      </c>
      <c r="E11" s="117"/>
      <c r="F11" s="118"/>
      <c r="G11" s="124" t="s">
        <v>21</v>
      </c>
      <c r="H11" s="125"/>
      <c r="I11" s="125"/>
      <c r="J11" s="125"/>
      <c r="K11" s="126"/>
      <c r="L11" s="119" t="s">
        <v>22</v>
      </c>
      <c r="M11" s="119"/>
      <c r="N11" s="119"/>
      <c r="O11" s="120"/>
      <c r="P11" s="121" t="s">
        <v>23</v>
      </c>
      <c r="Q11" s="122"/>
      <c r="R11" s="122"/>
      <c r="S11" s="123"/>
      <c r="T11" s="122" t="s">
        <v>24</v>
      </c>
      <c r="U11" s="122"/>
      <c r="V11" s="122"/>
      <c r="W11" s="132" t="s">
        <v>20</v>
      </c>
    </row>
    <row r="12" spans="2:23" ht="159.75" customHeight="1" thickBot="1" x14ac:dyDescent="0.35">
      <c r="B12" s="131"/>
      <c r="C12" s="131"/>
      <c r="D12" s="73" t="s">
        <v>3</v>
      </c>
      <c r="E12" s="73" t="s">
        <v>4</v>
      </c>
      <c r="F12" s="73" t="s">
        <v>5</v>
      </c>
      <c r="G12" s="71" t="s">
        <v>37</v>
      </c>
      <c r="H12" s="60" t="s">
        <v>6</v>
      </c>
      <c r="I12" s="61" t="s">
        <v>7</v>
      </c>
      <c r="J12" s="62" t="s">
        <v>8</v>
      </c>
      <c r="K12" s="63" t="s">
        <v>9</v>
      </c>
      <c r="L12" s="3" t="s">
        <v>6</v>
      </c>
      <c r="M12" s="4" t="s">
        <v>7</v>
      </c>
      <c r="N12" s="2" t="s">
        <v>8</v>
      </c>
      <c r="O12" s="5" t="s">
        <v>9</v>
      </c>
      <c r="P12" s="34" t="s">
        <v>6</v>
      </c>
      <c r="Q12" s="35" t="s">
        <v>7</v>
      </c>
      <c r="R12" s="36" t="s">
        <v>8</v>
      </c>
      <c r="S12" s="37" t="s">
        <v>9</v>
      </c>
      <c r="T12" s="57" t="s">
        <v>7</v>
      </c>
      <c r="U12" s="1" t="s">
        <v>8</v>
      </c>
      <c r="V12" s="58" t="s">
        <v>9</v>
      </c>
      <c r="W12" s="133"/>
    </row>
    <row r="13" spans="2:23" ht="213" customHeight="1" x14ac:dyDescent="0.3">
      <c r="B13" s="17" t="s">
        <v>16</v>
      </c>
      <c r="C13" s="18" t="s">
        <v>88</v>
      </c>
      <c r="D13" s="18" t="s">
        <v>74</v>
      </c>
      <c r="E13" s="19" t="s">
        <v>18</v>
      </c>
      <c r="F13" s="64" t="s">
        <v>19</v>
      </c>
      <c r="G13" s="72">
        <v>0.78339999999999999</v>
      </c>
      <c r="H13" s="26">
        <v>0.78339999999999999</v>
      </c>
      <c r="I13" s="27">
        <v>0.78339999999999999</v>
      </c>
      <c r="J13" s="28">
        <v>0.78339999999999999</v>
      </c>
      <c r="K13" s="29">
        <v>0.78339999999999999</v>
      </c>
      <c r="L13" s="26">
        <v>0.83499999999999996</v>
      </c>
      <c r="M13" s="30">
        <v>0.83499999999999996</v>
      </c>
      <c r="N13" s="26">
        <v>0.83499999999999996</v>
      </c>
      <c r="O13" s="31">
        <v>0.78</v>
      </c>
      <c r="P13" s="98">
        <f>IFERROR(L13/H13,"NO APLICA")</f>
        <v>1.0658667347459791</v>
      </c>
      <c r="Q13" s="99">
        <f>IFERROR(M13/I13,"NO APLICA")</f>
        <v>1.0658667347459791</v>
      </c>
      <c r="R13" s="99">
        <f>IFERROR(N13/J13,"NO APLICA")</f>
        <v>1.0658667347459791</v>
      </c>
      <c r="S13" s="100">
        <f>IFERROR(O13/K13,"NO APLICA")</f>
        <v>0.99565994383456735</v>
      </c>
      <c r="T13" s="98">
        <f>IFERROR(((L13+M13)/(H13+I13)),"100%")</f>
        <v>1.0658667347459791</v>
      </c>
      <c r="U13" s="99">
        <f>IFERROR(((L13+M13+N13)/(H13+I13+J13)),"100%")</f>
        <v>1.0658667347459789</v>
      </c>
      <c r="V13" s="107">
        <f>IFERROR(((L13+M13+N13+O13)/(H13+I13+J13+K13)),"100%")</f>
        <v>1.0483150370181262</v>
      </c>
      <c r="W13" s="54" t="s">
        <v>90</v>
      </c>
    </row>
    <row r="14" spans="2:23" ht="181.5" customHeight="1" x14ac:dyDescent="0.3">
      <c r="B14" s="20" t="s">
        <v>38</v>
      </c>
      <c r="C14" s="9" t="s">
        <v>41</v>
      </c>
      <c r="D14" s="9" t="s">
        <v>42</v>
      </c>
      <c r="E14" s="21" t="s">
        <v>43</v>
      </c>
      <c r="F14" s="65" t="s">
        <v>44</v>
      </c>
      <c r="G14" s="83">
        <v>263968</v>
      </c>
      <c r="H14" s="69">
        <v>65991</v>
      </c>
      <c r="I14" s="40">
        <v>65991</v>
      </c>
      <c r="J14" s="40">
        <v>65993</v>
      </c>
      <c r="K14" s="41">
        <v>65993</v>
      </c>
      <c r="L14" s="39">
        <v>24771</v>
      </c>
      <c r="M14" s="40">
        <v>28959</v>
      </c>
      <c r="N14" s="40">
        <v>38438</v>
      </c>
      <c r="O14" s="42" t="s">
        <v>89</v>
      </c>
      <c r="P14" s="101">
        <f t="shared" ref="P14:P23" si="0">IFERROR((L14/H14),"100%")</f>
        <v>0.37536936855025688</v>
      </c>
      <c r="Q14" s="102">
        <f>IFERROR((M14/I14),"100%")</f>
        <v>0.43883256807746512</v>
      </c>
      <c r="R14" s="102">
        <f>IFERROR((N14/J14),"100%")</f>
        <v>0.58245571500007576</v>
      </c>
      <c r="S14" s="103" t="str">
        <f>IFERROR((O14/K14),"100%")</f>
        <v>100%</v>
      </c>
      <c r="T14" s="101">
        <f>IFERROR(((L14+M14)/(H14+I14)),"100%")</f>
        <v>0.407100968313861</v>
      </c>
      <c r="U14" s="102">
        <f>IFERROR(((L14+M14+N14)/(H14+I14+J14)),"100%")</f>
        <v>0.46555373153175905</v>
      </c>
      <c r="V14" s="108" t="str">
        <f t="shared" ref="V14:V21" si="1">IFERROR(((L14+M14+N14+O14)/(H14+I14+J14+K14)),"100%")</f>
        <v>100%</v>
      </c>
      <c r="W14" s="55" t="s">
        <v>76</v>
      </c>
    </row>
    <row r="15" spans="2:23" ht="181.5" customHeight="1" x14ac:dyDescent="0.3">
      <c r="B15" s="6" t="s">
        <v>39</v>
      </c>
      <c r="C15" s="7" t="s">
        <v>45</v>
      </c>
      <c r="D15" s="7" t="s">
        <v>46</v>
      </c>
      <c r="E15" s="8" t="s">
        <v>43</v>
      </c>
      <c r="F15" s="66" t="s">
        <v>47</v>
      </c>
      <c r="G15" s="84">
        <v>263690</v>
      </c>
      <c r="H15" s="69">
        <v>65922</v>
      </c>
      <c r="I15" s="40">
        <v>65922</v>
      </c>
      <c r="J15" s="40">
        <v>65923</v>
      </c>
      <c r="K15" s="41">
        <v>65923</v>
      </c>
      <c r="L15" s="39">
        <v>24611</v>
      </c>
      <c r="M15" s="40">
        <v>28749</v>
      </c>
      <c r="N15" s="40">
        <v>38180</v>
      </c>
      <c r="O15" s="42">
        <v>27128</v>
      </c>
      <c r="P15" s="101">
        <f t="shared" si="0"/>
        <v>0.37333515366645431</v>
      </c>
      <c r="Q15" s="102">
        <f t="shared" ref="Q15:Q23" si="2">IFERROR((M15/I15),"100%")</f>
        <v>0.43610630745426415</v>
      </c>
      <c r="R15" s="102">
        <f t="shared" ref="R15:R23" si="3">IFERROR((N15/J15),"100%")</f>
        <v>0.57916053577658788</v>
      </c>
      <c r="S15" s="103">
        <f t="shared" ref="S15:S16" si="4">IFERROR((O15/K15),"100%")</f>
        <v>0.41151039849521409</v>
      </c>
      <c r="T15" s="101">
        <f t="shared" ref="T15:T23" si="5">IFERROR(((L15+M15)/(H15+I15)),"100%")</f>
        <v>0.40472073056035923</v>
      </c>
      <c r="U15" s="102">
        <f t="shared" ref="U15:U21" si="6">IFERROR(((L15+M15+N15)/(H15+I15+J15)),"100%")</f>
        <v>0.4628679203304899</v>
      </c>
      <c r="V15" s="108">
        <f t="shared" si="1"/>
        <v>0.45002844248928664</v>
      </c>
      <c r="W15" s="51" t="s">
        <v>77</v>
      </c>
    </row>
    <row r="16" spans="2:23" ht="181.5" customHeight="1" x14ac:dyDescent="0.3">
      <c r="B16" s="10" t="s">
        <v>17</v>
      </c>
      <c r="C16" s="11" t="s">
        <v>48</v>
      </c>
      <c r="D16" s="11" t="s">
        <v>49</v>
      </c>
      <c r="E16" s="12" t="s">
        <v>43</v>
      </c>
      <c r="F16" s="67" t="s">
        <v>50</v>
      </c>
      <c r="G16" s="85">
        <v>263100</v>
      </c>
      <c r="H16" s="69">
        <v>65775</v>
      </c>
      <c r="I16" s="40">
        <v>65775</v>
      </c>
      <c r="J16" s="40">
        <v>65775</v>
      </c>
      <c r="K16" s="41">
        <v>65775</v>
      </c>
      <c r="L16" s="39">
        <v>21553</v>
      </c>
      <c r="M16" s="40">
        <v>25059</v>
      </c>
      <c r="N16" s="40">
        <v>36584</v>
      </c>
      <c r="O16" s="42">
        <v>24844</v>
      </c>
      <c r="P16" s="101">
        <f t="shared" si="0"/>
        <v>0.32767768909160017</v>
      </c>
      <c r="Q16" s="102">
        <f t="shared" si="2"/>
        <v>0.38098061573546183</v>
      </c>
      <c r="R16" s="102">
        <f>IFERROR((N16/J16),"100%")</f>
        <v>0.55619916381603951</v>
      </c>
      <c r="S16" s="103">
        <f t="shared" si="4"/>
        <v>0.37771189661725579</v>
      </c>
      <c r="T16" s="101">
        <f t="shared" si="5"/>
        <v>0.35432915241353097</v>
      </c>
      <c r="U16" s="102">
        <f t="shared" si="6"/>
        <v>0.42161915621436719</v>
      </c>
      <c r="V16" s="108">
        <f t="shared" si="1"/>
        <v>0.41064234131508931</v>
      </c>
      <c r="W16" s="52" t="s">
        <v>78</v>
      </c>
    </row>
    <row r="17" spans="2:23" ht="181.5" customHeight="1" x14ac:dyDescent="0.3">
      <c r="B17" s="10" t="s">
        <v>17</v>
      </c>
      <c r="C17" s="74" t="s">
        <v>51</v>
      </c>
      <c r="D17" s="74" t="s">
        <v>52</v>
      </c>
      <c r="E17" s="75" t="s">
        <v>43</v>
      </c>
      <c r="F17" s="76" t="s">
        <v>53</v>
      </c>
      <c r="G17" s="86">
        <v>110</v>
      </c>
      <c r="H17" s="77">
        <v>27</v>
      </c>
      <c r="I17" s="78">
        <v>27</v>
      </c>
      <c r="J17" s="78">
        <v>28</v>
      </c>
      <c r="K17" s="79">
        <v>28</v>
      </c>
      <c r="L17" s="80">
        <v>71</v>
      </c>
      <c r="M17" s="78">
        <v>87</v>
      </c>
      <c r="N17" s="78">
        <v>57</v>
      </c>
      <c r="O17" s="81">
        <v>56</v>
      </c>
      <c r="P17" s="101">
        <f t="shared" si="0"/>
        <v>2.6296296296296298</v>
      </c>
      <c r="Q17" s="102">
        <f t="shared" si="2"/>
        <v>3.2222222222222223</v>
      </c>
      <c r="R17" s="102">
        <f t="shared" si="3"/>
        <v>2.0357142857142856</v>
      </c>
      <c r="S17" s="103">
        <f t="shared" ref="S17:S23" si="7">IFERROR((O17/K17),"100%")</f>
        <v>2</v>
      </c>
      <c r="T17" s="101">
        <f t="shared" si="5"/>
        <v>2.925925925925926</v>
      </c>
      <c r="U17" s="102">
        <f t="shared" si="6"/>
        <v>2.6219512195121952</v>
      </c>
      <c r="V17" s="108">
        <f t="shared" si="1"/>
        <v>2.4636363636363638</v>
      </c>
      <c r="W17" s="82" t="s">
        <v>79</v>
      </c>
    </row>
    <row r="18" spans="2:23" ht="180.75" customHeight="1" x14ac:dyDescent="0.3">
      <c r="B18" s="10" t="s">
        <v>17</v>
      </c>
      <c r="C18" s="74" t="s">
        <v>54</v>
      </c>
      <c r="D18" s="74" t="s">
        <v>55</v>
      </c>
      <c r="E18" s="75" t="s">
        <v>56</v>
      </c>
      <c r="F18" s="76" t="s">
        <v>57</v>
      </c>
      <c r="G18" s="86">
        <v>10</v>
      </c>
      <c r="H18" s="77">
        <v>1</v>
      </c>
      <c r="I18" s="78">
        <v>2</v>
      </c>
      <c r="J18" s="78">
        <v>3</v>
      </c>
      <c r="K18" s="79">
        <v>4</v>
      </c>
      <c r="L18" s="80">
        <v>0</v>
      </c>
      <c r="M18" s="78">
        <v>0</v>
      </c>
      <c r="N18" s="78">
        <v>9</v>
      </c>
      <c r="O18" s="81">
        <v>2</v>
      </c>
      <c r="P18" s="101">
        <f t="shared" si="0"/>
        <v>0</v>
      </c>
      <c r="Q18" s="102">
        <f t="shared" si="2"/>
        <v>0</v>
      </c>
      <c r="R18" s="102">
        <f t="shared" si="3"/>
        <v>3</v>
      </c>
      <c r="S18" s="103">
        <f t="shared" si="7"/>
        <v>0.5</v>
      </c>
      <c r="T18" s="101">
        <f t="shared" si="5"/>
        <v>0</v>
      </c>
      <c r="U18" s="102">
        <f t="shared" si="6"/>
        <v>1.5</v>
      </c>
      <c r="V18" s="108">
        <f>IFERROR(((L18+M18+N18+O18)/(H18+I18+J18+K18)),"100%")</f>
        <v>1.1000000000000001</v>
      </c>
      <c r="W18" s="82" t="s">
        <v>80</v>
      </c>
    </row>
    <row r="19" spans="2:23" ht="180.75" customHeight="1" x14ac:dyDescent="0.3">
      <c r="B19" s="10" t="s">
        <v>17</v>
      </c>
      <c r="C19" s="74" t="s">
        <v>58</v>
      </c>
      <c r="D19" s="74" t="s">
        <v>59</v>
      </c>
      <c r="E19" s="75" t="s">
        <v>43</v>
      </c>
      <c r="F19" s="76" t="s">
        <v>60</v>
      </c>
      <c r="G19" s="86">
        <v>20</v>
      </c>
      <c r="H19" s="77">
        <v>5</v>
      </c>
      <c r="I19" s="78">
        <v>5</v>
      </c>
      <c r="J19" s="78">
        <v>5</v>
      </c>
      <c r="K19" s="79">
        <v>5</v>
      </c>
      <c r="L19" s="80">
        <v>3</v>
      </c>
      <c r="M19" s="78">
        <v>1</v>
      </c>
      <c r="N19" s="78">
        <v>1</v>
      </c>
      <c r="O19" s="81">
        <v>14</v>
      </c>
      <c r="P19" s="101">
        <f t="shared" si="0"/>
        <v>0.6</v>
      </c>
      <c r="Q19" s="102">
        <f t="shared" si="2"/>
        <v>0.2</v>
      </c>
      <c r="R19" s="102">
        <f t="shared" si="3"/>
        <v>0.2</v>
      </c>
      <c r="S19" s="103">
        <f t="shared" si="7"/>
        <v>2.8</v>
      </c>
      <c r="T19" s="101">
        <f t="shared" si="5"/>
        <v>0.4</v>
      </c>
      <c r="U19" s="102">
        <f t="shared" si="6"/>
        <v>0.33333333333333331</v>
      </c>
      <c r="V19" s="108">
        <f t="shared" si="1"/>
        <v>0.95</v>
      </c>
      <c r="W19" s="82" t="s">
        <v>81</v>
      </c>
    </row>
    <row r="20" spans="2:23" ht="180.75" customHeight="1" x14ac:dyDescent="0.3">
      <c r="B20" s="6" t="s">
        <v>40</v>
      </c>
      <c r="C20" s="7" t="s">
        <v>61</v>
      </c>
      <c r="D20" s="7" t="s">
        <v>62</v>
      </c>
      <c r="E20" s="8" t="s">
        <v>43</v>
      </c>
      <c r="F20" s="66" t="s">
        <v>47</v>
      </c>
      <c r="G20" s="84">
        <v>278</v>
      </c>
      <c r="H20" s="69">
        <v>69</v>
      </c>
      <c r="I20" s="40">
        <v>69</v>
      </c>
      <c r="J20" s="40">
        <v>70</v>
      </c>
      <c r="K20" s="41">
        <v>70</v>
      </c>
      <c r="L20" s="39">
        <v>160</v>
      </c>
      <c r="M20" s="40">
        <v>210</v>
      </c>
      <c r="N20" s="40">
        <v>258</v>
      </c>
      <c r="O20" s="42">
        <v>374</v>
      </c>
      <c r="P20" s="101">
        <f t="shared" si="0"/>
        <v>2.318840579710145</v>
      </c>
      <c r="Q20" s="102">
        <f t="shared" si="2"/>
        <v>3.0434782608695654</v>
      </c>
      <c r="R20" s="102">
        <f t="shared" si="3"/>
        <v>3.6857142857142855</v>
      </c>
      <c r="S20" s="103">
        <f t="shared" si="7"/>
        <v>5.3428571428571425</v>
      </c>
      <c r="T20" s="101">
        <f t="shared" si="5"/>
        <v>2.681159420289855</v>
      </c>
      <c r="U20" s="102">
        <f t="shared" si="6"/>
        <v>3.0192307692307692</v>
      </c>
      <c r="V20" s="108">
        <f t="shared" si="1"/>
        <v>3.6043165467625897</v>
      </c>
      <c r="W20" s="51" t="s">
        <v>85</v>
      </c>
    </row>
    <row r="21" spans="2:23" ht="180.75" customHeight="1" x14ac:dyDescent="0.3">
      <c r="B21" s="10" t="s">
        <v>17</v>
      </c>
      <c r="C21" s="74" t="s">
        <v>63</v>
      </c>
      <c r="D21" s="74" t="s">
        <v>64</v>
      </c>
      <c r="E21" s="75" t="s">
        <v>43</v>
      </c>
      <c r="F21" s="76" t="s">
        <v>47</v>
      </c>
      <c r="G21" s="86">
        <v>278</v>
      </c>
      <c r="H21" s="77">
        <v>69</v>
      </c>
      <c r="I21" s="78">
        <v>69</v>
      </c>
      <c r="J21" s="78">
        <v>70</v>
      </c>
      <c r="K21" s="79">
        <v>70</v>
      </c>
      <c r="L21" s="80">
        <v>160</v>
      </c>
      <c r="M21" s="78">
        <v>210</v>
      </c>
      <c r="N21" s="78">
        <v>258</v>
      </c>
      <c r="O21" s="81">
        <v>374</v>
      </c>
      <c r="P21" s="101">
        <f t="shared" si="0"/>
        <v>2.318840579710145</v>
      </c>
      <c r="Q21" s="102">
        <f t="shared" si="2"/>
        <v>3.0434782608695654</v>
      </c>
      <c r="R21" s="102">
        <f t="shared" si="3"/>
        <v>3.6857142857142855</v>
      </c>
      <c r="S21" s="103">
        <f t="shared" si="7"/>
        <v>5.3428571428571425</v>
      </c>
      <c r="T21" s="101">
        <f t="shared" si="5"/>
        <v>2.681159420289855</v>
      </c>
      <c r="U21" s="102">
        <f t="shared" si="6"/>
        <v>3.0192307692307692</v>
      </c>
      <c r="V21" s="108">
        <f t="shared" si="1"/>
        <v>3.6043165467625897</v>
      </c>
      <c r="W21" s="82" t="s">
        <v>82</v>
      </c>
    </row>
    <row r="22" spans="2:23" ht="180.75" customHeight="1" x14ac:dyDescent="0.3">
      <c r="B22" s="10" t="s">
        <v>17</v>
      </c>
      <c r="C22" s="74" t="s">
        <v>65</v>
      </c>
      <c r="D22" s="74" t="s">
        <v>66</v>
      </c>
      <c r="E22" s="75" t="s">
        <v>43</v>
      </c>
      <c r="F22" s="76" t="s">
        <v>47</v>
      </c>
      <c r="G22" s="86">
        <v>220</v>
      </c>
      <c r="H22" s="77">
        <v>55</v>
      </c>
      <c r="I22" s="78">
        <v>55</v>
      </c>
      <c r="J22" s="78">
        <v>55</v>
      </c>
      <c r="K22" s="79">
        <v>55</v>
      </c>
      <c r="L22" s="80">
        <v>160</v>
      </c>
      <c r="M22" s="78">
        <v>126</v>
      </c>
      <c r="N22" s="78">
        <v>70</v>
      </c>
      <c r="O22" s="81">
        <v>155</v>
      </c>
      <c r="P22" s="101">
        <f t="shared" si="0"/>
        <v>2.9090909090909092</v>
      </c>
      <c r="Q22" s="102">
        <f t="shared" si="2"/>
        <v>2.290909090909091</v>
      </c>
      <c r="R22" s="102">
        <f t="shared" si="3"/>
        <v>1.2727272727272727</v>
      </c>
      <c r="S22" s="103">
        <f t="shared" si="7"/>
        <v>2.8181818181818183</v>
      </c>
      <c r="T22" s="101">
        <f t="shared" si="5"/>
        <v>2.6</v>
      </c>
      <c r="U22" s="102">
        <f>IFERROR(((L22+M22+N22)/(H22+I22+J22)),"100%")</f>
        <v>2.1575757575757577</v>
      </c>
      <c r="V22" s="108">
        <f>IFERROR(((L22+M22+N22+O22)/(H22+I22+J22+K22)),"100%")</f>
        <v>2.3227272727272728</v>
      </c>
      <c r="W22" s="82" t="s">
        <v>83</v>
      </c>
    </row>
    <row r="23" spans="2:23" ht="180.75" customHeight="1" thickBot="1" x14ac:dyDescent="0.35">
      <c r="B23" s="13" t="s">
        <v>17</v>
      </c>
      <c r="C23" s="14" t="s">
        <v>67</v>
      </c>
      <c r="D23" s="15" t="s">
        <v>68</v>
      </c>
      <c r="E23" s="16" t="s">
        <v>43</v>
      </c>
      <c r="F23" s="68" t="s">
        <v>47</v>
      </c>
      <c r="G23" s="87">
        <v>450</v>
      </c>
      <c r="H23" s="70">
        <v>112</v>
      </c>
      <c r="I23" s="44">
        <v>112</v>
      </c>
      <c r="J23" s="44">
        <v>113</v>
      </c>
      <c r="K23" s="45">
        <v>113</v>
      </c>
      <c r="L23" s="43">
        <v>121</v>
      </c>
      <c r="M23" s="44">
        <v>246</v>
      </c>
      <c r="N23" s="44">
        <v>665</v>
      </c>
      <c r="O23" s="46">
        <v>1196</v>
      </c>
      <c r="P23" s="104">
        <f t="shared" si="0"/>
        <v>1.0803571428571428</v>
      </c>
      <c r="Q23" s="105">
        <f t="shared" si="2"/>
        <v>2.1964285714285716</v>
      </c>
      <c r="R23" s="105">
        <f t="shared" si="3"/>
        <v>5.884955752212389</v>
      </c>
      <c r="S23" s="106">
        <f t="shared" si="7"/>
        <v>10.584070796460177</v>
      </c>
      <c r="T23" s="104">
        <f t="shared" si="5"/>
        <v>1.6383928571428572</v>
      </c>
      <c r="U23" s="105">
        <f>IFERROR(((L23+M23+N23)/(H23+I23+J23)),"100%")</f>
        <v>3.0623145400593472</v>
      </c>
      <c r="V23" s="109">
        <f>IFERROR(((L23+M23+N23+O23)/(H23+I23+J23+K23)),"100%")</f>
        <v>4.9511111111111115</v>
      </c>
      <c r="W23" s="56" t="s">
        <v>84</v>
      </c>
    </row>
    <row r="24" spans="2:23" ht="28.5" customHeight="1" x14ac:dyDescent="0.3">
      <c r="P24" s="88">
        <f>AVERAGE(P16,P17,P18,P19,P21,P22,P23)</f>
        <v>1.4093708500542037</v>
      </c>
      <c r="Q24" s="88">
        <f t="shared" ref="Q24:T24" si="8">AVERAGE(Q16,Q17,Q18,Q19,Q21,Q22,Q23)</f>
        <v>1.6191455373092729</v>
      </c>
      <c r="R24" s="88">
        <f>AVERAGE(R16,R17,R18,R19,R21,R22,R23)</f>
        <v>2.3764729657406103</v>
      </c>
      <c r="S24" s="88">
        <f>AVERAGE(S16,S17,S18,S19,S21,S22,S23)</f>
        <v>3.4889745220166275</v>
      </c>
      <c r="T24" s="88">
        <f t="shared" si="8"/>
        <v>1.5142581936817385</v>
      </c>
      <c r="U24" s="88">
        <f>AVERAGE(U16,U17,U18,U19,U21,U22,U23)</f>
        <v>1.8737178251322528</v>
      </c>
      <c r="V24" s="88">
        <f>AVERAGE(V16,V17,V18,V19,V21,V22,V23)</f>
        <v>2.2574905193646324</v>
      </c>
    </row>
    <row r="25" spans="2:23" ht="28.5" customHeight="1" x14ac:dyDescent="0.3"/>
    <row r="26" spans="2:23" ht="28.5" customHeight="1" x14ac:dyDescent="0.3"/>
    <row r="27" spans="2:23" ht="30" customHeight="1" x14ac:dyDescent="0.3"/>
    <row r="28" spans="2:23" ht="110.25" customHeight="1" x14ac:dyDescent="0.3">
      <c r="C28" s="136" t="s">
        <v>75</v>
      </c>
      <c r="D28" s="137"/>
      <c r="E28" s="137"/>
      <c r="F28" s="137"/>
      <c r="G28" s="59"/>
      <c r="L28" s="136" t="s">
        <v>73</v>
      </c>
      <c r="M28" s="137"/>
      <c r="N28" s="137"/>
      <c r="O28" s="137"/>
      <c r="P28" s="137"/>
      <c r="Q28" s="137"/>
      <c r="U28" s="136" t="s">
        <v>87</v>
      </c>
      <c r="V28" s="137"/>
      <c r="W28" s="137"/>
    </row>
    <row r="32" spans="2:23" ht="15.75" hidden="1" customHeight="1" thickBot="1" x14ac:dyDescent="0.35">
      <c r="E32" s="138" t="s">
        <v>25</v>
      </c>
      <c r="F32" s="139"/>
      <c r="G32" s="139"/>
      <c r="H32" s="139"/>
      <c r="I32" s="139"/>
      <c r="J32" s="139"/>
      <c r="K32" s="139"/>
      <c r="L32" s="139"/>
      <c r="M32" s="139"/>
      <c r="N32" s="139"/>
      <c r="O32" s="139"/>
      <c r="P32" s="139"/>
      <c r="Q32" s="139"/>
      <c r="R32" s="139"/>
      <c r="S32" s="139"/>
      <c r="T32" s="139"/>
      <c r="U32" s="139"/>
      <c r="V32" s="139"/>
      <c r="W32" s="140"/>
    </row>
    <row r="33" spans="5:23" ht="27" hidden="1" customHeight="1" thickBot="1" x14ac:dyDescent="0.35">
      <c r="E33" s="141" t="s">
        <v>26</v>
      </c>
      <c r="F33" s="134" t="s">
        <v>10</v>
      </c>
      <c r="G33" s="143" t="s">
        <v>11</v>
      </c>
      <c r="H33" s="144"/>
      <c r="I33" s="144"/>
      <c r="J33" s="145"/>
      <c r="K33" s="143" t="s">
        <v>12</v>
      </c>
      <c r="L33" s="144"/>
      <c r="M33" s="144"/>
      <c r="N33" s="145"/>
      <c r="O33" s="143" t="s">
        <v>13</v>
      </c>
      <c r="P33" s="144"/>
      <c r="Q33" s="144"/>
      <c r="R33" s="145"/>
      <c r="S33" s="143" t="s">
        <v>14</v>
      </c>
      <c r="T33" s="144"/>
      <c r="U33" s="144"/>
      <c r="V33" s="145"/>
      <c r="W33" s="141" t="s">
        <v>70</v>
      </c>
    </row>
    <row r="34" spans="5:23" ht="38.25" hidden="1" customHeight="1" thickBot="1" x14ac:dyDescent="0.35">
      <c r="E34" s="142"/>
      <c r="F34" s="135"/>
      <c r="G34" s="22" t="s">
        <v>27</v>
      </c>
      <c r="H34" s="24" t="s">
        <v>28</v>
      </c>
      <c r="I34" s="23" t="s">
        <v>29</v>
      </c>
      <c r="J34" s="25" t="s">
        <v>30</v>
      </c>
      <c r="K34" s="22" t="s">
        <v>27</v>
      </c>
      <c r="L34" s="24" t="s">
        <v>28</v>
      </c>
      <c r="M34" s="23" t="s">
        <v>29</v>
      </c>
      <c r="N34" s="25" t="s">
        <v>30</v>
      </c>
      <c r="O34" s="22" t="s">
        <v>6</v>
      </c>
      <c r="P34" s="24" t="s">
        <v>7</v>
      </c>
      <c r="Q34" s="23" t="s">
        <v>8</v>
      </c>
      <c r="R34" s="25" t="s">
        <v>9</v>
      </c>
      <c r="S34" s="22" t="s">
        <v>6</v>
      </c>
      <c r="T34" s="24" t="s">
        <v>7</v>
      </c>
      <c r="U34" s="23" t="s">
        <v>8</v>
      </c>
      <c r="V34" s="25" t="s">
        <v>9</v>
      </c>
      <c r="W34" s="142"/>
    </row>
    <row r="35" spans="5:23" ht="134.25" hidden="1" customHeight="1" thickBot="1" x14ac:dyDescent="0.35">
      <c r="E35" s="89" t="s">
        <v>69</v>
      </c>
      <c r="F35" s="90">
        <v>9200000</v>
      </c>
      <c r="G35" s="91">
        <v>1800000</v>
      </c>
      <c r="H35" s="92">
        <v>1633332.01</v>
      </c>
      <c r="I35" s="92">
        <v>2878332.02</v>
      </c>
      <c r="J35" s="93">
        <v>2888335.97</v>
      </c>
      <c r="K35" s="91">
        <v>2113070.2999999998</v>
      </c>
      <c r="L35" s="94">
        <v>1420405.01</v>
      </c>
      <c r="M35" s="94">
        <v>3001247.56</v>
      </c>
      <c r="N35" s="95">
        <v>3122743.23</v>
      </c>
      <c r="O35" s="96">
        <f>IFERROR(K35/G35,"100"%)</f>
        <v>1.1739279444444444</v>
      </c>
      <c r="P35" s="96">
        <f>IFERROR(L35/H35,"100"%)</f>
        <v>0.86963642499114435</v>
      </c>
      <c r="Q35" s="96">
        <f>IFERROR(M35/I35,"100"%)</f>
        <v>1.0427037392301948</v>
      </c>
      <c r="R35" s="96">
        <f>IFERROR(N35/J35,"100"%)</f>
        <v>1.0811565075651499</v>
      </c>
      <c r="S35" s="53">
        <f>IFERROR((K35)/F35,"100%")</f>
        <v>0.22968155434782606</v>
      </c>
      <c r="T35" s="53">
        <f>IFERROR((K35+L35)/F35,"100%")</f>
        <v>0.38407340326086953</v>
      </c>
      <c r="U35" s="53">
        <f>IFERROR((K35+L35+M35)/F35,"100%")</f>
        <v>0.71029596413043472</v>
      </c>
      <c r="V35" s="53">
        <f>IFERROR((K35+L35+M35+N35)/F35,"100%")</f>
        <v>1.0497245760869565</v>
      </c>
      <c r="W35" s="97" t="s">
        <v>86</v>
      </c>
    </row>
  </sheetData>
  <mergeCells count="24">
    <mergeCell ref="B11:B12"/>
    <mergeCell ref="C11:C12"/>
    <mergeCell ref="W11:W12"/>
    <mergeCell ref="F33:F34"/>
    <mergeCell ref="L28:Q28"/>
    <mergeCell ref="U28:W28"/>
    <mergeCell ref="C28:F28"/>
    <mergeCell ref="E32:W32"/>
    <mergeCell ref="E33:E34"/>
    <mergeCell ref="G33:J33"/>
    <mergeCell ref="K33:N33"/>
    <mergeCell ref="O33:R33"/>
    <mergeCell ref="S33:V33"/>
    <mergeCell ref="W33:W34"/>
    <mergeCell ref="T11:V11"/>
    <mergeCell ref="E2:S2"/>
    <mergeCell ref="E3:S3"/>
    <mergeCell ref="D11:F11"/>
    <mergeCell ref="L11:O11"/>
    <mergeCell ref="P11:S11"/>
    <mergeCell ref="E4:S4"/>
    <mergeCell ref="E5:S5"/>
    <mergeCell ref="G11:K11"/>
    <mergeCell ref="G10:V10"/>
  </mergeCells>
  <conditionalFormatting sqref="G35:J35">
    <cfRule type="containsBlanks" dxfId="38" priority="33">
      <formula>LEN(TRIM(G35))=0</formula>
    </cfRule>
  </conditionalFormatting>
  <conditionalFormatting sqref="H14:K23">
    <cfRule type="containsBlanks" dxfId="37" priority="48">
      <formula>LEN(TRIM(H14))=0</formula>
    </cfRule>
  </conditionalFormatting>
  <conditionalFormatting sqref="K35:N35">
    <cfRule type="containsBlanks" dxfId="36" priority="32">
      <formula>LEN(TRIM(K35))=0</formula>
    </cfRule>
  </conditionalFormatting>
  <conditionalFormatting sqref="L14:O23">
    <cfRule type="containsBlanks" dxfId="35" priority="49">
      <formula>LEN(TRIM(L14))=0</formula>
    </cfRule>
  </conditionalFormatting>
  <conditionalFormatting sqref="O35:Q35">
    <cfRule type="containsBlanks" dxfId="34" priority="25" stopIfTrue="1">
      <formula>LEN(TRIM(O35))=0</formula>
    </cfRule>
    <cfRule type="cellIs" dxfId="33" priority="20" stopIfTrue="1" operator="equal">
      <formula>"100%"</formula>
    </cfRule>
    <cfRule type="cellIs" dxfId="32" priority="21" stopIfTrue="1" operator="lessThan">
      <formula>0.5</formula>
    </cfRule>
    <cfRule type="cellIs" dxfId="31" priority="22" stopIfTrue="1" operator="between">
      <formula>0.5</formula>
      <formula>0.7</formula>
    </cfRule>
    <cfRule type="cellIs" dxfId="30" priority="23" stopIfTrue="1" operator="between">
      <formula>0.7</formula>
      <formula>1.2</formula>
    </cfRule>
    <cfRule type="cellIs" dxfId="29" priority="24" stopIfTrue="1" operator="greaterThanOrEqual">
      <formula>1.2</formula>
    </cfRule>
  </conditionalFormatting>
  <conditionalFormatting sqref="P13:V13">
    <cfRule type="cellIs" dxfId="28" priority="146" operator="greaterThanOrEqual">
      <formula>110%</formula>
    </cfRule>
    <cfRule type="cellIs" dxfId="27" priority="144" operator="lessThanOrEqual">
      <formula>100%</formula>
    </cfRule>
    <cfRule type="cellIs" dxfId="26" priority="143" operator="equal">
      <formula>"NO APLICA"</formula>
    </cfRule>
    <cfRule type="cellIs" dxfId="25" priority="145" operator="between">
      <formula>100%</formula>
      <formula>110%</formula>
    </cfRule>
  </conditionalFormatting>
  <conditionalFormatting sqref="P14:V23">
    <cfRule type="cellIs" dxfId="24" priority="111" stopIfTrue="1" operator="greaterThanOrEqual">
      <formula>1.2</formula>
    </cfRule>
    <cfRule type="containsBlanks" dxfId="23" priority="112" stopIfTrue="1">
      <formula>LEN(TRIM(P14))=0</formula>
    </cfRule>
    <cfRule type="cellIs" dxfId="22" priority="110" stopIfTrue="1" operator="between">
      <formula>0.7</formula>
      <formula>1.2</formula>
    </cfRule>
    <cfRule type="cellIs" dxfId="21" priority="109" stopIfTrue="1" operator="between">
      <formula>0.5</formula>
      <formula>0.7</formula>
    </cfRule>
    <cfRule type="cellIs" dxfId="20" priority="108" stopIfTrue="1" operator="lessThan">
      <formula>0.5</formula>
    </cfRule>
    <cfRule type="cellIs" dxfId="19" priority="107" stopIfTrue="1" operator="equal">
      <formula>"100%"</formula>
    </cfRule>
  </conditionalFormatting>
  <conditionalFormatting sqref="S35:U35">
    <cfRule type="cellIs" dxfId="18" priority="15" stopIfTrue="1" operator="lessThan">
      <formula>0.5</formula>
    </cfRule>
    <cfRule type="cellIs" dxfId="17" priority="16" stopIfTrue="1" operator="between">
      <formula>0.5</formula>
      <formula>0.7</formula>
    </cfRule>
    <cfRule type="cellIs" dxfId="16" priority="17" stopIfTrue="1" operator="between">
      <formula>0.7</formula>
      <formula>1.2</formula>
    </cfRule>
    <cfRule type="cellIs" dxfId="15" priority="18" stopIfTrue="1" operator="greaterThanOrEqual">
      <formula>1.2</formula>
    </cfRule>
    <cfRule type="containsBlanks" dxfId="14" priority="19" stopIfTrue="1">
      <formula>LEN(TRIM(S35))=0</formula>
    </cfRule>
    <cfRule type="cellIs" dxfId="13" priority="14" stopIfTrue="1" operator="equal">
      <formula>"100%"</formula>
    </cfRule>
  </conditionalFormatting>
  <conditionalFormatting sqref="S14:V23">
    <cfRule type="containsBlanks" dxfId="12" priority="13">
      <formula>LEN(TRIM(S14))=0</formula>
    </cfRule>
  </conditionalFormatting>
  <conditionalFormatting sqref="R35">
    <cfRule type="cellIs" dxfId="11" priority="7" stopIfTrue="1" operator="equal">
      <formula>"100%"</formula>
    </cfRule>
    <cfRule type="cellIs" dxfId="10" priority="8" stopIfTrue="1" operator="lessThan">
      <formula>0.5</formula>
    </cfRule>
    <cfRule type="cellIs" dxfId="9" priority="9" stopIfTrue="1" operator="between">
      <formula>0.5</formula>
      <formula>0.7</formula>
    </cfRule>
    <cfRule type="cellIs" dxfId="8" priority="10" stopIfTrue="1" operator="between">
      <formula>0.7</formula>
      <formula>1.2</formula>
    </cfRule>
    <cfRule type="cellIs" dxfId="7" priority="11" stopIfTrue="1" operator="greaterThanOrEqual">
      <formula>1.2</formula>
    </cfRule>
    <cfRule type="containsBlanks" dxfId="6" priority="12" stopIfTrue="1">
      <formula>LEN(TRIM(R35))=0</formula>
    </cfRule>
  </conditionalFormatting>
  <conditionalFormatting sqref="V35">
    <cfRule type="cellIs" dxfId="5" priority="1" stopIfTrue="1" operator="equal">
      <formula>"100%"</formula>
    </cfRule>
    <cfRule type="cellIs" dxfId="4" priority="2" stopIfTrue="1" operator="lessThan">
      <formula>0.5</formula>
    </cfRule>
    <cfRule type="cellIs" dxfId="3" priority="3" stopIfTrue="1" operator="between">
      <formula>0.5</formula>
      <formula>0.7</formula>
    </cfRule>
    <cfRule type="cellIs" dxfId="2" priority="4" stopIfTrue="1" operator="between">
      <formula>0.7</formula>
      <formula>1.2</formula>
    </cfRule>
    <cfRule type="cellIs" dxfId="1" priority="5" stopIfTrue="1" operator="greaterThanOrEqual">
      <formula>1.2</formula>
    </cfRule>
    <cfRule type="containsBlanks" dxfId="0" priority="6" stopIfTrue="1">
      <formula>LEN(TRIM(V35))=0</formula>
    </cfRule>
  </conditionalFormatting>
  <printOptions horizontalCentered="1"/>
  <pageMargins left="0" right="0" top="0.74803149606299213" bottom="0.74803149606299213" header="0.31496062992125984" footer="0.31496062992125984"/>
  <pageSetup paperSize="17" scale="39"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B17" sqref="B17"/>
    </sheetView>
  </sheetViews>
  <sheetFormatPr baseColWidth="10" defaultRowHeight="14.4" x14ac:dyDescent="0.3"/>
  <cols>
    <col min="1" max="1" width="20.33203125" customWidth="1"/>
    <col min="2" max="2" width="34.6640625" customWidth="1"/>
  </cols>
  <sheetData>
    <row r="1" spans="1:2" x14ac:dyDescent="0.3">
      <c r="A1" s="47" t="s">
        <v>32</v>
      </c>
    </row>
    <row r="3" spans="1:2" ht="120" customHeight="1" x14ac:dyDescent="0.3">
      <c r="A3" s="146" t="s">
        <v>33</v>
      </c>
      <c r="B3" s="146"/>
    </row>
    <row r="5" spans="1:2" ht="43.2" x14ac:dyDescent="0.3">
      <c r="A5" s="48"/>
      <c r="B5" s="49" t="s">
        <v>34</v>
      </c>
    </row>
    <row r="6" spans="1:2" ht="57.6" x14ac:dyDescent="0.3">
      <c r="A6" s="50"/>
      <c r="B6" s="49" t="s">
        <v>35</v>
      </c>
    </row>
  </sheetData>
  <mergeCells count="1">
    <mergeCell ref="A3: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SEGUIMIENTO E4 2023</vt:lpstr>
      <vt:lpstr>Instrucciones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Jessica Silveyra</cp:lastModifiedBy>
  <cp:revision/>
  <cp:lastPrinted>2024-01-09T16:52:59Z</cp:lastPrinted>
  <dcterms:created xsi:type="dcterms:W3CDTF">2021-03-11T02:28:07Z</dcterms:created>
  <dcterms:modified xsi:type="dcterms:W3CDTF">2024-01-09T18:20:49Z</dcterms:modified>
  <cp:category/>
  <cp:contentStatus/>
</cp:coreProperties>
</file>