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defaultThemeVersion="166925"/>
  <mc:AlternateContent xmlns:mc="http://schemas.openxmlformats.org/markup-compatibility/2006">
    <mc:Choice Requires="x15">
      <x15ac:absPath xmlns:x15ac="http://schemas.microsoft.com/office/spreadsheetml/2010/11/ac" url="C:\Users\susyc\Downloads\"/>
    </mc:Choice>
  </mc:AlternateContent>
  <xr:revisionPtr revIDLastSave="0" documentId="13_ncr:1_{522081CF-46C8-4A2D-9841-CA541F249281}" xr6:coauthVersionLast="47" xr6:coauthVersionMax="47" xr10:uidLastSave="{00000000-0000-0000-0000-000000000000}"/>
  <bookViews>
    <workbookView xWindow="-120" yWindow="-120" windowWidth="20730" windowHeight="11160" xr2:uid="{00000000-000D-0000-FFFF-FFFF00000000}"/>
  </bookViews>
  <sheets>
    <sheet name="SEGUIMIENTO 1Tr25" sheetId="3" r:id="rId1"/>
    <sheet name="Hoja1"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6" i="3" l="1"/>
  <c r="U27" i="3" l="1"/>
  <c r="Q20" i="3"/>
  <c r="Q38" i="3"/>
  <c r="Q26" i="3"/>
  <c r="U18" i="3"/>
  <c r="U17" i="3"/>
  <c r="U13" i="3"/>
  <c r="U14" i="3"/>
  <c r="U15" i="3"/>
  <c r="U16" i="3"/>
  <c r="T18" i="3"/>
  <c r="T16" i="3"/>
  <c r="Q16" i="3"/>
  <c r="P16" i="3"/>
  <c r="Q23" i="3"/>
  <c r="Q24" i="3"/>
  <c r="U47" i="3" l="1"/>
  <c r="Q47" i="3"/>
  <c r="Q81" i="3"/>
  <c r="P81" i="3"/>
  <c r="Q50" i="3"/>
  <c r="Q49" i="3"/>
  <c r="P49" i="3"/>
  <c r="P47" i="3"/>
  <c r="Q40" i="3"/>
  <c r="Q39" i="3"/>
  <c r="P39" i="3"/>
  <c r="Q35" i="3"/>
  <c r="Q33" i="3"/>
  <c r="P33" i="3"/>
  <c r="U32" i="3"/>
  <c r="U31" i="3"/>
  <c r="U30" i="3"/>
  <c r="T32" i="3"/>
  <c r="T31" i="3"/>
  <c r="T30" i="3"/>
  <c r="Q30" i="3"/>
  <c r="Q31" i="3"/>
  <c r="Q32" i="3"/>
  <c r="P32" i="3"/>
  <c r="Q29" i="3"/>
  <c r="Q28" i="3"/>
  <c r="P28" i="3"/>
  <c r="Q21" i="3"/>
  <c r="P21" i="3"/>
  <c r="Q19" i="3"/>
  <c r="Q13" i="3"/>
  <c r="Q18" i="3"/>
  <c r="T13" i="3"/>
  <c r="Q17" i="3"/>
  <c r="P13" i="3"/>
  <c r="P14" i="3"/>
  <c r="P15" i="3"/>
  <c r="T78" i="3" l="1"/>
  <c r="T33" i="3"/>
  <c r="T34" i="3"/>
  <c r="T35" i="3"/>
  <c r="T36" i="3"/>
  <c r="T42" i="3"/>
  <c r="T46" i="3"/>
  <c r="T47" i="3"/>
  <c r="T48" i="3"/>
  <c r="T69" i="3"/>
  <c r="T70" i="3"/>
  <c r="T71" i="3"/>
  <c r="T72" i="3"/>
  <c r="T73" i="3"/>
  <c r="T74" i="3"/>
  <c r="T75" i="3"/>
  <c r="T76" i="3"/>
  <c r="T77" i="3"/>
  <c r="T79" i="3"/>
  <c r="T80" i="3"/>
  <c r="U33" i="3"/>
  <c r="U34" i="3"/>
  <c r="U35" i="3"/>
  <c r="U36" i="3"/>
  <c r="U42" i="3"/>
  <c r="U46" i="3"/>
  <c r="U48" i="3"/>
  <c r="U70" i="3"/>
  <c r="U71" i="3"/>
  <c r="U72" i="3"/>
  <c r="U73" i="3"/>
  <c r="U74" i="3"/>
  <c r="U75" i="3"/>
  <c r="U76" i="3"/>
  <c r="U77" i="3"/>
  <c r="U78" i="3"/>
  <c r="U79" i="3"/>
  <c r="U80" i="3"/>
  <c r="Q14" i="3"/>
  <c r="Q15" i="3"/>
  <c r="Q34" i="3"/>
  <c r="Q46" i="3"/>
  <c r="Q48" i="3"/>
  <c r="Q70" i="3"/>
  <c r="Q71" i="3"/>
  <c r="Q72" i="3"/>
  <c r="Q73" i="3"/>
  <c r="Q74" i="3"/>
  <c r="Q75" i="3"/>
  <c r="Q76" i="3"/>
  <c r="Q77" i="3"/>
  <c r="Q78" i="3"/>
  <c r="Q79" i="3"/>
  <c r="Q80" i="3"/>
  <c r="M69" i="3" l="1"/>
  <c r="Q69" i="3" l="1"/>
  <c r="U69" i="3"/>
  <c r="T14" i="3"/>
  <c r="T15" i="3"/>
  <c r="L19" i="3"/>
  <c r="H20" i="3"/>
  <c r="L20" i="3" s="1"/>
  <c r="J20" i="3"/>
  <c r="K20" i="3"/>
  <c r="L22" i="3"/>
  <c r="Q22" i="3"/>
  <c r="K23" i="3"/>
  <c r="L24" i="3"/>
  <c r="L25" i="3"/>
  <c r="Q25" i="3"/>
  <c r="Q27" i="3"/>
  <c r="H36" i="3"/>
  <c r="P36" i="3" s="1"/>
  <c r="I36" i="3"/>
  <c r="Q36" i="3" s="1"/>
  <c r="J36" i="3"/>
  <c r="Q37" i="3"/>
  <c r="U38" i="3"/>
  <c r="Q41" i="3"/>
  <c r="Q42" i="3"/>
  <c r="Q43" i="3"/>
  <c r="Q44" i="3"/>
  <c r="Q45" i="3"/>
  <c r="Q51" i="3"/>
  <c r="Q52" i="3"/>
  <c r="Q53" i="3"/>
  <c r="Q54" i="3"/>
  <c r="Q55" i="3"/>
  <c r="Q56" i="3"/>
  <c r="Q57" i="3"/>
  <c r="Q58" i="3"/>
  <c r="Q59" i="3"/>
  <c r="Q60" i="3"/>
  <c r="Q61" i="3"/>
  <c r="Q62" i="3"/>
  <c r="Q63" i="3"/>
  <c r="Q64" i="3"/>
  <c r="Q65" i="3"/>
  <c r="Q66" i="3"/>
  <c r="L67" i="3"/>
  <c r="Q67" i="3"/>
  <c r="Q68" i="3"/>
  <c r="U24" i="3" l="1"/>
  <c r="T24" i="3"/>
  <c r="U26" i="3"/>
  <c r="P26" i="3"/>
  <c r="U20" i="3"/>
  <c r="T20" i="3"/>
  <c r="P19" i="3"/>
  <c r="T19" i="3"/>
  <c r="U19" i="3"/>
  <c r="T38" i="3"/>
  <c r="T26" i="3"/>
  <c r="T17" i="3"/>
  <c r="U81" i="3"/>
  <c r="T81" i="3"/>
  <c r="T68" i="3"/>
  <c r="U68" i="3"/>
  <c r="T67" i="3"/>
  <c r="U67" i="3"/>
  <c r="T66" i="3"/>
  <c r="T65" i="3"/>
  <c r="U65" i="3"/>
  <c r="T64" i="3"/>
  <c r="U64" i="3"/>
  <c r="T63" i="3"/>
  <c r="U63" i="3"/>
  <c r="U62" i="3"/>
  <c r="T62" i="3"/>
  <c r="T61" i="3"/>
  <c r="U61" i="3"/>
  <c r="U60" i="3"/>
  <c r="T60" i="3"/>
  <c r="T59" i="3"/>
  <c r="U59" i="3"/>
  <c r="T58" i="3"/>
  <c r="U58" i="3"/>
  <c r="T57" i="3"/>
  <c r="U57" i="3"/>
  <c r="T56" i="3"/>
  <c r="U56" i="3"/>
  <c r="U55" i="3"/>
  <c r="T55" i="3"/>
  <c r="U54" i="3"/>
  <c r="T54" i="3"/>
  <c r="T53" i="3"/>
  <c r="U53" i="3"/>
  <c r="T52" i="3"/>
  <c r="U52" i="3"/>
  <c r="T51" i="3"/>
  <c r="U51" i="3"/>
  <c r="T50" i="3"/>
  <c r="U50" i="3"/>
  <c r="T49" i="3"/>
  <c r="U49" i="3"/>
  <c r="T45" i="3"/>
  <c r="U45" i="3"/>
  <c r="U44" i="3"/>
  <c r="T44" i="3"/>
  <c r="U43" i="3"/>
  <c r="T43" i="3"/>
  <c r="P43" i="3"/>
  <c r="U41" i="3"/>
  <c r="T41" i="3"/>
  <c r="P40" i="3"/>
  <c r="U40" i="3"/>
  <c r="T40" i="3"/>
  <c r="T39" i="3"/>
  <c r="U39" i="3"/>
  <c r="P37" i="3"/>
  <c r="T37" i="3"/>
  <c r="U37" i="3"/>
  <c r="P29" i="3"/>
  <c r="T29" i="3"/>
  <c r="U29" i="3"/>
  <c r="T28" i="3"/>
  <c r="U28" i="3"/>
  <c r="T27" i="3"/>
  <c r="T25" i="3"/>
  <c r="U25" i="3"/>
  <c r="P23" i="3"/>
  <c r="T23" i="3"/>
  <c r="U23" i="3"/>
  <c r="T22" i="3"/>
  <c r="U22" i="3"/>
  <c r="T21" i="3"/>
  <c r="U21" i="3"/>
  <c r="P18" i="3"/>
  <c r="P44" i="3"/>
  <c r="P42" i="3"/>
  <c r="P45" i="3"/>
  <c r="P34" i="3"/>
  <c r="U82" i="3" l="1"/>
  <c r="S108" i="3"/>
  <c r="S100" i="3" l="1"/>
  <c r="P35" i="3"/>
  <c r="P38" i="3"/>
  <c r="P41" i="3"/>
  <c r="P17" i="3" l="1"/>
  <c r="P80" i="3" l="1"/>
  <c r="P77" i="3"/>
  <c r="P78" i="3"/>
  <c r="P79" i="3"/>
  <c r="P76" i="3" l="1"/>
  <c r="P75" i="3"/>
  <c r="P74" i="3"/>
  <c r="P73" i="3"/>
  <c r="P72" i="3"/>
  <c r="P71" i="3"/>
  <c r="P70" i="3"/>
  <c r="P69" i="3"/>
  <c r="P67" i="3" l="1"/>
  <c r="P68" i="3"/>
  <c r="P59" i="3"/>
  <c r="P60" i="3"/>
  <c r="P61" i="3"/>
  <c r="P62" i="3"/>
  <c r="P63" i="3"/>
  <c r="P64" i="3"/>
  <c r="P65" i="3"/>
  <c r="P66" i="3"/>
  <c r="P58" i="3" l="1"/>
  <c r="P55" i="3"/>
  <c r="P56" i="3"/>
  <c r="P57" i="3"/>
  <c r="S104" i="3" l="1"/>
  <c r="O104" i="3"/>
  <c r="P52" i="3"/>
  <c r="P53" i="3"/>
  <c r="P54" i="3"/>
  <c r="S103" i="3" l="1"/>
  <c r="P51" i="3"/>
  <c r="P50" i="3"/>
  <c r="O103" i="3" l="1"/>
  <c r="P48" i="3" l="1"/>
  <c r="P46" i="3"/>
  <c r="P30" i="3" l="1"/>
  <c r="P31" i="3"/>
  <c r="P24" i="3"/>
  <c r="P25" i="3"/>
  <c r="P27" i="3"/>
  <c r="O100" i="3"/>
  <c r="O108" i="3"/>
  <c r="S98" i="3"/>
  <c r="O98" i="3"/>
  <c r="P22" i="3" l="1"/>
  <c r="P20" i="3"/>
  <c r="Q82" i="3" l="1"/>
  <c r="P82" i="3"/>
  <c r="V96" i="3" l="1"/>
  <c r="U96" i="3"/>
  <c r="S96" i="3"/>
  <c r="R96" i="3"/>
  <c r="Q96" i="3"/>
  <c r="P96" i="3"/>
  <c r="O96" i="3"/>
  <c r="W96" i="3" s="1"/>
  <c r="R14" i="3" l="1"/>
  <c r="S14" i="3"/>
  <c r="V82" i="3" l="1"/>
  <c r="W82" i="3"/>
  <c r="R82" i="3"/>
  <c r="S82" i="3"/>
</calcChain>
</file>

<file path=xl/sharedStrings.xml><?xml version="1.0" encoding="utf-8"?>
<sst xmlns="http://schemas.openxmlformats.org/spreadsheetml/2006/main" count="485" uniqueCount="339">
  <si>
    <t>SEGUIMIENTO DE AVANCE EN CUMPLIMIENTO DE METAS Y OBJETIVOS 2025</t>
  </si>
  <si>
    <t>EJE 1: BUEN GOBIERNO</t>
  </si>
  <si>
    <t>P-PPA 1.2 PROGRAMA DE CONSOLIDACIÓN DE LA GESTIÓN MUNICIPAL</t>
  </si>
  <si>
    <t>PRESIDENCIA MUNICIPAL</t>
  </si>
  <si>
    <t>AVANCE EN CUMPLIMIENTO DE METAS TRIMESTRAL Y ANUAL ACUMULADO 2025</t>
  </si>
  <si>
    <t xml:space="preserve">                                                                                                                                                                                                                                                                                                                                                                                                                                                                                                                                                                                                                                                                                                                                                                                                                                                                                                                                                                                                                                                                                                                                                          </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</si>
  <si>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</si>
  <si>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</si>
  <si>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</si>
  <si>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</si>
  <si>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</si>
  <si>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2025</t>
  </si>
  <si>
    <t>PORCENTAJE DE AVANCE TRIMESTRAL ACUMULADO 2025</t>
  </si>
  <si>
    <t>justificaciones</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</si>
  <si>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</si>
  <si>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</si>
  <si>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</si>
  <si>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</si>
  <si>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</si>
  <si>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</si>
  <si>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</si>
  <si>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</si>
  <si>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</si>
  <si>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rPr>
        <b/>
        <sz val="14"/>
        <color theme="1"/>
        <rFont val="Arial"/>
        <family val="2"/>
      </rPr>
      <t xml:space="preserve">1.2.1 </t>
    </r>
    <r>
      <rPr>
        <sz val="14"/>
        <color theme="1"/>
        <rFont val="Arial"/>
        <family val="2"/>
      </rPr>
      <t>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</si>
  <si>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r>
      <rPr>
        <b/>
        <sz val="14"/>
        <color theme="1"/>
        <rFont val="Arial"/>
        <family val="2"/>
      </rPr>
      <t xml:space="preserve">IGOB_HUM_R: </t>
    </r>
    <r>
      <rPr>
        <sz val="14"/>
        <color theme="1"/>
        <rFont val="Arial"/>
        <family val="2"/>
      </rPr>
      <t>Índice de Gobierno Humanista y de Resultados</t>
    </r>
  </si>
  <si>
    <t>Trianual</t>
  </si>
  <si>
    <r>
      <rPr>
        <b/>
        <sz val="14"/>
        <color theme="1"/>
        <rFont val="Arial"/>
        <family val="2"/>
      </rPr>
      <t>Unidad de medida del Indicador:</t>
    </r>
    <r>
      <rPr>
        <sz val="14"/>
        <color theme="1"/>
        <rFont val="Arial"/>
        <family val="2"/>
      </rPr>
      <t xml:space="preserve">
Porcentaje </t>
    </r>
  </si>
  <si>
    <r>
      <rPr>
        <b/>
        <sz val="11"/>
        <color theme="1"/>
        <rFont val="Arial"/>
        <family val="2"/>
      </rPr>
      <t xml:space="preserve">Justificación Trimestral:  </t>
    </r>
    <r>
      <rPr>
        <sz val="11"/>
        <color theme="1"/>
        <rFont val="Arial"/>
        <family val="2"/>
      </rPr>
      <t xml:space="preserve">
El Índice de Gobierno Humanista y de Resultados se integra con 5 Dimensiones y 10 subdimensiones que miden aspectos de bienestar ciudadano, transparencia, participación y eficacia en la administración pública con indicadores de diferentes instituciones externas e internas al municipio . En el segundo trimestre la meta realizada se consideró igual a la programada debido a que los indicadores no han tenido actualizaciones.</t>
    </r>
  </si>
  <si>
    <t>EJEMPLO</t>
  </si>
  <si>
    <t>Propósito
( Dirección Planeación Municipal )</t>
  </si>
  <si>
    <t>1.1.1.1. Las dependencias y entidades del municipio de Benito Juárez dependientes directas de la Presidencia Municipal fortalecen la vinculación secuencial entre las etapas de planeación, programación y presupuestación.</t>
  </si>
  <si>
    <r>
      <rPr>
        <b/>
        <sz val="14"/>
        <color rgb="FFFFFFFF"/>
        <rFont val="Arial"/>
        <family val="2"/>
      </rPr>
      <t>IACP =</t>
    </r>
    <r>
      <rPr>
        <sz val="14"/>
        <color rgb="FFFFFFFF"/>
        <rFont val="Arial"/>
        <family val="2"/>
      </rPr>
      <t xml:space="preserve"> Índice de Avance en el componente de Planeación del PbR-SED</t>
    </r>
  </si>
  <si>
    <t>Anual</t>
  </si>
  <si>
    <r>
      <t xml:space="preserve">Unidad de medida del Indicador:
</t>
    </r>
    <r>
      <rPr>
        <sz val="14"/>
        <color rgb="FFFFFFFF"/>
        <rFont val="Arial"/>
        <family val="2"/>
      </rPr>
      <t>Porcentaje</t>
    </r>
  </si>
  <si>
    <t>El indicador  de Propósito se modificó con la actualización del PMD 2021-2024 dejándolo como el índice de avance en el componente de Planeación del ciclo presupuestario evaluado por la SHCP.
En el primer trimestre el avance alcanzado del 100% se obtuvo al lograr el porcentaje programado y corresponde al resultado obenido en la evaluación 2023.</t>
  </si>
  <si>
    <t>Componente
(Secretaría Particular)</t>
  </si>
  <si>
    <r>
      <t xml:space="preserve">1.2.1.1.1 </t>
    </r>
    <r>
      <rPr>
        <sz val="14"/>
        <color rgb="FF000000"/>
        <rFont val="Arial"/>
        <family val="2"/>
      </rPr>
      <t>Agenda pública del Presidente Municipal con la ciudadanía realizada.</t>
    </r>
  </si>
  <si>
    <r>
      <t xml:space="preserve">PAPR: </t>
    </r>
    <r>
      <rPr>
        <sz val="14"/>
        <color theme="1"/>
        <rFont val="Arial"/>
        <family val="2"/>
      </rPr>
      <t>Porcentaje de la Agenda Pública Realizada</t>
    </r>
  </si>
  <si>
    <t>Trimestral</t>
  </si>
  <si>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Eventos</t>
    </r>
  </si>
  <si>
    <r>
      <rPr>
        <b/>
        <sz val="11"/>
        <color theme="1"/>
        <rFont val="Arial"/>
        <family val="2"/>
      </rPr>
      <t xml:space="preserve">Justificacion Trimestral: </t>
    </r>
    <r>
      <rPr>
        <sz val="11"/>
        <color theme="1"/>
        <rFont val="Arial"/>
        <family val="2"/>
      </rPr>
      <t xml:space="preserve">
Este indicador tiene como meta anual realizar 473 eventos. En este trimestre se realizaron 118 eventos de los 118 programados lo que da como resultado el 100% de avance trimestral.</t>
    </r>
  </si>
  <si>
    <t>Actividad</t>
  </si>
  <si>
    <r>
      <t xml:space="preserve">1.2.1.1.1.1 </t>
    </r>
    <r>
      <rPr>
        <sz val="14"/>
        <color theme="1"/>
        <rFont val="Arial"/>
        <family val="2"/>
      </rPr>
      <t>Atención y seguimiento a las peticiones ciudadanas e interinstitucionales realizadas al Presidente Municipal.</t>
    </r>
  </si>
  <si>
    <r>
      <rPr>
        <b/>
        <sz val="14"/>
        <color theme="1"/>
        <rFont val="Arial"/>
        <family val="2"/>
      </rPr>
      <t>PPA:</t>
    </r>
    <r>
      <rPr>
        <sz val="14"/>
        <color theme="1"/>
        <rFont val="Arial"/>
        <family val="2"/>
      </rPr>
      <t xml:space="preserve"> Porcentaje de Peticiones Atendidas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</si>
  <si>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Peticiones</t>
    </r>
  </si>
  <si>
    <r>
      <t xml:space="preserve">Justificacion Trimestral: 
</t>
    </r>
    <r>
      <rPr>
        <sz val="11"/>
        <color theme="1"/>
        <rFont val="Arial"/>
        <family val="2"/>
      </rPr>
      <t>Este indicador tiene como meta anual realizar 2.290 peticiones. En este trimestre se realizaron 573 peticiones de los 573 programadas lo que da como resultado el 100% de avance trimestral.</t>
    </r>
  </si>
  <si>
    <r>
      <t xml:space="preserve">1.2.1.1.1.2 </t>
    </r>
    <r>
      <rPr>
        <sz val="14"/>
        <color theme="1"/>
        <rFont val="Arial"/>
        <family val="2"/>
      </rPr>
      <t>Coordinación de las audiencias otorgadas a la ciudadanía.</t>
    </r>
  </si>
  <si>
    <r>
      <rPr>
        <b/>
        <sz val="14"/>
        <color theme="1"/>
        <rFont val="Arial"/>
        <family val="2"/>
      </rPr>
      <t xml:space="preserve">PAA: </t>
    </r>
    <r>
      <rPr>
        <sz val="14"/>
        <color theme="1"/>
        <rFont val="Arial"/>
        <family val="2"/>
      </rPr>
      <t>Porcentaje de Audiencias Atendidas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</si>
  <si>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Audiencias</t>
    </r>
  </si>
  <si>
    <r>
      <t xml:space="preserve">Justificacion Trimestral: 
</t>
    </r>
    <r>
      <rPr>
        <sz val="11"/>
        <color theme="1"/>
        <rFont val="Arial"/>
        <family val="2"/>
      </rPr>
      <t>Este indicador tiene como meta anual realizar 1,191 audiencias. En este trimestre se realizaron 298 audiencias de los 298 programadas lo que da como resultado el 100% de avance trimestral.</t>
    </r>
  </si>
  <si>
    <t>Componente
( Secretaría Técnica )</t>
  </si>
  <si>
    <r>
      <t xml:space="preserve">1.2.1.1.2 </t>
    </r>
    <r>
      <rPr>
        <sz val="14"/>
        <color theme="1"/>
        <rFont val="Arial Nova Cond"/>
        <family val="2"/>
      </rPr>
      <t>Proyectos estratégicos de la Secretaría Técnica satisfactoriamente concluidos.</t>
    </r>
  </si>
  <si>
    <r>
      <t xml:space="preserve">PPEI: </t>
    </r>
    <r>
      <rPr>
        <sz val="14"/>
        <color theme="1"/>
        <rFont val="Arial"/>
        <family val="2"/>
      </rPr>
      <t>Porcentaje  de Proyectos Estratégicos Implementados.</t>
    </r>
  </si>
  <si>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Proyectos</t>
    </r>
  </si>
  <si>
    <r>
      <t xml:space="preserve">Justificacion Trimestral: 
</t>
    </r>
    <r>
      <rPr>
        <sz val="11"/>
        <color rgb="FF000000"/>
        <rFont val="Arial"/>
        <family val="2"/>
      </rPr>
      <t>Este indicador tiene como meta anual realizar 6 proyectos. En este trimestre se realizo 1  proyecto de 1 programado lo que da como resultado el 100% de avance trimestral.</t>
    </r>
  </si>
  <si>
    <r>
      <t>1.2.1.1.2.1</t>
    </r>
    <r>
      <rPr>
        <sz val="14"/>
        <color theme="1"/>
        <rFont val="Arial Nova Cond"/>
        <family val="2"/>
      </rPr>
      <t xml:space="preserve"> Implementación de proyectos de gestión pública y proyectos especiales de la Presidencia Municipal. </t>
    </r>
  </si>
  <si>
    <r>
      <rPr>
        <b/>
        <sz val="14"/>
        <color theme="1"/>
        <rFont val="Arial"/>
        <family val="2"/>
      </rPr>
      <t>PEP</t>
    </r>
    <r>
      <rPr>
        <sz val="14"/>
        <color theme="1"/>
        <rFont val="Arial"/>
        <family val="2"/>
      </rPr>
      <t>: Porcentaje de Efectividad de los Proyectos de Gestión pública y Proyectos Especiales.</t>
    </r>
  </si>
  <si>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Proyectos</t>
    </r>
  </si>
  <si>
    <r>
      <t xml:space="preserve">Justificacion Trimestral: 
</t>
    </r>
    <r>
      <rPr>
        <sz val="11"/>
        <color rgb="FF000000"/>
        <rFont val="Arial"/>
        <family val="2"/>
      </rPr>
      <t>De acuerdo con la calendarización anual, los tres proyectos establecidos como meta del indicador están programados para ejecutarse en los trimestres posteriores. En este periodo no se contemplaron proyectos, por lo que el avance trimestral es del 0% y no representa rezago en el cumplimiento del objetivo anual.</t>
    </r>
  </si>
  <si>
    <r>
      <t xml:space="preserve">1.2.1.1.2.2. </t>
    </r>
    <r>
      <rPr>
        <sz val="14"/>
        <color theme="1"/>
        <rFont val="Arial Nova Cond"/>
        <family val="2"/>
      </rPr>
      <t xml:space="preserve">Vinculación del Gobierno Municipal con la ciudadanía, para el diseño, implementación, seguimiento y evaluación de políticas públicas municipales. </t>
    </r>
  </si>
  <si>
    <r>
      <rPr>
        <b/>
        <sz val="14"/>
        <color theme="1"/>
        <rFont val="Arial"/>
        <family val="2"/>
      </rPr>
      <t xml:space="preserve">PAPC: </t>
    </r>
    <r>
      <rPr>
        <sz val="14"/>
        <color theme="1"/>
        <rFont val="Arial"/>
        <family val="2"/>
      </rPr>
      <t>Porcentaje de Actividades con Participación Ciudadana.</t>
    </r>
  </si>
  <si>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Actividades</t>
    </r>
  </si>
  <si>
    <r>
      <t xml:space="preserve">Justificacion Trimestral: 
</t>
    </r>
    <r>
      <rPr>
        <sz val="11"/>
        <color rgb="FF000000"/>
        <rFont val="Arial"/>
        <family val="2"/>
      </rPr>
      <t>Este indicador tiene como meta anual realizar 3 actividades. En este trimestre se realizo 1  actividad de 1 programada lo que da como resultado el 100% de avance trimestral.</t>
    </r>
  </si>
  <si>
    <r>
      <t xml:space="preserve">1.2.1.1.2.3. </t>
    </r>
    <r>
      <rPr>
        <sz val="14"/>
        <color theme="1"/>
        <rFont val="Arial Nova Cond"/>
        <family val="2"/>
      </rPr>
      <t>Elaboración de informes de gobierno municipal y reportes para la Presidencia Municipal.</t>
    </r>
  </si>
  <si>
    <r>
      <rPr>
        <b/>
        <sz val="14"/>
        <color theme="1"/>
        <rFont val="Arial"/>
        <family val="2"/>
      </rPr>
      <t>PCIGR:</t>
    </r>
    <r>
      <rPr>
        <sz val="14"/>
        <color theme="1"/>
        <rFont val="Arial"/>
        <family val="2"/>
      </rPr>
      <t xml:space="preserve"> Porcentaje de Cumplimiento de Informes de Gobierno y Reportes.</t>
    </r>
  </si>
  <si>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Documentos</t>
    </r>
  </si>
  <si>
    <r>
      <t xml:space="preserve">Justificacion Trimestral: </t>
    </r>
    <r>
      <rPr>
        <sz val="11"/>
        <color rgb="FF000000"/>
        <rFont val="Arial"/>
        <family val="2"/>
      </rPr>
      <t>se alcanzo el 100% de cumplimiento en este trimestre al lograr las 11 actividades programas</t>
    </r>
  </si>
  <si>
    <r>
      <t xml:space="preserve">1.2.1.1.2.4. </t>
    </r>
    <r>
      <rPr>
        <sz val="14"/>
        <color theme="1"/>
        <rFont val="Arial"/>
        <family val="2"/>
      </rPr>
      <t xml:space="preserve">Consolidación del Gobierno Digital (plataforma central de trámites y servicios, tableros de control y aplicaciones informáticas) como instrumento que  fortalece la transparencia y la rendición de cuentas. </t>
    </r>
  </si>
  <si>
    <r>
      <rPr>
        <b/>
        <sz val="14"/>
        <color theme="1"/>
        <rFont val="Arial"/>
        <family val="2"/>
      </rPr>
      <t>PACGD:</t>
    </r>
    <r>
      <rPr>
        <sz val="14"/>
        <color theme="1"/>
        <rFont val="Arial"/>
        <family val="2"/>
      </rPr>
      <t xml:space="preserve"> Porcentaje de Avance en Consolidación del Gobierno Digital.</t>
    </r>
  </si>
  <si>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Etapas</t>
    </r>
  </si>
  <si>
    <r>
      <t xml:space="preserve">Justificacion Trimestral: </t>
    </r>
    <r>
      <rPr>
        <sz val="11"/>
        <color rgb="FF000000"/>
        <rFont val="Arial"/>
        <family val="2"/>
      </rPr>
      <t>Durante este trimestre no se programo meta alguna en este actividad.</t>
    </r>
  </si>
  <si>
    <t>Componente
(Unidad de Gestión Administrativa Distrito Cancún)</t>
  </si>
  <si>
    <r>
      <rPr>
        <b/>
        <sz val="14"/>
        <color theme="1"/>
        <rFont val="Arial"/>
        <family val="2"/>
      </rPr>
      <t>1.2.1.1.3</t>
    </r>
    <r>
      <rPr>
        <sz val="14"/>
        <color theme="1"/>
        <rFont val="Arial"/>
        <family val="2"/>
      </rPr>
      <t xml:space="preserve"> Supermanzanas de la zona fundacional del Distrito Cancún intervenidas para su revitalización.</t>
    </r>
  </si>
  <si>
    <r>
      <t>PSZFI:</t>
    </r>
    <r>
      <rPr>
        <sz val="14"/>
        <color theme="1"/>
        <rFont val="Arial"/>
        <family val="2"/>
      </rPr>
      <t xml:space="preserve"> Porcentaje de Supermanzanas de la Zona Fundacional intervenidas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</si>
  <si>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Supermanzanas </t>
    </r>
  </si>
  <si>
    <r>
      <t xml:space="preserve">Justificacion Trimestral: </t>
    </r>
    <r>
      <rPr>
        <sz val="11"/>
        <color theme="1"/>
        <rFont val="Arial"/>
        <family val="2"/>
      </rPr>
      <t>Durante este trimestre no se programo meta alguna en este actividad.</t>
    </r>
  </si>
  <si>
    <r>
      <t>1.2.1.1.3.1</t>
    </r>
    <r>
      <rPr>
        <sz val="14"/>
        <color theme="1"/>
        <rFont val="Arial"/>
        <family val="2"/>
      </rPr>
      <t xml:space="preserve"> Realización de actividades para la mejora de la imagen urbana de  espacios publicos de la zona fundacional.</t>
    </r>
  </si>
  <si>
    <r>
      <rPr>
        <b/>
        <sz val="14"/>
        <color theme="1"/>
        <rFont val="Arial"/>
        <family val="2"/>
      </rPr>
      <t>PAMIUZF:</t>
    </r>
    <r>
      <rPr>
        <sz val="14"/>
        <color theme="1"/>
        <rFont val="Arial"/>
        <family val="2"/>
      </rPr>
      <t xml:space="preserve"> Porcentaje de actividades para mejorar la imagen urbana de la Zona Fundacional</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</si>
  <si>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Activiades</t>
    </r>
  </si>
  <si>
    <r>
      <t xml:space="preserve">Justificacion Trimestral: </t>
    </r>
    <r>
      <rPr>
        <sz val="11"/>
        <color theme="1"/>
        <rFont val="Arial"/>
        <family val="2"/>
      </rPr>
      <t xml:space="preserve">Durante este trimestre no se programo meta alguna en este actividad.
</t>
    </r>
  </si>
  <si>
    <r>
      <t>1.2.1.1.3.2</t>
    </r>
    <r>
      <rPr>
        <sz val="14"/>
        <color theme="1"/>
        <rFont val="Arial"/>
        <family val="2"/>
      </rPr>
      <t xml:space="preserve"> Generación de proyectos participativos de infraestructura de la Zona Fundacional.</t>
    </r>
  </si>
  <si>
    <r>
      <rPr>
        <b/>
        <sz val="14"/>
        <color theme="1"/>
        <rFont val="Arial"/>
        <family val="2"/>
      </rPr>
      <t xml:space="preserve">PPIZFG: </t>
    </r>
    <r>
      <rPr>
        <sz val="14"/>
        <color theme="1"/>
        <rFont val="Arial"/>
        <family val="2"/>
      </rPr>
      <t>Porcentaje de proyectos de infraestructura de la Zona Fundacional generados.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</si>
  <si>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Proyectos de Infraestructura</t>
    </r>
  </si>
  <si>
    <r>
      <rPr>
        <b/>
        <sz val="14"/>
        <color theme="1"/>
        <rFont val="Arial"/>
        <family val="2"/>
      </rPr>
      <t>1.2.1.1.3.3</t>
    </r>
    <r>
      <rPr>
        <sz val="14"/>
        <color theme="1"/>
        <rFont val="Arial"/>
        <family val="2"/>
      </rPr>
      <t xml:space="preserve"> Realización de acciones  sociales y culturales en la Zona Fundacional</t>
    </r>
  </si>
  <si>
    <r>
      <rPr>
        <b/>
        <sz val="14"/>
        <color theme="1"/>
        <rFont val="Arial"/>
        <family val="2"/>
      </rPr>
      <t xml:space="preserve">PAZF: </t>
    </r>
    <r>
      <rPr>
        <sz val="14"/>
        <color theme="1"/>
        <rFont val="Arial"/>
        <family val="2"/>
      </rPr>
      <t>Porcentaje de acciones realizadas en la zona fundacional</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</si>
  <si>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las variables: </t>
    </r>
    <r>
      <rPr>
        <sz val="14"/>
        <color theme="1"/>
        <rFont val="Arial"/>
        <family val="2"/>
      </rPr>
      <t xml:space="preserve">
Acciones</t>
    </r>
  </si>
  <si>
    <r>
      <t xml:space="preserve">Justificacion Trimestral: </t>
    </r>
    <r>
      <rPr>
        <sz val="11"/>
        <color theme="1"/>
        <rFont val="Arial"/>
        <family val="2"/>
      </rPr>
      <t xml:space="preserve">Durante este trimestre no se programo meta alguna en este actividad.
</t>
    </r>
    <r>
      <rPr>
        <b/>
        <sz val="11"/>
        <color theme="1"/>
        <rFont val="Arial"/>
        <family val="2"/>
      </rPr>
      <t xml:space="preserve">
</t>
    </r>
  </si>
  <si>
    <t>Componente (Dirección General de Comunicación Social)</t>
  </si>
  <si>
    <r>
      <t xml:space="preserve">1.2.1.1.4 </t>
    </r>
    <r>
      <rPr>
        <sz val="14"/>
        <color theme="1"/>
        <rFont val="Arial"/>
        <family val="2"/>
      </rPr>
      <t>Agendas de trabajo en  los diferentes medios de comunicación elaboradas.</t>
    </r>
  </si>
  <si>
    <r>
      <t xml:space="preserve">PATMCD: </t>
    </r>
    <r>
      <rPr>
        <sz val="14"/>
        <color rgb="FF000000"/>
        <rFont val="Arial"/>
        <family val="2"/>
      </rPr>
      <t xml:space="preserve">Porcentaje de la Agenda de Trabajos con medios de  comunicación difundidas </t>
    </r>
  </si>
  <si>
    <r>
      <t xml:space="preserve">Unidad de medida del Indicador: 
</t>
    </r>
    <r>
      <rPr>
        <sz val="14"/>
        <color rgb="FF000000"/>
        <rFont val="Arial"/>
        <family val="2"/>
      </rPr>
      <t xml:space="preserve">Porcentaje 
</t>
    </r>
    <r>
      <rPr>
        <b/>
        <sz val="14"/>
        <color rgb="FF000000"/>
        <rFont val="Arial"/>
        <family val="2"/>
      </rPr>
      <t>Unidad de medida de las variables:</t>
    </r>
    <r>
      <rPr>
        <sz val="14"/>
        <color rgb="FF000000"/>
        <rFont val="Arial"/>
        <family val="2"/>
      </rPr>
      <t xml:space="preserve">
Agenda de trabajo</t>
    </r>
  </si>
  <si>
    <r>
      <t xml:space="preserve">Justificacion Trimestral: 
</t>
    </r>
    <r>
      <rPr>
        <sz val="11"/>
        <color theme="1"/>
        <rFont val="Arial"/>
        <family val="2"/>
      </rPr>
      <t>Este indicador tiene como meta anual realizar 4,440 agenda de trabajo. En este trimestre se realizaron 1,110 agenda de trabajo de 1,110 programados lo que da como resultado el 100% de avance trimestral.</t>
    </r>
  </si>
  <si>
    <r>
      <t>1.2.1.1.4.1</t>
    </r>
    <r>
      <rPr>
        <sz val="14"/>
        <color theme="1"/>
        <rFont val="Arial"/>
        <family val="2"/>
      </rPr>
      <t xml:space="preserve"> Elaboración de boletines informativos de acciones de gobierno</t>
    </r>
  </si>
  <si>
    <r>
      <rPr>
        <b/>
        <sz val="14"/>
        <color rgb="FF000000"/>
        <rFont val="Arial"/>
        <family val="2"/>
      </rPr>
      <t>PBIE:</t>
    </r>
    <r>
      <rPr>
        <sz val="14"/>
        <color rgb="FF000000"/>
        <rFont val="Arial"/>
        <family val="2"/>
      </rPr>
      <t xml:space="preserve"> Porcentaje de boletines informativos elaborados </t>
    </r>
  </si>
  <si>
    <r>
      <rPr>
        <b/>
        <sz val="14"/>
        <color rgb="FF000000"/>
        <rFont val="Arial"/>
        <family val="2"/>
      </rPr>
      <t xml:space="preserve">Unidad de medida del Indicador: </t>
    </r>
    <r>
      <rPr>
        <sz val="14"/>
        <color rgb="FF000000"/>
        <rFont val="Arial"/>
        <family val="2"/>
      </rPr>
      <t xml:space="preserve">
Porcentaje 
</t>
    </r>
    <r>
      <rPr>
        <b/>
        <sz val="14"/>
        <color rgb="FF000000"/>
        <rFont val="Arial"/>
        <family val="2"/>
      </rPr>
      <t>Unidad de medida de las variables:</t>
    </r>
    <r>
      <rPr>
        <sz val="14"/>
        <color rgb="FF000000"/>
        <rFont val="Arial"/>
        <family val="2"/>
      </rPr>
      <t xml:space="preserve">
Boletines</t>
    </r>
  </si>
  <si>
    <r>
      <t xml:space="preserve">Justificacion Trimestral: 
</t>
    </r>
    <r>
      <rPr>
        <sz val="11"/>
        <color theme="1"/>
        <rFont val="Arial"/>
        <family val="2"/>
      </rPr>
      <t>Este indicador tiene como meta anual realizar 1,467 boletines. En este trimestre se realizaron 405 boletines de los 367 programados lo que da como resultado el 110.35% de avance trimestral.</t>
    </r>
  </si>
  <si>
    <r>
      <t xml:space="preserve">1.2.1.1.4.2 </t>
    </r>
    <r>
      <rPr>
        <sz val="14"/>
        <color theme="1"/>
        <rFont val="Arial"/>
        <family val="2"/>
      </rPr>
      <t>Grabación de vídeos de eventos y acciones de gobierno</t>
    </r>
  </si>
  <si>
    <r>
      <rPr>
        <b/>
        <sz val="14"/>
        <color rgb="FF000000"/>
        <rFont val="Arial"/>
        <family val="2"/>
      </rPr>
      <t xml:space="preserve">PHVG: </t>
    </r>
    <r>
      <rPr>
        <sz val="14"/>
        <color rgb="FF000000"/>
        <rFont val="Arial"/>
        <family val="2"/>
      </rPr>
      <t>Porcentaje de horas de videos grabados</t>
    </r>
  </si>
  <si>
    <r>
      <rPr>
        <b/>
        <sz val="14"/>
        <color rgb="FF000000"/>
        <rFont val="Arial"/>
        <family val="2"/>
      </rPr>
      <t>Unidad de medida del Indicador:</t>
    </r>
    <r>
      <rPr>
        <sz val="14"/>
        <color rgb="FF000000"/>
        <rFont val="Arial"/>
        <family val="2"/>
      </rPr>
      <t xml:space="preserve">
 Porcentaje  
</t>
    </r>
    <r>
      <rPr>
        <b/>
        <sz val="14"/>
        <color rgb="FF000000"/>
        <rFont val="Arial"/>
        <family val="2"/>
      </rPr>
      <t>Unidad de medida de las variables:</t>
    </r>
    <r>
      <rPr>
        <sz val="14"/>
        <color rgb="FF000000"/>
        <rFont val="Arial"/>
        <family val="2"/>
      </rPr>
      <t xml:space="preserve"> 
Vídeos</t>
    </r>
  </si>
  <si>
    <r>
      <t xml:space="preserve">Justificacion Trimestral: 
</t>
    </r>
    <r>
      <rPr>
        <sz val="11"/>
        <color theme="1"/>
        <rFont val="Arial"/>
        <family val="2"/>
      </rPr>
      <t>Este indicador tiene como meta anual realizar 276 videos. En este trimestre se realizaron 78 videos de los 69 programados lo que da como resultado el 113.04% de avance trimestral.</t>
    </r>
  </si>
  <si>
    <r>
      <t xml:space="preserve">1.2.1.1.4.3 </t>
    </r>
    <r>
      <rPr>
        <sz val="14"/>
        <color theme="1"/>
        <rFont val="Arial"/>
        <family val="2"/>
      </rPr>
      <t>Publicación de fotografías de la Presidencia Municipal.</t>
    </r>
  </si>
  <si>
    <r>
      <rPr>
        <b/>
        <sz val="14"/>
        <color rgb="FF000000"/>
        <rFont val="Arial"/>
        <family val="2"/>
      </rPr>
      <t>PFP:</t>
    </r>
    <r>
      <rPr>
        <sz val="14"/>
        <color rgb="FF000000"/>
        <rFont val="Arial"/>
        <family val="2"/>
      </rPr>
      <t xml:space="preserve"> Porcentaje de fotografias publicados</t>
    </r>
  </si>
  <si>
    <r>
      <t xml:space="preserve">Unidad de medida del Indicador:
</t>
    </r>
    <r>
      <rPr>
        <sz val="14"/>
        <color rgb="FF000000"/>
        <rFont val="Arial"/>
        <family val="2"/>
      </rPr>
      <t xml:space="preserve">Porcentaje 
</t>
    </r>
    <r>
      <rPr>
        <b/>
        <sz val="14"/>
        <color rgb="FF000000"/>
        <rFont val="Arial"/>
        <family val="2"/>
      </rPr>
      <t>Unidad de medida de las variables:</t>
    </r>
    <r>
      <rPr>
        <sz val="14"/>
        <color rgb="FF000000"/>
        <rFont val="Arial"/>
        <family val="2"/>
      </rPr>
      <t xml:space="preserve">
Publicaciones Fotograficas</t>
    </r>
  </si>
  <si>
    <r>
      <t xml:space="preserve">Justificacion Trimestral: 
</t>
    </r>
    <r>
      <rPr>
        <sz val="11"/>
        <color theme="1"/>
        <rFont val="Arial"/>
        <family val="2"/>
      </rPr>
      <t>Este indicador tiene como meta anual realizar 33,200 Publicaciones Fotograficas. En este trimestre se realizaron 9,108 Publicaciones Fotograficas de los 8,300 programados lo que da como resultado el 109.73% de avance trimestral.</t>
    </r>
  </si>
  <si>
    <r>
      <rPr>
        <b/>
        <sz val="14"/>
        <color theme="1"/>
        <rFont val="Arial"/>
        <family val="2"/>
      </rPr>
      <t xml:space="preserve">1.2.1.1.4.4 </t>
    </r>
    <r>
      <rPr>
        <sz val="14"/>
        <color theme="1"/>
        <rFont val="Arial"/>
        <family val="2"/>
      </rPr>
      <t>Elaboración de órdenes de inserción de campañas públicitarias.</t>
    </r>
  </si>
  <si>
    <r>
      <rPr>
        <b/>
        <sz val="14"/>
        <color rgb="FF000000"/>
        <rFont val="Arial"/>
        <family val="2"/>
      </rPr>
      <t xml:space="preserve">POICPE: </t>
    </r>
    <r>
      <rPr>
        <sz val="14"/>
        <color rgb="FF000000"/>
        <rFont val="Arial"/>
        <family val="2"/>
      </rPr>
      <t>Porcentaje de ordenes de inserción de campañas publicitarias elaborados.</t>
    </r>
  </si>
  <si>
    <r>
      <rPr>
        <b/>
        <sz val="14"/>
        <color rgb="FF000000"/>
        <rFont val="Arial"/>
        <family val="2"/>
      </rPr>
      <t>Unidad de medida del Indicador:</t>
    </r>
    <r>
      <rPr>
        <sz val="14"/>
        <color rgb="FF000000"/>
        <rFont val="Arial"/>
        <family val="2"/>
      </rPr>
      <t xml:space="preserve">
Porcentaje  
</t>
    </r>
    <r>
      <rPr>
        <b/>
        <sz val="14"/>
        <color rgb="FF000000"/>
        <rFont val="Arial"/>
        <family val="2"/>
      </rPr>
      <t>Unidad de medida de las variables:</t>
    </r>
    <r>
      <rPr>
        <sz val="14"/>
        <color rgb="FF000000"/>
        <rFont val="Arial"/>
        <family val="2"/>
      </rPr>
      <t xml:space="preserve"> 
Registro de ordenes</t>
    </r>
  </si>
  <si>
    <r>
      <t xml:space="preserve">Justificacion Trimestral: 
</t>
    </r>
    <r>
      <rPr>
        <sz val="11"/>
        <color theme="1"/>
        <rFont val="Arial"/>
        <family val="2"/>
      </rPr>
      <t>Este indicador tiene como meta anual realizar 1,600 Registro de ordenes. En este trimestre se realizaron 510 Registro de ordenes de los 400 programados lo que da como resultado el 127.50% de avance trimestral.</t>
    </r>
  </si>
  <si>
    <t>Componente
( Dirección Gral Planeación Municipal  )</t>
  </si>
  <si>
    <r>
      <t xml:space="preserve">1.2.1.1.5 </t>
    </r>
    <r>
      <rPr>
        <sz val="14"/>
        <color theme="1"/>
        <rFont val="Arial"/>
        <family val="2"/>
      </rPr>
      <t>Informes  de los Programas Presupuestarios y Proyectos de Inversión con enfoque de inclusión generados.</t>
    </r>
  </si>
  <si>
    <r>
      <rPr>
        <b/>
        <sz val="14"/>
        <color theme="1"/>
        <rFont val="Arial"/>
        <family val="2"/>
      </rPr>
      <t xml:space="preserve">PIFE: </t>
    </r>
    <r>
      <rPr>
        <sz val="14"/>
        <color theme="1"/>
        <rFont val="Arial"/>
        <family val="2"/>
      </rPr>
      <t xml:space="preserve">Porcentaje del ingreso del FAISMUN ejercido
</t>
    </r>
    <r>
      <rPr>
        <b/>
        <sz val="14"/>
        <color theme="1"/>
        <rFont val="Arial"/>
        <family val="2"/>
      </rPr>
      <t xml:space="preserve">FAISMUN: </t>
    </r>
    <r>
      <rPr>
        <sz val="14"/>
        <color theme="1"/>
        <rFont val="Arial"/>
        <family val="2"/>
      </rPr>
      <t xml:space="preserve">Fondo de Aportación para la Infraestructura Social Municipal.
</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</si>
  <si>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Ingresos</t>
    </r>
  </si>
  <si>
    <r>
      <t xml:space="preserve">Justificacion Trimestral: </t>
    </r>
    <r>
      <rPr>
        <sz val="11"/>
        <color theme="1"/>
        <rFont val="Arial"/>
        <family val="2"/>
      </rPr>
      <t>debido a que es un indicador de frecuencia anual, obtendremos el resultado esperado en el 4to trimestre</t>
    </r>
  </si>
  <si>
    <r>
      <rPr>
        <b/>
        <sz val="14"/>
        <color theme="1"/>
        <rFont val="Arial"/>
        <family val="2"/>
      </rPr>
      <t>PIF:</t>
    </r>
    <r>
      <rPr>
        <sz val="14"/>
        <color theme="1"/>
        <rFont val="Arial"/>
        <family val="2"/>
      </rPr>
      <t xml:space="preserve"> porcentaje de ingreso del FORTAMUN ejercido
</t>
    </r>
    <r>
      <rPr>
        <b/>
        <sz val="14"/>
        <color theme="1"/>
        <rFont val="Arial"/>
        <family val="2"/>
      </rPr>
      <t>FORTAMUN:</t>
    </r>
    <r>
      <rPr>
        <sz val="14"/>
        <color theme="1"/>
        <rFont val="Arial"/>
        <family val="2"/>
      </rPr>
      <t xml:space="preserve"> Fondo de Aportaciones para el Fortalecimiento de los Municipios</t>
    </r>
  </si>
  <si>
    <r>
      <rPr>
        <b/>
        <sz val="14"/>
        <color theme="1"/>
        <rFont val="Arial"/>
        <family val="2"/>
      </rPr>
      <t xml:space="preserve">IC: </t>
    </r>
    <r>
      <rPr>
        <sz val="14"/>
        <color theme="1"/>
        <rFont val="Arial"/>
        <family val="2"/>
      </rPr>
      <t>Índice de Consolidación del modelo PbR-SED.</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</si>
  <si>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Índice</t>
    </r>
  </si>
  <si>
    <r>
      <rPr>
        <b/>
        <sz val="14"/>
        <color theme="1"/>
        <rFont val="Arial"/>
        <family val="2"/>
      </rPr>
      <t>1.2.1.1.5.1</t>
    </r>
    <r>
      <rPr>
        <sz val="14"/>
        <color theme="1"/>
        <rFont val="Arial"/>
        <family val="2"/>
      </rPr>
      <t xml:space="preserve"> Generación de informes de avance en el cumplimiento de objetivos y metas de los PPA de las dependencias y entidades municipales</t>
    </r>
  </si>
  <si>
    <r>
      <rPr>
        <b/>
        <sz val="14"/>
        <color theme="1"/>
        <rFont val="Arial"/>
        <family val="2"/>
      </rPr>
      <t>PACMO:</t>
    </r>
    <r>
      <rPr>
        <sz val="14"/>
        <color theme="1"/>
        <rFont val="Arial"/>
        <family val="2"/>
      </rPr>
      <t xml:space="preserve"> Porcentaje de avance en cumplimiento de objetivos y metas del Plan Municipal de Desarrollo y sus Programas Derivados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</si>
  <si>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 VARIABLES:</t>
    </r>
    <r>
      <rPr>
        <sz val="14"/>
        <color theme="1"/>
        <rFont val="Arial"/>
        <family val="2"/>
      </rPr>
      <t xml:space="preserve">
Porcentaje</t>
    </r>
  </si>
  <si>
    <r>
      <t xml:space="preserve">Justificacion Trimestral: </t>
    </r>
    <r>
      <rPr>
        <sz val="11"/>
        <color theme="1"/>
        <rFont val="Arial"/>
        <family val="2"/>
      </rPr>
      <t>se alcanzo el 100% de cumplimiento en este trimestre al lograr el 25% de actividades</t>
    </r>
  </si>
  <si>
    <r>
      <rPr>
        <b/>
        <sz val="14"/>
        <color theme="1"/>
        <rFont val="Arial"/>
        <family val="2"/>
      </rPr>
      <t>1.2.1.1.5.2</t>
    </r>
    <r>
      <rPr>
        <sz val="14"/>
        <color theme="1"/>
        <rFont val="Arial"/>
        <family val="2"/>
      </rPr>
      <t xml:space="preserve"> Seguimiento a evaluaciones externas, internas de los Programas Presupuestarios y Programas Federales.</t>
    </r>
  </si>
  <si>
    <r>
      <rPr>
        <b/>
        <sz val="14"/>
        <color theme="1"/>
        <rFont val="Arial"/>
        <family val="2"/>
      </rPr>
      <t xml:space="preserve">PASMI: </t>
    </r>
    <r>
      <rPr>
        <sz val="14"/>
        <color theme="1"/>
        <rFont val="Arial"/>
        <family val="2"/>
      </rPr>
      <t>Porcentaje de aspectos susceptibles de mejora implementados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</si>
  <si>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 VARIABLE:</t>
    </r>
    <r>
      <rPr>
        <sz val="14"/>
        <color theme="1"/>
        <rFont val="Arial"/>
        <family val="2"/>
      </rPr>
      <t xml:space="preserve">
Aspectos Susceptibles de Mejora</t>
    </r>
  </si>
  <si>
    <r>
      <t xml:space="preserve">Justificacion Trimestral: </t>
    </r>
    <r>
      <rPr>
        <sz val="11"/>
        <rFont val="Arial"/>
        <family val="2"/>
      </rPr>
      <t>se alcanzo el 100% de cumplimiento en este trimestre al lograr las 5 actividades programas</t>
    </r>
  </si>
  <si>
    <r>
      <rPr>
        <b/>
        <sz val="14"/>
        <color theme="1"/>
        <rFont val="Arial"/>
        <family val="2"/>
      </rPr>
      <t>1.2.1.1.5.3</t>
    </r>
    <r>
      <rPr>
        <sz val="14"/>
        <color theme="1"/>
        <rFont val="Arial"/>
        <family val="2"/>
      </rPr>
      <t xml:space="preserve"> Coordinación de las sesiones del COPLADEMUN</t>
    </r>
  </si>
  <si>
    <r>
      <rPr>
        <b/>
        <sz val="14"/>
        <color theme="1"/>
        <rFont val="Arial"/>
        <family val="2"/>
      </rPr>
      <t xml:space="preserve">PSCR: </t>
    </r>
    <r>
      <rPr>
        <sz val="14"/>
        <color theme="1"/>
        <rFont val="Arial"/>
        <family val="2"/>
      </rPr>
      <t xml:space="preserve">Porcentraje de sesiones del COPLADEMUN realizadas </t>
    </r>
  </si>
  <si>
    <r>
      <rPr>
        <b/>
        <sz val="14"/>
        <color theme="1"/>
        <rFont val="Arial"/>
        <family val="2"/>
      </rPr>
      <t xml:space="preserve">UNIDAD DE MEDIDA DEL INDICADOR: </t>
    </r>
    <r>
      <rPr>
        <sz val="14"/>
        <color theme="1"/>
        <rFont val="Arial"/>
        <family val="2"/>
      </rPr>
      <t xml:space="preserve">
Porcentaje
</t>
    </r>
    <r>
      <rPr>
        <b/>
        <sz val="14"/>
        <color theme="1"/>
        <rFont val="Arial"/>
        <family val="2"/>
      </rPr>
      <t>UNIDAD DE MEDIDA DE LA VARIABLE:</t>
    </r>
    <r>
      <rPr>
        <sz val="14"/>
        <color theme="1"/>
        <rFont val="Arial"/>
        <family val="2"/>
      </rPr>
      <t xml:space="preserve">
Sesiones</t>
    </r>
  </si>
  <si>
    <r>
      <t xml:space="preserve">Justificacion Trimestral: </t>
    </r>
    <r>
      <rPr>
        <sz val="11"/>
        <rFont val="Arial"/>
        <family val="2"/>
      </rPr>
      <t>se alcanzo el 66.67% de cumplimiento en este trimestre al concluir la coordinación de las 2 sesiones del COPLADEMUN</t>
    </r>
  </si>
  <si>
    <r>
      <rPr>
        <b/>
        <sz val="14"/>
        <color theme="1"/>
        <rFont val="Arial"/>
        <family val="2"/>
      </rPr>
      <t xml:space="preserve">1.2.1.1.5.4 </t>
    </r>
    <r>
      <rPr>
        <sz val="14"/>
        <color theme="1"/>
        <rFont val="Arial"/>
        <family val="2"/>
      </rPr>
      <t>Promoción del Protocolo de Atención a usuarios con Discapacidad desde el servicio público.</t>
    </r>
  </si>
  <si>
    <r>
      <rPr>
        <b/>
        <sz val="14"/>
        <color theme="1"/>
        <rFont val="Arial"/>
        <family val="2"/>
      </rPr>
      <t>PDSI:</t>
    </r>
    <r>
      <rPr>
        <sz val="14"/>
        <color theme="1"/>
        <rFont val="Arial"/>
        <family val="2"/>
      </rPr>
      <t xml:space="preserve"> Porcentaje de dependencias municipales sensibilizadas en materia de Inclusión de las Personas con Discapacidad</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</si>
  <si>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Dependencias </t>
    </r>
  </si>
  <si>
    <r>
      <t xml:space="preserve">Justificacion Trimestral: </t>
    </r>
    <r>
      <rPr>
        <sz val="11"/>
        <rFont val="Arial"/>
        <family val="2"/>
      </rPr>
      <t>se alcanzo el 100% de cumplimiento en este trimestre al lograr las 25 actividades programas</t>
    </r>
  </si>
  <si>
    <r>
      <rPr>
        <b/>
        <sz val="14"/>
        <color theme="1"/>
        <rFont val="Arial"/>
        <family val="2"/>
      </rPr>
      <t>PCSP:</t>
    </r>
    <r>
      <rPr>
        <sz val="14"/>
        <color theme="1"/>
        <rFont val="Arial"/>
        <family val="2"/>
      </rPr>
      <t xml:space="preserve"> Porcentaje de capacitaciones a servidores(as) públicos(as)  en Cultura de Discapacidad y Lengua de Señas Mexicana </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</si>
  <si>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Capacitaciones</t>
    </r>
  </si>
  <si>
    <r>
      <t xml:space="preserve">Justificacion Trimestral: </t>
    </r>
    <r>
      <rPr>
        <sz val="11"/>
        <rFont val="Arial"/>
        <family val="2"/>
      </rPr>
      <t>se alcanzo el 100% de cumplimiento en este trimestre al lograr las 2 actividades programas</t>
    </r>
  </si>
  <si>
    <r>
      <rPr>
        <b/>
        <sz val="14"/>
        <color theme="1"/>
        <rFont val="Arial"/>
        <family val="2"/>
      </rPr>
      <t>1.2.1.1.5.5</t>
    </r>
    <r>
      <rPr>
        <sz val="14"/>
        <color theme="1"/>
        <rFont val="Arial"/>
        <family val="2"/>
      </rPr>
      <t xml:space="preserve"> Interpretación de lengua de señas mexicana en las sesiones de cabildo y en eventos del Municipio</t>
    </r>
  </si>
  <si>
    <r>
      <rPr>
        <b/>
        <sz val="14"/>
        <color theme="1"/>
        <rFont val="Arial"/>
        <family val="2"/>
      </rPr>
      <t xml:space="preserve">PSILS: </t>
    </r>
    <r>
      <rPr>
        <sz val="14"/>
        <color theme="1"/>
        <rFont val="Arial"/>
        <family val="2"/>
      </rPr>
      <t>Porcentaje de solicitudes de interpretacion de lengua de señas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</si>
  <si>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Solicitudes de Interpretacion</t>
    </r>
  </si>
  <si>
    <r>
      <t xml:space="preserve">Justificacion Trimestral: 
</t>
    </r>
    <r>
      <rPr>
        <sz val="11"/>
        <rFont val="Arial"/>
        <family val="2"/>
      </rPr>
      <t>Este indicador tiene como meta anual realizar 22 Solicitudes de Interpretacion. En este trimestre se realizaron 6 Solicitudes de Interpretacion de las 6 programadas lo que da como resultado el 100% de avance trimestral.</t>
    </r>
  </si>
  <si>
    <r>
      <rPr>
        <b/>
        <sz val="14"/>
        <color theme="1"/>
        <rFont val="Arial"/>
        <family val="2"/>
      </rPr>
      <t>1.2.1.1.5.6</t>
    </r>
    <r>
      <rPr>
        <sz val="14"/>
        <color theme="1"/>
        <rFont val="Arial"/>
        <family val="2"/>
      </rPr>
      <t xml:space="preserve"> Realización de actividades inclusivas con las Dependencias Municipales, Estatales y Federales.</t>
    </r>
  </si>
  <si>
    <r>
      <rPr>
        <b/>
        <sz val="14"/>
        <color theme="1"/>
        <rFont val="Arial"/>
        <family val="2"/>
      </rPr>
      <t xml:space="preserve">PAIR: </t>
    </r>
    <r>
      <rPr>
        <sz val="14"/>
        <color theme="1"/>
        <rFont val="Arial"/>
        <family val="2"/>
      </rPr>
      <t>Porcentaje de actividades inclusivas realizadas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</si>
  <si>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Actividades</t>
    </r>
  </si>
  <si>
    <r>
      <t xml:space="preserve">Justificacion Trimestral: </t>
    </r>
    <r>
      <rPr>
        <sz val="11"/>
        <rFont val="Arial"/>
        <family val="2"/>
      </rPr>
      <t>se alcanzo el 100% de cumplimiento en este trimestre al lograr las 3 actividades programas</t>
    </r>
  </si>
  <si>
    <r>
      <rPr>
        <b/>
        <sz val="14"/>
        <color theme="1"/>
        <rFont val="Arial"/>
        <family val="2"/>
      </rPr>
      <t xml:space="preserve">1.2.1.1.5.7 </t>
    </r>
    <r>
      <rPr>
        <sz val="14"/>
        <color theme="1"/>
        <rFont val="Arial"/>
        <family val="2"/>
      </rPr>
      <t xml:space="preserve"> Cordinación de las sesiones del Consejo Municipal para el desarrollo y la inclusión de las personas con discapacidad.</t>
    </r>
  </si>
  <si>
    <r>
      <rPr>
        <b/>
        <sz val="14"/>
        <color theme="1"/>
        <rFont val="Arial"/>
        <family val="2"/>
      </rPr>
      <t xml:space="preserve">PS: </t>
    </r>
    <r>
      <rPr>
        <sz val="14"/>
        <color theme="1"/>
        <rFont val="Arial"/>
        <family val="2"/>
      </rPr>
      <t>Porcentaje de sesiones realizadas del Consejo.</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</si>
  <si>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sesiones </t>
    </r>
  </si>
  <si>
    <r>
      <t xml:space="preserve">Justificacion Trimestral: </t>
    </r>
    <r>
      <rPr>
        <sz val="11"/>
        <rFont val="Arial"/>
        <family val="2"/>
      </rPr>
      <t>se alcanzo el 100% de cumplimiento en este trimestre al realizar 1 sesion la cual es de suma importancia para tratat temas sobre la discapacidad</t>
    </r>
  </si>
  <si>
    <r>
      <rPr>
        <b/>
        <sz val="14"/>
        <color theme="1"/>
        <rFont val="Arial"/>
        <family val="2"/>
      </rPr>
      <t xml:space="preserve">1.2.1.1.5.8 </t>
    </r>
    <r>
      <rPr>
        <sz val="14"/>
        <color theme="1"/>
        <rFont val="Arial"/>
        <family val="2"/>
      </rPr>
      <t>Capacitación a servidores públicos con ponentes con discapacidad a nivel nacional e internacional.</t>
    </r>
  </si>
  <si>
    <r>
      <rPr>
        <b/>
        <sz val="14"/>
        <color theme="1"/>
        <rFont val="Arial"/>
        <family val="2"/>
      </rPr>
      <t xml:space="preserve">PCPD: </t>
    </r>
    <r>
      <rPr>
        <sz val="14"/>
        <color theme="1"/>
        <rFont val="Arial"/>
        <family val="2"/>
      </rPr>
      <t>Porcentaje capacitaciones por ponentes con discapacidad a nivel nacional e internacional.</t>
    </r>
  </si>
  <si>
    <r>
      <rPr>
        <b/>
        <sz val="14"/>
        <color theme="1"/>
        <rFont val="Arial"/>
        <family val="2"/>
      </rPr>
      <t>UNIDAD DE MEDIDA DEL INDICADOR:</t>
    </r>
    <r>
      <rPr>
        <sz val="14"/>
        <color theme="1"/>
        <rFont val="Arial"/>
        <family val="2"/>
      </rPr>
      <t xml:space="preserve"> 
Porcentaje 
</t>
    </r>
    <r>
      <rPr>
        <b/>
        <sz val="14"/>
        <color theme="1"/>
        <rFont val="Arial"/>
        <family val="2"/>
      </rPr>
      <t xml:space="preserve">
UNIDAD DE MEDIDA DE LA VARIABLE: </t>
    </r>
    <r>
      <rPr>
        <sz val="14"/>
        <color theme="1"/>
        <rFont val="Arial"/>
        <family val="2"/>
      </rPr>
      <t xml:space="preserve">
Capacitaciones</t>
    </r>
  </si>
  <si>
    <r>
      <t xml:space="preserve">Justificacion Trimestral: 
</t>
    </r>
    <r>
      <rPr>
        <sz val="11"/>
        <rFont val="Arial"/>
        <family val="2"/>
      </rPr>
      <t>Este indicador tiene como meta anual realizar 2 capacitaciones. En este trimestre se realizo 1 capacitación de 1  programada lo que da como resultado el 100% de avance trimestral.</t>
    </r>
  </si>
  <si>
    <r>
      <rPr>
        <b/>
        <sz val="14"/>
        <color theme="1"/>
        <rFont val="Arial"/>
        <family val="2"/>
      </rPr>
      <t>1.2.1.1.5.9</t>
    </r>
    <r>
      <rPr>
        <sz val="14"/>
        <color theme="1"/>
        <rFont val="Arial"/>
        <family val="2"/>
      </rPr>
      <t xml:space="preserve"> Capacitación a empresas e instituciones educativas en materia de sensibilización sobre la discapacidad y lengua de señas mexicana.</t>
    </r>
  </si>
  <si>
    <r>
      <rPr>
        <b/>
        <sz val="14"/>
        <color theme="1"/>
        <rFont val="Arial"/>
        <family val="2"/>
      </rPr>
      <t xml:space="preserve">PCE: </t>
    </r>
    <r>
      <rPr>
        <sz val="14"/>
        <color theme="1"/>
        <rFont val="Arial"/>
        <family val="2"/>
      </rPr>
      <t>Porcentaje de capacitaciones a empresas e instituciones educativas.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</si>
  <si>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Registros</t>
    </r>
  </si>
  <si>
    <r>
      <t xml:space="preserve">Justificacion Trimestral: </t>
    </r>
    <r>
      <rPr>
        <sz val="11"/>
        <rFont val="Arial"/>
        <family val="2"/>
      </rPr>
      <t>se alcanzo el 100% de cumplimiento en este trimestre al lograr 1 actividad programada</t>
    </r>
  </si>
  <si>
    <t>Componente
(Unidad de Vinculación con Organismos Descentralizados)</t>
  </si>
  <si>
    <r>
      <t xml:space="preserve">1.2.1.1.6 </t>
    </r>
    <r>
      <rPr>
        <sz val="14"/>
        <color theme="1"/>
        <rFont val="Arial"/>
        <family val="2"/>
      </rPr>
      <t>Atenciones y seguimientos a Organismos Descentralizados del municipio de Benito Juárez brindados.</t>
    </r>
  </si>
  <si>
    <r>
      <rPr>
        <b/>
        <sz val="14"/>
        <color theme="1"/>
        <rFont val="Arial"/>
        <family val="2"/>
      </rPr>
      <t>PASB:</t>
    </r>
    <r>
      <rPr>
        <sz val="14"/>
        <color theme="1"/>
        <rFont val="Arial"/>
        <family val="2"/>
      </rPr>
      <t xml:space="preserve"> Porcentaje de atenciones y seguimientos brindados a Organismos Descentralizados.</t>
    </r>
  </si>
  <si>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Atenciones y seguimientos a Organismos Descentralizados.</t>
    </r>
  </si>
  <si>
    <r>
      <t xml:space="preserve">Justificacion Trimestral: </t>
    </r>
    <r>
      <rPr>
        <sz val="11"/>
        <color rgb="FF000000"/>
        <rFont val="Arial"/>
        <family val="2"/>
      </rPr>
      <t>se alcanzo el 100% de cumplimiento en este trimestre al realizar 15 atenciones a los organismos descentralizados.</t>
    </r>
  </si>
  <si>
    <r>
      <rPr>
        <b/>
        <sz val="14"/>
        <color theme="1"/>
        <rFont val="Arial"/>
        <family val="2"/>
      </rPr>
      <t>1.2.1.1.6.1</t>
    </r>
    <r>
      <rPr>
        <sz val="14"/>
        <color theme="1"/>
        <rFont val="Arial"/>
        <family val="2"/>
      </rPr>
      <t xml:space="preserve"> Participación en las Sesiones de Organos Colegiados.</t>
    </r>
  </si>
  <si>
    <r>
      <rPr>
        <b/>
        <sz val="14"/>
        <color theme="1"/>
        <rFont val="Arial"/>
        <family val="2"/>
      </rPr>
      <t>PPSOC</t>
    </r>
    <r>
      <rPr>
        <sz val="14"/>
        <color theme="1"/>
        <rFont val="Arial"/>
        <family val="2"/>
      </rPr>
      <t>: Porcentaje de participación en sesiones de Órganos Colegiados.</t>
    </r>
  </si>
  <si>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Sesiones de Órganos.</t>
    </r>
  </si>
  <si>
    <r>
      <rPr>
        <b/>
        <sz val="11"/>
        <color rgb="FF000000"/>
        <rFont val="Arial"/>
        <family val="2"/>
      </rPr>
      <t xml:space="preserve">Justificacion Trimestral: </t>
    </r>
    <r>
      <rPr>
        <sz val="11"/>
        <color rgb="FF000000"/>
        <rFont val="Arial"/>
        <family val="2"/>
      </rPr>
      <t>se alcanzo el 95% de cumplimiento en este trimestre al participar en las 12 sesiones de organos colegiados</t>
    </r>
  </si>
  <si>
    <r>
      <rPr>
        <b/>
        <sz val="14"/>
        <color theme="1"/>
        <rFont val="Arial"/>
        <family val="2"/>
      </rPr>
      <t xml:space="preserve">1.2.1.1.6.2 </t>
    </r>
    <r>
      <rPr>
        <sz val="14"/>
        <color theme="1"/>
        <rFont val="Arial"/>
        <family val="2"/>
      </rPr>
      <t>Elaboración de reportes de actividades de los organismos descentralizados.</t>
    </r>
  </si>
  <si>
    <r>
      <rPr>
        <b/>
        <sz val="14"/>
        <color theme="1"/>
        <rFont val="Arial"/>
        <family val="2"/>
      </rPr>
      <t>PRAE</t>
    </r>
    <r>
      <rPr>
        <sz val="14"/>
        <color theme="1"/>
        <rFont val="Arial"/>
        <family val="2"/>
      </rPr>
      <t>: Porcentaje de Reportes de Actividades de los Organismos Descentralizados elaborados.</t>
    </r>
  </si>
  <si>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Reportes de actividades.</t>
    </r>
  </si>
  <si>
    <r>
      <t xml:space="preserve">Justificacion Trimestral: </t>
    </r>
    <r>
      <rPr>
        <sz val="11"/>
        <color rgb="FF000000"/>
        <rFont val="Arial"/>
        <family val="2"/>
      </rPr>
      <t>se alcanzo el 100% de cumplimiento en este trimestre elaborar 12 reportes</t>
    </r>
  </si>
  <si>
    <t>Componente
(Dirección de Relaciones Públicas)</t>
  </si>
  <si>
    <r>
      <t xml:space="preserve">1.2.1.1.7 </t>
    </r>
    <r>
      <rPr>
        <sz val="14"/>
        <color theme="1"/>
        <rFont val="Arial"/>
        <family val="2"/>
      </rPr>
      <t>Vinculación entre el gobierno municipal y todos los sectores de la sociedad y gobiernos nacionales e internacionales mejorada.</t>
    </r>
  </si>
  <si>
    <r>
      <t xml:space="preserve">PCAGSS: </t>
    </r>
    <r>
      <rPr>
        <sz val="14"/>
        <color theme="1"/>
        <rFont val="Arial"/>
        <family val="2"/>
      </rPr>
      <t>Porcentaje de cumplimiento de los acercamientos con los gobiernos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</si>
  <si>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Acercamientos</t>
    </r>
  </si>
  <si>
    <r>
      <t xml:space="preserve">Justificacion Trimestral:
</t>
    </r>
    <r>
      <rPr>
        <sz val="11"/>
        <color theme="1"/>
        <rFont val="Arial"/>
        <family val="2"/>
      </rPr>
      <t>Para este segundo trimestre se tenía planeada una meta de 6 acercamientos  (firmas de beneficios) con distintas empresas de la sociedad, todo en beneficio de los colaboradores del municipio de Benito Juárez, de las cuales se lograron concretar 7 de manera satisfactoria (1.- Elite Aesthetics, 2.- Mono Restaurant Cancún y Crab House - Seafood &amp; Steak, 3.- Colegio ILAT, 4.- Contoy Adventures, 5.- Restaurante Mar Di Vino, 6.- Escuela Herrera Language School y 7.- Mayan Bowl Cancún), cerrando el primer trimestre de buena manera con un avance del indicador del 150% de cumplimiento.</t>
    </r>
  </si>
  <si>
    <r>
      <t xml:space="preserve">1.2.1.1.7.1 </t>
    </r>
    <r>
      <rPr>
        <sz val="14"/>
        <color theme="1"/>
        <rFont val="Arial Nova Cond"/>
        <family val="2"/>
      </rPr>
      <t>Atención y apoyo a los requirimientos de la presidencia municipal en diversos eventos.</t>
    </r>
  </si>
  <si>
    <r>
      <rPr>
        <b/>
        <sz val="14"/>
        <color theme="1"/>
        <rFont val="Arial"/>
        <family val="2"/>
      </rPr>
      <t>PEC:</t>
    </r>
    <r>
      <rPr>
        <sz val="14"/>
        <color theme="1"/>
        <rFont val="Arial"/>
        <family val="2"/>
      </rPr>
      <t xml:space="preserve"> Porcentaje de eventos cubiertos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</si>
  <si>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Eventos</t>
    </r>
  </si>
  <si>
    <r>
      <t xml:space="preserve">Justificacion Trimestral: </t>
    </r>
    <r>
      <rPr>
        <sz val="11"/>
        <color theme="1"/>
        <rFont val="Arial"/>
        <family val="2"/>
      </rPr>
      <t>se alcanzo el 200% de cumplimiento en este trimestre al lograr las 8 atenciones programadas</t>
    </r>
  </si>
  <si>
    <r>
      <rPr>
        <b/>
        <sz val="14"/>
        <color theme="1"/>
        <rFont val="Arial"/>
        <family val="2"/>
      </rPr>
      <t xml:space="preserve">1.2.1.1.7.2 </t>
    </r>
    <r>
      <rPr>
        <sz val="14"/>
        <color theme="1"/>
        <rFont val="Arial"/>
        <family val="2"/>
      </rPr>
      <t>Difusión de los eventos de vinculación solicitados por las dependencias y entidades del mbj.</t>
    </r>
  </si>
  <si>
    <r>
      <t xml:space="preserve">PDC: </t>
    </r>
    <r>
      <rPr>
        <sz val="14"/>
        <color theme="1"/>
        <rFont val="Arial"/>
        <family val="2"/>
      </rPr>
      <t>Porcentaje de difusiones cubiertas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</si>
  <si>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Difusiones</t>
    </r>
  </si>
  <si>
    <r>
      <t xml:space="preserve">Justificacion Trimestral: 
</t>
    </r>
    <r>
      <rPr>
        <sz val="11"/>
        <color theme="1"/>
        <rFont val="Arial"/>
        <family val="2"/>
      </rPr>
      <t>Este indicador tiene como meta anual realizar 19,000 difusiones. En este trimestre se realizaron 8,970 difusiones de las 4,750  programadas lo que da como resultado el 188.84% de avance trimestral.</t>
    </r>
  </si>
  <si>
    <t>Componente
(Dirección de Gestión Social)</t>
  </si>
  <si>
    <r>
      <t xml:space="preserve">1.2.1.1.8 </t>
    </r>
    <r>
      <rPr>
        <sz val="14"/>
        <color theme="1"/>
        <rFont val="Arial Nova Cond"/>
      </rPr>
      <t>Entrega de ayudas sociales.</t>
    </r>
  </si>
  <si>
    <r>
      <t xml:space="preserve">PB: </t>
    </r>
    <r>
      <rPr>
        <sz val="14"/>
        <color theme="1"/>
        <rFont val="Arial"/>
        <family val="2"/>
      </rPr>
      <t>Porcentaje de beneficiados con ayuda social.</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</si>
  <si>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Beneficiados.</t>
    </r>
  </si>
  <si>
    <r>
      <rPr>
        <b/>
        <sz val="11"/>
        <color theme="1"/>
        <rFont val="Arial"/>
        <family val="2"/>
      </rPr>
      <t xml:space="preserve">Justificacion Trimestral: </t>
    </r>
    <r>
      <rPr>
        <sz val="11"/>
        <color theme="1"/>
        <rFont val="Arial"/>
        <family val="2"/>
      </rPr>
      <t xml:space="preserve">
Este indicador tiene como meta anual realizar 750 beneficiados. En este trimestre se beneficiaron a 152 ciudadanos de los 188  programados lo que da como resultado el 80.85% de avance trimestral.</t>
    </r>
  </si>
  <si>
    <r>
      <t xml:space="preserve">1.2.1.1.8.1 </t>
    </r>
    <r>
      <rPr>
        <sz val="14"/>
        <color theme="1"/>
        <rFont val="Arial Nova Cond"/>
      </rPr>
      <t xml:space="preserve">Gestión y/o canalización adecuadamente a las demandas ciudadanas para con ello mitigar el impacto económico y social de los grupos más vulnerables. </t>
    </r>
  </si>
  <si>
    <r>
      <rPr>
        <b/>
        <sz val="14"/>
        <color theme="1"/>
        <rFont val="Arial"/>
        <family val="2"/>
      </rPr>
      <t xml:space="preserve">PGC: </t>
    </r>
    <r>
      <rPr>
        <sz val="14"/>
        <color theme="1"/>
        <rFont val="Arial"/>
        <family val="2"/>
      </rPr>
      <t xml:space="preserve">Porcentaje de beneficiarios con gestiones y/o canalizaciones </t>
    </r>
  </si>
  <si>
    <r>
      <t xml:space="preserve">Unidad de medida del indicador:
</t>
    </r>
    <r>
      <rPr>
        <sz val="14"/>
        <color theme="1"/>
        <rFont val="Arial"/>
        <family val="2"/>
      </rPr>
      <t>Porcentaje.</t>
    </r>
    <r>
      <rPr>
        <b/>
        <sz val="14"/>
        <color theme="1"/>
        <rFont val="Arial"/>
        <family val="2"/>
      </rPr>
      <t xml:space="preserve">
Unidad de medida de las variables:</t>
    </r>
    <r>
      <rPr>
        <sz val="14"/>
        <color theme="1"/>
        <rFont val="Arial"/>
        <family val="2"/>
      </rPr>
      <t xml:space="preserve"> Gestiones y/o canalizaciones.</t>
    </r>
  </si>
  <si>
    <r>
      <rPr>
        <b/>
        <sz val="11"/>
        <color theme="1"/>
        <rFont val="Arial"/>
        <family val="2"/>
      </rPr>
      <t xml:space="preserve">Justificacion Trimestral: </t>
    </r>
    <r>
      <rPr>
        <sz val="11"/>
        <color theme="1"/>
        <rFont val="Arial"/>
        <family val="2"/>
      </rPr>
      <t xml:space="preserve">
Este indicador tiene como meta anual realizar 1,500 Gestiones y/o canalizaciones. En este trimestre se realizaron 463 Gestiones y/o canalizaciones de los 375  programadas lo que da como resultado el 123.47% de avance trimestral.</t>
    </r>
  </si>
  <si>
    <r>
      <t xml:space="preserve">1.2.1.1.8.2 </t>
    </r>
    <r>
      <rPr>
        <sz val="14"/>
        <color theme="1"/>
        <rFont val="Arial Nova Cond"/>
      </rPr>
      <t>Cumplimiento a los eventos que realiza la Dirección de Gestión Social.</t>
    </r>
  </si>
  <si>
    <r>
      <rPr>
        <b/>
        <sz val="14"/>
        <color theme="1"/>
        <rFont val="Arial"/>
        <family val="2"/>
      </rPr>
      <t>PER:</t>
    </r>
    <r>
      <rPr>
        <sz val="14"/>
        <color theme="1"/>
        <rFont val="Arial"/>
        <family val="2"/>
      </rPr>
      <t xml:space="preserve"> Porcentaje de los eventos realizados por la Dirección de Gestión Social</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</si>
  <si>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Eventos realizados.</t>
    </r>
  </si>
  <si>
    <r>
      <rPr>
        <b/>
        <sz val="11"/>
        <color theme="1"/>
        <rFont val="Arial"/>
        <family val="2"/>
      </rPr>
      <t xml:space="preserve">Justificacion Trimestral: </t>
    </r>
    <r>
      <rPr>
        <sz val="11"/>
        <color theme="1"/>
        <rFont val="Arial"/>
        <family val="2"/>
      </rPr>
      <t xml:space="preserve">
Este indicador tiene como meta anual realizar 4 eventos.  En este trimestre se realizo 1 evento de 1  programado lo que da como resultado el 100% de avance trimestral.</t>
    </r>
  </si>
  <si>
    <t>Componente (Asesores)</t>
  </si>
  <si>
    <r>
      <t xml:space="preserve">1.2.1.1.9 </t>
    </r>
    <r>
      <rPr>
        <sz val="14"/>
        <color theme="1"/>
        <rFont val="Arial"/>
        <family val="2"/>
      </rPr>
      <t>Asesorias respecto a las demandas y necesidades de la población al Ayuntamiento de Benito Juárez otorgadas.</t>
    </r>
  </si>
  <si>
    <r>
      <t xml:space="preserve">PASO: </t>
    </r>
    <r>
      <rPr>
        <sz val="14"/>
        <color theme="1"/>
        <rFont val="Arial"/>
        <family val="2"/>
      </rPr>
      <t>Porcentaje de Asesorías otorgadas.</t>
    </r>
  </si>
  <si>
    <t xml:space="preserve">Trimestral </t>
  </si>
  <si>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 xml:space="preserve">Asesorías  </t>
    </r>
  </si>
  <si>
    <r>
      <rPr>
        <b/>
        <sz val="11"/>
        <color theme="1"/>
        <rFont val="Arial"/>
        <family val="2"/>
      </rPr>
      <t xml:space="preserve">Justificacion Trimestral: </t>
    </r>
    <r>
      <rPr>
        <sz val="11"/>
        <color theme="1"/>
        <rFont val="Arial"/>
        <family val="2"/>
      </rPr>
      <t>se alcanzo el 100% de cumplimiento en este trimestre al realizar 5 asesorias programadas</t>
    </r>
  </si>
  <si>
    <r>
      <rPr>
        <b/>
        <sz val="14"/>
        <color theme="1"/>
        <rFont val="Arial"/>
        <family val="2"/>
      </rPr>
      <t xml:space="preserve">1.2.1.1.9.1 </t>
    </r>
    <r>
      <rPr>
        <sz val="14"/>
        <color theme="1"/>
        <rFont val="Arial"/>
        <family val="2"/>
      </rPr>
      <t>Realización de reuniones con las dependencias y organismos descentralizados de la Administración Pública Municipal.</t>
    </r>
  </si>
  <si>
    <r>
      <rPr>
        <b/>
        <sz val="14"/>
        <color theme="1"/>
        <rFont val="Arial"/>
        <family val="2"/>
      </rPr>
      <t xml:space="preserve">PRAM: </t>
    </r>
    <r>
      <rPr>
        <sz val="14"/>
        <color theme="1"/>
        <rFont val="Arial"/>
        <family val="2"/>
      </rPr>
      <t>Porcentaje de reuniones con la Administración Pública Municipal realizadas.</t>
    </r>
  </si>
  <si>
    <r>
      <rPr>
        <b/>
        <sz val="14"/>
        <color theme="1"/>
        <rFont val="Arial"/>
        <family val="2"/>
      </rPr>
      <t>Unidad de medida del Indicador:</t>
    </r>
    <r>
      <rPr>
        <sz val="14"/>
        <color theme="1"/>
        <rFont val="Arial"/>
        <family val="2"/>
      </rPr>
      <t xml:space="preserve">
Porcentaje
</t>
    </r>
    <r>
      <rPr>
        <b/>
        <sz val="14"/>
        <color theme="1"/>
        <rFont val="Arial"/>
        <family val="2"/>
      </rPr>
      <t xml:space="preserve">
Unidad de medida de las variables:
</t>
    </r>
    <r>
      <rPr>
        <sz val="14"/>
        <color theme="1"/>
        <rFont val="Arial"/>
        <family val="2"/>
      </rPr>
      <t>Reuniones con la Administración Pública Municipal</t>
    </r>
    <r>
      <rPr>
        <b/>
        <sz val="14"/>
        <color theme="1"/>
        <rFont val="Arial"/>
        <family val="2"/>
      </rPr>
      <t xml:space="preserve">
</t>
    </r>
  </si>
  <si>
    <r>
      <t xml:space="preserve">Justificacion Trimestral: </t>
    </r>
    <r>
      <rPr>
        <sz val="11"/>
        <color theme="1"/>
        <rFont val="Arial"/>
        <family val="2"/>
      </rPr>
      <t>se alcanzo el 100% de cumplimiento en este trimestre al realizar las 25 reuniones con las dependencias que se tenian programadas</t>
    </r>
  </si>
  <si>
    <r>
      <rPr>
        <b/>
        <sz val="14"/>
        <color theme="1"/>
        <rFont val="Arial"/>
        <family val="2"/>
      </rPr>
      <t>1.2.1.1.9.2</t>
    </r>
    <r>
      <rPr>
        <sz val="14"/>
        <color theme="1"/>
        <rFont val="Arial"/>
        <family val="2"/>
      </rPr>
      <t xml:space="preserve"> Celebración de Mesas de Trabajo con las Cámaras empresariales y hoteleras.</t>
    </r>
  </si>
  <si>
    <r>
      <rPr>
        <b/>
        <sz val="14"/>
        <color theme="1"/>
        <rFont val="Arial"/>
        <family val="2"/>
      </rPr>
      <t>PMEH:</t>
    </r>
    <r>
      <rPr>
        <sz val="14"/>
        <color theme="1"/>
        <rFont val="Arial"/>
        <family val="2"/>
      </rPr>
      <t xml:space="preserve"> Porcentaje de mesas de trabajo con Cámaras celebradas</t>
    </r>
  </si>
  <si>
    <r>
      <rPr>
        <b/>
        <sz val="14"/>
        <color theme="1"/>
        <rFont val="Arial"/>
        <family val="2"/>
      </rPr>
      <t>Unidad de medida del Indicador:</t>
    </r>
    <r>
      <rPr>
        <sz val="14"/>
        <color theme="1"/>
        <rFont val="Arial"/>
        <family val="2"/>
      </rPr>
      <t xml:space="preserve">
Porcentaje</t>
    </r>
    <r>
      <rPr>
        <b/>
        <sz val="14"/>
        <color theme="1"/>
        <rFont val="Arial"/>
        <family val="2"/>
      </rPr>
      <t xml:space="preserve"> 
Unidad de medida de las variables:
</t>
    </r>
    <r>
      <rPr>
        <sz val="14"/>
        <color theme="1"/>
        <rFont val="Arial"/>
        <family val="2"/>
      </rPr>
      <t>Mesas de trabajo con Cámaras</t>
    </r>
  </si>
  <si>
    <r>
      <t xml:space="preserve">Justificacion Trimestral: </t>
    </r>
    <r>
      <rPr>
        <sz val="11"/>
        <color theme="1"/>
        <rFont val="Arial"/>
        <family val="2"/>
      </rPr>
      <t>se alcanzo el 100% de cumplimiento en este trimestre al celebrar 1 mesa de trabajo que se tenia programada</t>
    </r>
  </si>
  <si>
    <r>
      <rPr>
        <b/>
        <sz val="14"/>
        <color theme="1"/>
        <rFont val="Arial"/>
        <family val="2"/>
      </rPr>
      <t>1.2.1.1.9.3</t>
    </r>
    <r>
      <rPr>
        <sz val="14"/>
        <color theme="1"/>
        <rFont val="Arial"/>
        <family val="2"/>
      </rPr>
      <t xml:space="preserve"> Ejecución de proyectos estratégicos a favor de las demandas y necesidades ciudadanas.</t>
    </r>
  </si>
  <si>
    <r>
      <rPr>
        <b/>
        <sz val="14"/>
        <color theme="1"/>
        <rFont val="Arial"/>
        <family val="2"/>
      </rPr>
      <t xml:space="preserve">PPEC: </t>
    </r>
    <r>
      <rPr>
        <sz val="14"/>
        <color theme="1"/>
        <rFont val="Arial"/>
        <family val="2"/>
      </rPr>
      <t>Porcentaje de proyectos estratégicos ejecutados.</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</si>
  <si>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las variables:
</t>
    </r>
    <r>
      <rPr>
        <sz val="14"/>
        <color theme="1"/>
        <rFont val="Arial"/>
        <family val="2"/>
      </rPr>
      <t>Proyectos Estratégicos</t>
    </r>
  </si>
  <si>
    <r>
      <t xml:space="preserve">Justificacion Trimestral: </t>
    </r>
    <r>
      <rPr>
        <sz val="11"/>
        <color theme="1"/>
        <rFont val="Arial"/>
        <family val="2"/>
      </rPr>
      <t xml:space="preserve">se alcanzo el 100% de cumplimiento en este trimestre al lograr 1 proyecto estratégico </t>
    </r>
  </si>
  <si>
    <t>Componente
( Unidad de Transparencia )</t>
  </si>
  <si>
    <r>
      <t>1.2.1.1.10</t>
    </r>
    <r>
      <rPr>
        <sz val="14"/>
        <color theme="1"/>
        <rFont val="Arial"/>
        <family val="2"/>
      </rPr>
      <t xml:space="preserve"> Derecho de Acceso a la Información Pública y Protección de Datos Personales garantizados</t>
    </r>
  </si>
  <si>
    <r>
      <rPr>
        <b/>
        <sz val="14"/>
        <color theme="1"/>
        <rFont val="Arial Nova Cond"/>
        <family val="2"/>
      </rPr>
      <t>PSAIPR:</t>
    </r>
    <r>
      <rPr>
        <sz val="14"/>
        <color theme="1"/>
        <rFont val="Arial Nova Cond"/>
        <family val="2"/>
      </rPr>
      <t xml:space="preserve"> Porcentaje de Solicitudes de Acceso a la Información Pública Recibidas</t>
    </r>
  </si>
  <si>
    <r>
      <t>Unidad de medida del Indicador:</t>
    </r>
    <r>
      <rPr>
        <sz val="14"/>
        <color theme="1"/>
        <rFont val="Arial Nova Cond"/>
        <family val="2"/>
      </rPr>
      <t xml:space="preserve">
Porcentaje
</t>
    </r>
    <r>
      <rPr>
        <b/>
        <sz val="14"/>
        <color theme="1"/>
        <rFont val="Arial Nova Cond"/>
        <family val="2"/>
      </rPr>
      <t xml:space="preserve">
Unidad de medida de las variables:
</t>
    </r>
    <r>
      <rPr>
        <sz val="14"/>
        <color theme="1"/>
        <rFont val="Arial Nova Cond"/>
        <family val="2"/>
      </rPr>
      <t>Solictudes</t>
    </r>
  </si>
  <si>
    <r>
      <t xml:space="preserve">Justificacion Trimestral: </t>
    </r>
    <r>
      <rPr>
        <sz val="11"/>
        <color theme="1"/>
        <rFont val="Arial"/>
        <family val="2"/>
      </rPr>
      <t>se alcanzo el 95.65% de cumplimiento en este trimestre al lograr 110 accesos a la informacion publica</t>
    </r>
  </si>
  <si>
    <r>
      <rPr>
        <b/>
        <sz val="14"/>
        <color theme="1"/>
        <rFont val="Arial Nova Cond"/>
        <family val="2"/>
      </rPr>
      <t xml:space="preserve">PCOTP: </t>
    </r>
    <r>
      <rPr>
        <sz val="14"/>
        <color theme="1"/>
        <rFont val="Arial Nova Cond"/>
        <family val="2"/>
      </rPr>
      <t xml:space="preserve">Porcentaje de Cumplimiento de Obligaciones de Transparencia en la PNT </t>
    </r>
  </si>
  <si>
    <r>
      <t>Unidad de medida del Indicador:</t>
    </r>
    <r>
      <rPr>
        <sz val="14"/>
        <color theme="1"/>
        <rFont val="Arial Nova Cond"/>
        <family val="2"/>
      </rPr>
      <t xml:space="preserve">
Porcentaje
</t>
    </r>
    <r>
      <rPr>
        <b/>
        <sz val="14"/>
        <color theme="1"/>
        <rFont val="Arial Nova Cond"/>
        <family val="2"/>
      </rPr>
      <t>Unidad de medida de las variables:</t>
    </r>
    <r>
      <rPr>
        <sz val="14"/>
        <color theme="1"/>
        <rFont val="Arial Nova Cond"/>
        <family val="2"/>
      </rPr>
      <t xml:space="preserve">
Cumplimiento de Obligaciones</t>
    </r>
  </si>
  <si>
    <r>
      <t xml:space="preserve">Justificacion Trimestral: </t>
    </r>
    <r>
      <rPr>
        <sz val="11"/>
        <color theme="1"/>
        <rFont val="Arial"/>
        <family val="2"/>
      </rPr>
      <t>se alcanzo el 86.21% de cumplimiento en este trimestre al lograr 50 cumplimientos de obligaciones de transparencia</t>
    </r>
  </si>
  <si>
    <r>
      <t xml:space="preserve">1.2.1.1.10.1 </t>
    </r>
    <r>
      <rPr>
        <sz val="14"/>
        <color theme="1"/>
        <rFont val="Arial"/>
        <family val="2"/>
      </rPr>
      <t>Organización de actividades de difusión</t>
    </r>
  </si>
  <si>
    <r>
      <rPr>
        <b/>
        <sz val="14"/>
        <color theme="1"/>
        <rFont val="Arial"/>
        <family val="2"/>
      </rPr>
      <t>PREPM:</t>
    </r>
    <r>
      <rPr>
        <sz val="14"/>
        <color theme="1"/>
        <rFont val="Arial"/>
        <family val="2"/>
      </rPr>
      <t xml:space="preserve"> Porcentaje de Recepción de Evidencias para el Portal Municipal</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</si>
  <si>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Recepción de evidencias</t>
    </r>
  </si>
  <si>
    <r>
      <t xml:space="preserve">Justificacion Trimestral: </t>
    </r>
    <r>
      <rPr>
        <sz val="11"/>
        <color theme="1"/>
        <rFont val="Arial"/>
        <family val="2"/>
      </rPr>
      <t xml:space="preserve">se alcanzo el 75% de cumplimiento en este trimestre al lograr 3 recepciones de las 4 programadas </t>
    </r>
  </si>
  <si>
    <r>
      <t>1.2.1.1.10.2</t>
    </r>
    <r>
      <rPr>
        <sz val="14"/>
        <color theme="1"/>
        <rFont val="Arial"/>
        <family val="2"/>
      </rPr>
      <t xml:space="preserve"> Capacitación de las y los servidores públicos</t>
    </r>
  </si>
  <si>
    <r>
      <rPr>
        <b/>
        <sz val="14"/>
        <color theme="1"/>
        <rFont val="Arial"/>
        <family val="2"/>
      </rPr>
      <t xml:space="preserve">PAD: </t>
    </r>
    <r>
      <rPr>
        <sz val="14"/>
        <color theme="1"/>
        <rFont val="Arial"/>
        <family val="2"/>
      </rPr>
      <t>Porcentaje de Actividades de Difusión</t>
    </r>
  </si>
  <si>
    <r>
      <rPr>
        <b/>
        <sz val="14"/>
        <color theme="1"/>
        <rFont val="Arial"/>
        <family val="2"/>
      </rPr>
      <t>Unidad de medida del Indicador:</t>
    </r>
    <r>
      <rPr>
        <sz val="14"/>
        <color theme="1"/>
        <rFont val="Arial"/>
        <family val="2"/>
      </rPr>
      <t xml:space="preserve">
Porcentaje
</t>
    </r>
    <r>
      <rPr>
        <b/>
        <sz val="14"/>
        <color theme="1"/>
        <rFont val="Arial"/>
        <family val="2"/>
      </rPr>
      <t xml:space="preserve">
Unidad de medida de las variables:
</t>
    </r>
    <r>
      <rPr>
        <sz val="14"/>
        <color theme="1"/>
        <rFont val="Arial"/>
        <family val="2"/>
      </rPr>
      <t>Actividades de Difusión</t>
    </r>
  </si>
  <si>
    <r>
      <t xml:space="preserve">Justificacion Trimestral: </t>
    </r>
    <r>
      <rPr>
        <sz val="11"/>
        <color theme="1"/>
        <rFont val="Arial"/>
        <family val="2"/>
      </rPr>
      <t>se alcanzo el 100% de cumplimiento en este trimestre al lograr las 5 actividades de difusión programadas</t>
    </r>
  </si>
  <si>
    <r>
      <t>1.2.1.1.10.3</t>
    </r>
    <r>
      <rPr>
        <sz val="14"/>
        <color theme="1"/>
        <rFont val="Arial"/>
        <family val="2"/>
      </rPr>
      <t xml:space="preserve"> Capacitación de las y los servidores públicos</t>
    </r>
  </si>
  <si>
    <r>
      <rPr>
        <b/>
        <sz val="14"/>
        <color theme="1"/>
        <rFont val="Arial"/>
        <family val="2"/>
      </rPr>
      <t xml:space="preserve">PAC: </t>
    </r>
    <r>
      <rPr>
        <sz val="14"/>
        <color theme="1"/>
        <rFont val="Arial"/>
        <family val="2"/>
      </rPr>
      <t>Porcentaje de Actividades de Capacitación</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</si>
  <si>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Capacitaciones</t>
    </r>
  </si>
  <si>
    <r>
      <t xml:space="preserve">Justificacion Trimestral: </t>
    </r>
    <r>
      <rPr>
        <sz val="11"/>
        <color theme="1"/>
        <rFont val="Arial"/>
        <family val="2"/>
      </rPr>
      <t>se alcanzo el 71.43% de cumplimiento en este trimestre al lograr 5 capacitaciones de las 7 programadas</t>
    </r>
  </si>
  <si>
    <r>
      <t xml:space="preserve">1.2.1.1.10.4 </t>
    </r>
    <r>
      <rPr>
        <sz val="14"/>
        <color theme="1"/>
        <rFont val="Arial"/>
        <family val="2"/>
      </rPr>
      <t>Disminución de casos de inconformidad por respuestas de las Solicitudes de Acceso a la Información.</t>
    </r>
  </si>
  <si>
    <r>
      <rPr>
        <b/>
        <sz val="14"/>
        <color theme="1"/>
        <rFont val="Arial"/>
        <family val="2"/>
      </rPr>
      <t>PI:</t>
    </r>
    <r>
      <rPr>
        <sz val="14"/>
        <color theme="1"/>
        <rFont val="Arial"/>
        <family val="2"/>
      </rPr>
      <t xml:space="preserve"> Porcentaje de Inconformidades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</si>
  <si>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Inconformidades</t>
    </r>
  </si>
  <si>
    <r>
      <t xml:space="preserve">Justificacion Trimestral: </t>
    </r>
    <r>
      <rPr>
        <sz val="11"/>
        <color theme="1"/>
        <rFont val="Arial"/>
        <family val="2"/>
      </rPr>
      <t>se alcanzo el 102.13% de cumplimiento en este trimestre al lograr responder las 4 respuestas de las solicitudes de acceso</t>
    </r>
  </si>
  <si>
    <r>
      <t>1.2.1.1.10.5</t>
    </r>
    <r>
      <rPr>
        <sz val="14"/>
        <color theme="1"/>
        <rFont val="Arial"/>
        <family val="2"/>
      </rPr>
      <t xml:space="preserve"> Solventación de Denuncias</t>
    </r>
  </si>
  <si>
    <r>
      <rPr>
        <b/>
        <sz val="14"/>
        <color theme="1"/>
        <rFont val="Arial"/>
        <family val="2"/>
      </rPr>
      <t>PDSPT:</t>
    </r>
    <r>
      <rPr>
        <sz val="14"/>
        <color theme="1"/>
        <rFont val="Arial"/>
        <family val="2"/>
      </rPr>
      <t xml:space="preserve"> Porcentaje de Denuncias Solventadas en los Portales de Transparencia </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</si>
  <si>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Denuncias Solventadas </t>
    </r>
  </si>
  <si>
    <r>
      <t xml:space="preserve">Justificacion Trimestral: </t>
    </r>
    <r>
      <rPr>
        <sz val="11"/>
        <color theme="1"/>
        <rFont val="Arial"/>
        <family val="2"/>
      </rPr>
      <t>se alcanzo el 100% de cumplimiento en este trimestre al lograr las 43 solventaciones programadas</t>
    </r>
  </si>
  <si>
    <r>
      <t>1.2.1.1.10.6</t>
    </r>
    <r>
      <rPr>
        <sz val="14"/>
        <color theme="1"/>
        <rFont val="Arial"/>
        <family val="2"/>
      </rPr>
      <t xml:space="preserve"> Solventación de las denuncias por el tratamiento indebido de Datos Personales</t>
    </r>
  </si>
  <si>
    <r>
      <rPr>
        <b/>
        <sz val="14"/>
        <color theme="1"/>
        <rFont val="Arial"/>
        <family val="2"/>
      </rPr>
      <t xml:space="preserve">PDSTI: </t>
    </r>
    <r>
      <rPr>
        <sz val="14"/>
        <color theme="1"/>
        <rFont val="Arial"/>
        <family val="2"/>
      </rPr>
      <t xml:space="preserve">Porcentaje de Denuncias Solventadas por Tratamiento Indebido </t>
    </r>
  </si>
  <si>
    <r>
      <t xml:space="preserve">Justificacion Trimestral: </t>
    </r>
    <r>
      <rPr>
        <sz val="11"/>
        <color theme="1"/>
        <rFont val="Arial"/>
        <family val="2"/>
      </rPr>
      <t>se alcanzo el 66.67% de cumplimiento en este trimestre al lograr 2 solventaciones programadas</t>
    </r>
  </si>
  <si>
    <r>
      <t xml:space="preserve">1.2.1.1.10.7 </t>
    </r>
    <r>
      <rPr>
        <sz val="14"/>
        <color theme="1"/>
        <rFont val="Arial"/>
        <family val="2"/>
      </rPr>
      <t>Actualización de los Avisos de Privacidad por Unidad Administrativa</t>
    </r>
  </si>
  <si>
    <r>
      <rPr>
        <b/>
        <sz val="14"/>
        <color theme="1"/>
        <rFont val="Arial"/>
        <family val="2"/>
      </rPr>
      <t xml:space="preserve">PSOAP: </t>
    </r>
    <r>
      <rPr>
        <sz val="14"/>
        <color theme="1"/>
        <rFont val="Arial"/>
        <family val="2"/>
      </rPr>
      <t>Porcentaje de Sujetos Obligados con Aviso de Privacidad</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</si>
  <si>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Sujetos Obligados con Avisos de Privacidad</t>
    </r>
  </si>
  <si>
    <r>
      <t xml:space="preserve">Justificacion Trimestral: </t>
    </r>
    <r>
      <rPr>
        <sz val="11"/>
        <color theme="1"/>
        <rFont val="Arial"/>
        <family val="2"/>
      </rPr>
      <t>se alcanzo el 100% de cumplimiento en este trimestre al lograr las 3 atualizaciones programadas</t>
    </r>
  </si>
  <si>
    <r>
      <t xml:space="preserve">1.2.1.1.10.8 </t>
    </r>
    <r>
      <rPr>
        <sz val="14"/>
        <color theme="1"/>
        <rFont val="Arial"/>
        <family val="2"/>
      </rPr>
      <t>Atención a las solicitudes de Derecho A.R.C.O.P.</t>
    </r>
  </si>
  <si>
    <r>
      <rPr>
        <b/>
        <sz val="14"/>
        <color theme="1"/>
        <rFont val="Arial"/>
        <family val="2"/>
      </rPr>
      <t xml:space="preserve">PASDA: </t>
    </r>
    <r>
      <rPr>
        <sz val="14"/>
        <color theme="1"/>
        <rFont val="Arial"/>
        <family val="2"/>
      </rPr>
      <t>Porcentaje de Atención a Solicitudes de Derecho A.R.C.O.P.</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</si>
  <si>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las variables:</t>
    </r>
    <r>
      <rPr>
        <sz val="14"/>
        <color theme="1"/>
        <rFont val="Arial"/>
        <family val="2"/>
      </rPr>
      <t xml:space="preserve">
Solicitudes Derechos A.R.C.O.P.</t>
    </r>
  </si>
  <si>
    <r>
      <t xml:space="preserve">Justificacion Trimestral: </t>
    </r>
    <r>
      <rPr>
        <sz val="11"/>
        <color theme="1"/>
        <rFont val="Arial"/>
        <family val="2"/>
      </rPr>
      <t>se alcanzo el 100% de cumplimiento en este trimestre al lograr las 2 atenciones programadas</t>
    </r>
  </si>
  <si>
    <t>Componente
(Delegación Municipal Alfredo  V. Bonfil)</t>
  </si>
  <si>
    <r>
      <t xml:space="preserve">1.2.1.1.11 </t>
    </r>
    <r>
      <rPr>
        <sz val="14"/>
        <color theme="1"/>
        <rFont val="Arial"/>
        <family val="2"/>
      </rPr>
      <t>Servicios Públicos de la Delegación Municipal Alfredo V. Bonfil otorgados.</t>
    </r>
  </si>
  <si>
    <r>
      <t>PSO:</t>
    </r>
    <r>
      <rPr>
        <sz val="14"/>
        <color theme="1"/>
        <rFont val="Arial"/>
        <family val="2"/>
      </rPr>
      <t xml:space="preserve"> Porcentaje de servicios otorgados </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</si>
  <si>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Servicios</t>
    </r>
  </si>
  <si>
    <r>
      <t xml:space="preserve">Justificacion Trimestral: </t>
    </r>
    <r>
      <rPr>
        <sz val="11"/>
        <color theme="1"/>
        <rFont val="Arial"/>
        <family val="2"/>
      </rPr>
      <t>se alcanzo el 201.90% de cumplimiento en este trimestre al lograr 2,439 servicios otorgados a la ciudadania de la delegacion de Bonfil</t>
    </r>
  </si>
  <si>
    <r>
      <t xml:space="preserve">1.2.1.1.11.1 </t>
    </r>
    <r>
      <rPr>
        <sz val="14"/>
        <color theme="1"/>
        <rFont val="Arial"/>
        <family val="2"/>
      </rPr>
      <t>Aplicación del programa de ayudas y subsidios asignados a la Delegación Municipal Alfredo V. Bonfil.</t>
    </r>
  </si>
  <si>
    <r>
      <rPr>
        <b/>
        <sz val="14"/>
        <color theme="1"/>
        <rFont val="Arial"/>
        <family val="2"/>
      </rPr>
      <t>PRAR</t>
    </r>
    <r>
      <rPr>
        <sz val="14"/>
        <color theme="1"/>
        <rFont val="Arial"/>
        <family val="2"/>
      </rPr>
      <t>: Porcentaje de Requerimientos Administrativos Realizados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</si>
  <si>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Requerimientos</t>
    </r>
  </si>
  <si>
    <r>
      <t>Justificacion Trimestral:</t>
    </r>
    <r>
      <rPr>
        <sz val="11"/>
        <color theme="1"/>
        <rFont val="Arial"/>
        <family val="2"/>
      </rPr>
      <t xml:space="preserve"> se alcanzo el 100% de cumplimiento en este trimestre al otorgar 45 subsidios a los ciuidadnos de la delegacion de Bonfil</t>
    </r>
  </si>
  <si>
    <r>
      <t xml:space="preserve">1.2.1.1.11.2 </t>
    </r>
    <r>
      <rPr>
        <sz val="14"/>
        <color theme="1"/>
        <rFont val="Arial"/>
        <family val="2"/>
      </rPr>
      <t>Brindar asesorías jurídicas a la población que habita en la Delegación Municipal de Alfredo V. Bonfil.</t>
    </r>
  </si>
  <si>
    <r>
      <rPr>
        <b/>
        <sz val="14"/>
        <color theme="1"/>
        <rFont val="Arial"/>
        <family val="2"/>
      </rPr>
      <t>PRHR</t>
    </r>
    <r>
      <rPr>
        <sz val="14"/>
        <color theme="1"/>
        <rFont val="Arial"/>
        <family val="2"/>
      </rPr>
      <t>: Porcentaje de Requerimientos Humanos Realizados</t>
    </r>
  </si>
  <si>
    <r>
      <t xml:space="preserve">Justificacion Trimestral: </t>
    </r>
    <r>
      <rPr>
        <sz val="11"/>
        <color theme="1"/>
        <rFont val="Arial"/>
        <family val="2"/>
      </rPr>
      <t>se logro un porcentaje mayor al 100% debido a que los ciudadanos han acudido constantemente a recibir asesorias</t>
    </r>
  </si>
  <si>
    <r>
      <t xml:space="preserve">1.2.1.1.11.3 </t>
    </r>
    <r>
      <rPr>
        <sz val="14"/>
        <color theme="1"/>
        <rFont val="Arial"/>
        <family val="2"/>
      </rPr>
      <t>Implementación de asistencia social enfocada en fortalecer el bienestar de la comunidad a través de la Coordinación de Participación Social y la Familia de la Delegación Municipal de Alfredo V. Bonfil.</t>
    </r>
  </si>
  <si>
    <r>
      <rPr>
        <b/>
        <sz val="14"/>
        <color theme="1"/>
        <rFont val="Arial"/>
        <family val="2"/>
      </rPr>
      <t>PRFR:</t>
    </r>
    <r>
      <rPr>
        <sz val="14"/>
        <color theme="1"/>
        <rFont val="Arial"/>
        <family val="2"/>
      </rPr>
      <t xml:space="preserve"> Porcentaje de Requerimientos Financieros Realizados</t>
    </r>
  </si>
  <si>
    <r>
      <t xml:space="preserve">Justificacion Trimestral: </t>
    </r>
    <r>
      <rPr>
        <sz val="11"/>
        <color theme="1"/>
        <rFont val="Arial"/>
        <family val="2"/>
      </rPr>
      <t>se alcanzo el 174.33% de cumplimiento en este trimestre al lograr 720 implementciones programadas</t>
    </r>
  </si>
  <si>
    <r>
      <t xml:space="preserve">1.2.1.1.11.4 </t>
    </r>
    <r>
      <rPr>
        <sz val="14"/>
        <color theme="1"/>
        <rFont val="Arial"/>
        <family val="2"/>
      </rPr>
      <t>Ejecución de limpieza de calles y áreas verdes de la Delegación Municipal Alfredo V. Bonfil.</t>
    </r>
  </si>
  <si>
    <r>
      <rPr>
        <b/>
        <sz val="14"/>
        <color theme="1"/>
        <rFont val="Arial"/>
        <family val="2"/>
      </rPr>
      <t>PUBPAYS:</t>
    </r>
    <r>
      <rPr>
        <sz val="14"/>
        <color theme="1"/>
        <rFont val="Arial"/>
        <family val="2"/>
      </rPr>
      <t xml:space="preserve"> Porcentaje de usuarios  beneficiados con el programa</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</si>
  <si>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Usuarios beneficiados</t>
    </r>
  </si>
  <si>
    <r>
      <t xml:space="preserve">Justificacion Trimestral: </t>
    </r>
    <r>
      <rPr>
        <sz val="11"/>
        <color theme="1"/>
        <rFont val="Arial"/>
        <family val="2"/>
      </rPr>
      <t>se alcanzo el 430% de cumplimiento en este trimestre al beneficiar 430 usuarios beneficiados mas de lo programado.</t>
    </r>
  </si>
  <si>
    <r>
      <t xml:space="preserve">1.2.1.1.11.5 </t>
    </r>
    <r>
      <rPr>
        <sz val="14"/>
        <color theme="1"/>
        <rFont val="Arial"/>
        <family val="2"/>
      </rPr>
      <t>Atención a usuarios de la biblioteca pública para fomentar la lectura en la población que habita en la Delegación Municipal Alfredo V. Bonfil Delegación.</t>
    </r>
  </si>
  <si>
    <r>
      <rPr>
        <b/>
        <sz val="14"/>
        <color theme="1"/>
        <rFont val="Arial"/>
        <family val="2"/>
      </rPr>
      <t>PRJR:</t>
    </r>
    <r>
      <rPr>
        <sz val="14"/>
        <color theme="1"/>
        <rFont val="Arial"/>
        <family val="2"/>
      </rPr>
      <t xml:space="preserve"> Porcentaje de Requerimientos Jurídicos realizados.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</si>
  <si>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 xml:space="preserve">              Requerimientos</t>
    </r>
  </si>
  <si>
    <r>
      <t xml:space="preserve">Justificacion Trimestral: </t>
    </r>
    <r>
      <rPr>
        <sz val="11"/>
        <color theme="1"/>
        <rFont val="Arial"/>
        <family val="2"/>
      </rPr>
      <t>se alcanzo el 187.33% de cumplimiento en este trimestre al lograr las 562 atenciones programadas</t>
    </r>
  </si>
  <si>
    <r>
      <t>1.2.1.1.11.6 A</t>
    </r>
    <r>
      <rPr>
        <sz val="14"/>
        <color theme="1"/>
        <rFont val="Arial"/>
        <family val="2"/>
      </rPr>
      <t>tención a los reportes realizados por la ciudadanía ante la Coordinación de Protección Civil.  (incendios, choques y cierre de calles)</t>
    </r>
  </si>
  <si>
    <r>
      <rPr>
        <b/>
        <sz val="14"/>
        <color theme="1"/>
        <rFont val="Arial"/>
        <family val="2"/>
      </rPr>
      <t xml:space="preserve">PASA: </t>
    </r>
    <r>
      <rPr>
        <sz val="14"/>
        <color theme="1"/>
        <rFont val="Arial"/>
        <family val="2"/>
      </rPr>
      <t>Porcentaje de  ASISTENCIA  Social  aplicados.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</si>
  <si>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Ciudadanos Atendidos</t>
    </r>
  </si>
  <si>
    <r>
      <t xml:space="preserve">Justificacion Trimestral: </t>
    </r>
    <r>
      <rPr>
        <sz val="11"/>
        <color theme="1"/>
        <rFont val="Arial"/>
        <family val="2"/>
      </rPr>
      <t>se alcanzo el 180% de cumplimiento en este trimestre al lograr las 450  atenciones programadas</t>
    </r>
  </si>
  <si>
    <r>
      <t xml:space="preserve">1.2.1.1.11.7  </t>
    </r>
    <r>
      <rPr>
        <sz val="14"/>
        <color theme="1"/>
        <rFont val="Arial"/>
        <family val="2"/>
      </rPr>
      <t>Realización de Eventos Cívicos, Culturales y Deportivos.</t>
    </r>
  </si>
  <si>
    <r>
      <rPr>
        <b/>
        <sz val="14"/>
        <color theme="1"/>
        <rFont val="Arial"/>
        <family val="2"/>
      </rPr>
      <t xml:space="preserve">PCAVL: </t>
    </r>
    <r>
      <rPr>
        <sz val="14"/>
        <color theme="1"/>
        <rFont val="Arial"/>
        <family val="2"/>
      </rPr>
      <t>Porcentaje de calles y areas verdes limpias.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</si>
  <si>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Calles</t>
    </r>
  </si>
  <si>
    <r>
      <t xml:space="preserve">Justificacion Trimestral: </t>
    </r>
    <r>
      <rPr>
        <sz val="11"/>
        <color theme="1"/>
        <rFont val="Arial"/>
        <family val="2"/>
      </rPr>
      <t>se alcanzo el 110% de cumplimiento en este trimestre al lograr las 11 eventos programados</t>
    </r>
  </si>
  <si>
    <t>Componente
(Subdelegación Puerto Juárez)</t>
  </si>
  <si>
    <r>
      <rPr>
        <b/>
        <sz val="14"/>
        <color theme="1"/>
        <rFont val="Arial"/>
        <family val="2"/>
      </rPr>
      <t xml:space="preserve">1.2.1.1.12 </t>
    </r>
    <r>
      <rPr>
        <sz val="14"/>
        <color theme="1"/>
        <rFont val="Arial"/>
        <family val="2"/>
      </rPr>
      <t>Gestiones ciudadanas  en la Subdelegacion Puerto Juarez brindadas.</t>
    </r>
  </si>
  <si>
    <r>
      <t xml:space="preserve">PGCB: </t>
    </r>
    <r>
      <rPr>
        <sz val="14"/>
        <color theme="1"/>
        <rFont val="Arial"/>
        <family val="2"/>
      </rPr>
      <t>Porcentaje de gestiones ciudadanas brindadas</t>
    </r>
  </si>
  <si>
    <r>
      <t xml:space="preserve">Unidad de medida del Indicador:
</t>
    </r>
    <r>
      <rPr>
        <sz val="14"/>
        <color theme="1"/>
        <rFont val="Arial"/>
        <family val="2"/>
      </rPr>
      <t>Porcentaje</t>
    </r>
    <r>
      <rPr>
        <b/>
        <sz val="14"/>
        <color theme="1"/>
        <rFont val="Arial"/>
        <family val="2"/>
      </rPr>
      <t xml:space="preserve">
Unidad de medida de las variables:</t>
    </r>
    <r>
      <rPr>
        <sz val="14"/>
        <color theme="1"/>
        <rFont val="Arial"/>
        <family val="2"/>
      </rPr>
      <t xml:space="preserve">
Gestiones ciudadanas</t>
    </r>
  </si>
  <si>
    <r>
      <rPr>
        <b/>
        <sz val="11"/>
        <color theme="1"/>
        <rFont val="Arial"/>
        <family val="2"/>
      </rPr>
      <t>Justificacion Trimestral:</t>
    </r>
    <r>
      <rPr>
        <sz val="11"/>
        <color theme="1"/>
        <rFont val="Arial"/>
        <family val="2"/>
      </rPr>
      <t xml:space="preserve"> se alcanzo el 100% de cumplimiento en este trimestre al lograr las 250 gestiones programadas</t>
    </r>
  </si>
  <si>
    <r>
      <rPr>
        <b/>
        <sz val="14"/>
        <color theme="1"/>
        <rFont val="Arial"/>
        <family val="2"/>
      </rPr>
      <t>1.2.1.1.12.1</t>
    </r>
    <r>
      <rPr>
        <sz val="14"/>
        <color theme="1"/>
        <rFont val="Arial"/>
        <family val="2"/>
      </rPr>
      <t xml:space="preserve"> Difusión de programas sociales de los tres niveles de gobierno.</t>
    </r>
  </si>
  <si>
    <r>
      <rPr>
        <b/>
        <sz val="14"/>
        <color theme="1"/>
        <rFont val="Arial"/>
        <family val="2"/>
      </rPr>
      <t>PDPS:</t>
    </r>
    <r>
      <rPr>
        <sz val="14"/>
        <color theme="1"/>
        <rFont val="Arial"/>
        <family val="2"/>
      </rPr>
      <t xml:space="preserve"> Porcentaje de programas sociales difundidos.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</si>
  <si>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Programas Sociales</t>
    </r>
  </si>
  <si>
    <r>
      <rPr>
        <b/>
        <sz val="11"/>
        <color theme="1"/>
        <rFont val="Arial"/>
        <family val="2"/>
      </rPr>
      <t xml:space="preserve">Justificacion Trimestral: </t>
    </r>
    <r>
      <rPr>
        <sz val="11"/>
        <color theme="1"/>
        <rFont val="Arial"/>
        <family val="2"/>
      </rPr>
      <t>se alcanzo el 100% de cumplimiento en este trimestre al realizar la difucion de un programa social</t>
    </r>
  </si>
  <si>
    <r>
      <rPr>
        <b/>
        <sz val="14"/>
        <color theme="1"/>
        <rFont val="Arial"/>
        <family val="2"/>
      </rPr>
      <t xml:space="preserve">1.2.1.1.12.2 </t>
    </r>
    <r>
      <rPr>
        <sz val="14"/>
        <color theme="1"/>
        <rFont val="Arial"/>
        <family val="2"/>
      </rPr>
      <t>Promoción de Capacitación Comunitaria.</t>
    </r>
  </si>
  <si>
    <r>
      <rPr>
        <b/>
        <sz val="14"/>
        <color theme="1"/>
        <rFont val="Arial"/>
        <family val="2"/>
      </rPr>
      <t>PCAP</t>
    </r>
    <r>
      <rPr>
        <sz val="14"/>
        <color theme="1"/>
        <rFont val="Arial"/>
        <family val="2"/>
      </rPr>
      <t xml:space="preserve">: Porcentaje de capacitaciones comunitaria </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</si>
  <si>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Capacitaciones comunitarias</t>
    </r>
  </si>
  <si>
    <r>
      <rPr>
        <b/>
        <sz val="11"/>
        <color theme="1"/>
        <rFont val="Arial"/>
        <family val="2"/>
      </rPr>
      <t xml:space="preserve">Justificacion Trimestral: </t>
    </r>
    <r>
      <rPr>
        <sz val="11"/>
        <color theme="1"/>
        <rFont val="Arial"/>
        <family val="2"/>
      </rPr>
      <t>se alcanzo el 200% de cumplimiento en este trimestre al promocionar 4 capacitaciones comunitarias</t>
    </r>
  </si>
  <si>
    <r>
      <rPr>
        <b/>
        <sz val="14"/>
        <color theme="1"/>
        <rFont val="Arial"/>
        <family val="2"/>
      </rPr>
      <t>1.2.1.1.12.3</t>
    </r>
    <r>
      <rPr>
        <sz val="14"/>
        <color theme="1"/>
        <rFont val="Arial"/>
        <family val="2"/>
      </rPr>
      <t xml:space="preserve"> Coordinación de Brigadas de limpieza en la Subdelegación de Puerto Juárez</t>
    </r>
  </si>
  <si>
    <r>
      <rPr>
        <b/>
        <sz val="14"/>
        <color theme="1"/>
        <rFont val="Arial"/>
        <family val="2"/>
      </rPr>
      <t xml:space="preserve">PBLC: </t>
    </r>
    <r>
      <rPr>
        <sz val="14"/>
        <color theme="1"/>
        <rFont val="Arial"/>
        <family val="2"/>
      </rPr>
      <t>Porcentaje de brigadas de limpieza coordinadas</t>
    </r>
  </si>
  <si>
    <r>
      <t xml:space="preserve">Unidad de medida del Indicador:                 
</t>
    </r>
    <r>
      <rPr>
        <sz val="14"/>
        <color theme="1"/>
        <rFont val="Arial"/>
        <family val="2"/>
      </rPr>
      <t>Porcentaje</t>
    </r>
    <r>
      <rPr>
        <b/>
        <sz val="14"/>
        <color theme="1"/>
        <rFont val="Arial"/>
        <family val="2"/>
      </rPr>
      <t xml:space="preserve">                                                                                 
Unidad de medida de las variables:   
</t>
    </r>
    <r>
      <rPr>
        <sz val="14"/>
        <color theme="1"/>
        <rFont val="Arial"/>
        <family val="2"/>
      </rPr>
      <t xml:space="preserve">Brigadas de limpieza </t>
    </r>
  </si>
  <si>
    <r>
      <rPr>
        <b/>
        <sz val="11"/>
        <color theme="1"/>
        <rFont val="Arial"/>
        <family val="2"/>
      </rPr>
      <t xml:space="preserve">Justificacion Trimestral: </t>
    </r>
    <r>
      <rPr>
        <sz val="11"/>
        <color theme="1"/>
        <rFont val="Arial"/>
        <family val="2"/>
      </rPr>
      <t>se alcanzo el 100% de cumplimiento en este trimestre al realizar 5 brigadas de limpieza</t>
    </r>
  </si>
  <si>
    <r>
      <rPr>
        <b/>
        <sz val="14"/>
        <color theme="1"/>
        <rFont val="Arial"/>
        <family val="2"/>
      </rPr>
      <t xml:space="preserve">1.2.1.1.12.4 </t>
    </r>
    <r>
      <rPr>
        <sz val="14"/>
        <color theme="1"/>
        <rFont val="Arial"/>
        <family val="2"/>
      </rPr>
      <t>Realización de Eventos cívicos , culturales y deportivos</t>
    </r>
  </si>
  <si>
    <r>
      <rPr>
        <b/>
        <sz val="14"/>
        <color theme="1"/>
        <rFont val="Arial"/>
        <family val="2"/>
      </rPr>
      <t>PECCD:</t>
    </r>
    <r>
      <rPr>
        <sz val="14"/>
        <color theme="1"/>
        <rFont val="Arial"/>
        <family val="2"/>
      </rPr>
      <t xml:space="preserve"> Porcentaje de eventos Cívicos,Culturales y Deportivos realizados</t>
    </r>
  </si>
  <si>
    <r>
      <t xml:space="preserve">Unidad de medida del Indicador:                 
</t>
    </r>
    <r>
      <rPr>
        <sz val="14"/>
        <color theme="1"/>
        <rFont val="Arial"/>
        <family val="2"/>
      </rPr>
      <t xml:space="preserve">Porcentaje     </t>
    </r>
    <r>
      <rPr>
        <b/>
        <sz val="14"/>
        <color theme="1"/>
        <rFont val="Arial"/>
        <family val="2"/>
      </rPr>
      <t xml:space="preserve">                             
Unidad de medida de las variables:       
</t>
    </r>
    <r>
      <rPr>
        <sz val="14"/>
        <color theme="1"/>
        <rFont val="Arial"/>
        <family val="2"/>
      </rPr>
      <t>Eventos cívicos, culturales y deportivos.</t>
    </r>
  </si>
  <si>
    <r>
      <rPr>
        <b/>
        <sz val="11"/>
        <color theme="1"/>
        <rFont val="Arial"/>
        <family val="2"/>
      </rPr>
      <t xml:space="preserve">Justificacion Trimestral: </t>
    </r>
    <r>
      <rPr>
        <sz val="11"/>
        <color theme="1"/>
        <rFont val="Arial"/>
        <family val="2"/>
      </rPr>
      <t>se alcanzo el 133.33% de cumplimiento en este trimestre al realizarse 4 eventos civicos programados</t>
    </r>
  </si>
  <si>
    <t>ELABORÓ
Lic. Jonathan Brunner Eissenvenn
Coordinador Administrativo de la Presidencia Municipal</t>
  </si>
  <si>
    <t>REVISÓ
Lic. José Fernando Díaz Núñez
Director General de la DGPM</t>
  </si>
  <si>
    <t>AUTORIZÓ
Lic. Berenice Penélope Polanco Córdova
Secretaria Particular</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</si>
  <si>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</si>
  <si>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</si>
  <si>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</si>
  <si>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</si>
  <si>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</si>
  <si>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</si>
  <si>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</si>
  <si>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2023</t>
  </si>
  <si>
    <t>TRIMESTRE 1 2023</t>
  </si>
  <si>
    <t>TRIMESTRE 2 2023</t>
  </si>
  <si>
    <t>TRIMESTRE 3 2023</t>
  </si>
  <si>
    <t>TRIMESTRE 4 2023</t>
  </si>
  <si>
    <t>Secretaría Particular</t>
  </si>
  <si>
    <t>Derivado que el sistema OPERGOB no se apertura de manera oficial no se cuenta con el monto ejercido en el primer trimestre. Por lo cual, en el segundo trimestre se reportará lo ejercido en los dos primeros trimestres del año.</t>
  </si>
  <si>
    <t>Secretaría Técnica</t>
  </si>
  <si>
    <t xml:space="preserve">Trimestral: En el p primer trimestre se logro un porcentaje del 100%  comparando lo planeado y ejecutado del presupuesto. 
Anual: En el presupuesto planeado se logro un porcentaje de avance anual de ejecución del 15.77%. </t>
  </si>
  <si>
    <t>Unidad de Gestión Administrativa Distrito Cancún</t>
  </si>
  <si>
    <t>Justificacion Trimestral: no se ejerció el presupuesto en el primer trimestre
Justificación Anual:  no se ejerció el presuepuesto trimestral por lo que no hubo avance en el presupuesto anual.</t>
  </si>
  <si>
    <t>Dirección General de Comunicación Social</t>
  </si>
  <si>
    <t>Este rubro refleja un aproximado de lo que se lleva ejercido durante el primer trimestre debido a que el sistema OPERGOB se encuentra en proceso de captura de pagos, mismo que en segundo trimestre reflejará lo ejercido en el primer trimestre</t>
  </si>
  <si>
    <t>Dirección General de Planeación Municipal</t>
  </si>
  <si>
    <t>UVOD</t>
  </si>
  <si>
    <t>NO SE EJERCIÓ PRESUPUESTO PORQUE ACTUALMENTE SE NOS PRESTA UN ESPACIO EN LA SECRETARIA DE DESARROLLO SOCIAL Y ECONÓMICO ,ADEMAS DE QUE EL MAYOR PORCENTAJE  ESTA DESTINADO A SERVICIO DE ARRENDAMIENTO, SE SOLICITÓ MODIFICACIÓN PERO NO FUE APROBADA.</t>
  </si>
  <si>
    <t>Dirección de Relaciones Públicas</t>
  </si>
  <si>
    <t>La cantidad proporcionada es un estimado, ya que no se ha aperturado el sistema OPERGOB para poder tener una cifra correcta.</t>
  </si>
  <si>
    <t>Dirección de Gestión Social</t>
  </si>
  <si>
    <t xml:space="preserve">No se gasto lo proyectado, por no estar habilitado el sistema OPERGOB, así como no haber autorizado los recursos en tiempo y forma por la Dirección Financiera. </t>
  </si>
  <si>
    <t>Coordinación General de Asesores</t>
  </si>
  <si>
    <t>Unidad de Transparencia</t>
  </si>
  <si>
    <t>Delegación Municipal Alfredo  V. Bonfil</t>
  </si>
  <si>
    <t>Por cuestiones en el sistema OPERGOB que no se ha aperturado no tenemos la información requerida, pero se reportara en el segundo trimestre lo ejecutado en los primeros dos trimestres.</t>
  </si>
  <si>
    <t>Subdelegación Puerto Juárez</t>
  </si>
  <si>
    <r>
      <rPr>
        <b/>
        <sz val="11"/>
        <color theme="1"/>
        <rFont val="Calibri"/>
        <family val="2"/>
        <scheme val="minor"/>
      </rPr>
      <t>Justificacion Trimestral:</t>
    </r>
    <r>
      <rPr>
        <sz val="11"/>
        <color theme="1"/>
        <rFont val="Calibri"/>
        <family val="2"/>
        <scheme val="minor"/>
      </rPr>
      <t xml:space="preserve">  Este periodo no se alcanzo la meta trazada al llegar al 55.21%  del presupuesto.debido que no se realizo gastos operativos.                                                                                                                                                                            </t>
    </r>
    <r>
      <rPr>
        <b/>
        <sz val="11"/>
        <color theme="1"/>
        <rFont val="Calibri"/>
        <family val="2"/>
        <scheme val="minor"/>
      </rPr>
      <t xml:space="preserve">Meta Anual: </t>
    </r>
    <r>
      <rPr>
        <sz val="11"/>
        <color theme="1"/>
        <rFont val="Calibri"/>
        <family val="2"/>
        <scheme val="minor"/>
      </rPr>
      <t>En este periodo se cumplio el 5.96% del presupuestp programanado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</si>
</sst>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409]* #,##0.00_ ;_-[$$-409]* \-#,##0.00\ ;_-[$$-409]* &quot;-&quot;??_ ;_-@_ "/>
  </numFmts>
  <fonts count="33">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22"/>
      <color theme="0"/>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000000"/>
      <name val="Arial"/>
      <family val="2"/>
    </font>
    <font>
      <b/>
      <sz val="12"/>
      <color theme="1"/>
      <name val="Arial"/>
      <family val="2"/>
    </font>
    <font>
      <sz val="25"/>
      <color theme="1"/>
      <name val="Calibri"/>
      <family val="2"/>
      <scheme val="minor"/>
    </font>
    <font>
      <b/>
      <sz val="14"/>
      <color rgb="FF000000"/>
      <name val="Arial"/>
      <family val="2"/>
    </font>
    <font>
      <sz val="14"/>
      <color theme="1"/>
      <name val="Arial"/>
      <family val="2"/>
    </font>
    <font>
      <b/>
      <sz val="14"/>
      <color theme="1"/>
      <name val="Arial"/>
      <family val="2"/>
    </font>
    <font>
      <b/>
      <sz val="14"/>
      <color theme="0"/>
      <name val="Arial"/>
      <family val="2"/>
    </font>
    <font>
      <sz val="14"/>
      <color rgb="FFFFFFFF"/>
      <name val="Arial"/>
      <family val="2"/>
    </font>
    <font>
      <sz val="14"/>
      <color theme="0"/>
      <name val="Arial"/>
      <family val="2"/>
    </font>
    <font>
      <sz val="14"/>
      <color rgb="FF000000"/>
      <name val="Arial"/>
      <family val="2"/>
    </font>
    <font>
      <b/>
      <sz val="14"/>
      <color theme="1"/>
      <name val="Arial Nova Cond"/>
      <family val="2"/>
    </font>
    <font>
      <sz val="14"/>
      <color theme="1"/>
      <name val="Arial Nova Cond"/>
      <family val="2"/>
    </font>
    <font>
      <sz val="20"/>
      <color theme="1"/>
      <name val="Calibri"/>
      <family val="2"/>
      <scheme val="minor"/>
    </font>
    <font>
      <b/>
      <sz val="20"/>
      <color theme="1"/>
      <name val="Calibri"/>
      <family val="2"/>
      <scheme val="minor"/>
    </font>
    <font>
      <sz val="20"/>
      <name val="Calibri"/>
      <family val="2"/>
      <scheme val="minor"/>
    </font>
    <font>
      <b/>
      <sz val="20"/>
      <name val="Calibri"/>
      <family val="2"/>
      <scheme val="minor"/>
    </font>
    <font>
      <b/>
      <sz val="20"/>
      <color theme="0"/>
      <name val="Calibri"/>
      <family val="2"/>
      <scheme val="minor"/>
    </font>
    <font>
      <sz val="14"/>
      <color theme="1"/>
      <name val="Arial Nova Cond"/>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4.9989318521683403E-2"/>
        <bgColor indexed="64"/>
      </patternFill>
    </fill>
    <fill>
      <patternFill patternType="solid">
        <fgColor rgb="FF92D050"/>
        <bgColor indexed="64"/>
      </patternFill>
    </fill>
    <fill>
      <patternFill patternType="solid">
        <fgColor rgb="FFFFEB9C"/>
        <bgColor rgb="FFF2F2F2"/>
      </patternFill>
    </fill>
    <fill>
      <patternFill patternType="solid">
        <fgColor rgb="FFFFFF00"/>
        <bgColor indexed="64"/>
      </patternFill>
    </fill>
  </fills>
  <borders count="136">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dotted">
        <color theme="1"/>
      </left>
      <right style="dotted">
        <color theme="1"/>
      </right>
      <top style="dashed">
        <color theme="1"/>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medium">
        <color indexed="64"/>
      </left>
      <right/>
      <top style="dash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
      <left style="medium">
        <color indexed="64"/>
      </left>
      <right style="dashed">
        <color rgb="FF000000"/>
      </right>
      <top style="dashed">
        <color rgb="FF000000"/>
      </top>
      <bottom style="dashed">
        <color rgb="FF000000"/>
      </bottom>
      <diagonal/>
    </border>
    <border>
      <left style="dotted">
        <color rgb="FF000000"/>
      </left>
      <right style="dashed">
        <color rgb="FF000000"/>
      </right>
      <top style="dashed">
        <color rgb="FF000000"/>
      </top>
      <bottom/>
      <diagonal/>
    </border>
    <border>
      <left style="dashed">
        <color rgb="FF000000"/>
      </left>
      <right style="dashed">
        <color rgb="FF000000"/>
      </right>
      <top style="dashed">
        <color theme="1"/>
      </top>
      <bottom/>
      <diagonal/>
    </border>
    <border>
      <left style="dashed">
        <color rgb="FF000000"/>
      </left>
      <right style="medium">
        <color indexed="64"/>
      </right>
      <top style="dashed">
        <color rgb="FF000000"/>
      </top>
      <bottom/>
      <diagonal/>
    </border>
    <border>
      <left/>
      <right style="dotted">
        <color theme="1"/>
      </right>
      <top style="dotted">
        <color theme="1"/>
      </top>
      <bottom style="dotted">
        <color theme="1"/>
      </bottom>
      <diagonal/>
    </border>
    <border>
      <left style="dotted">
        <color indexed="64"/>
      </left>
      <right style="dotted">
        <color indexed="64"/>
      </right>
      <top style="dotted">
        <color indexed="64"/>
      </top>
      <bottom/>
      <diagonal/>
    </border>
    <border>
      <left style="dashed">
        <color theme="1"/>
      </left>
      <right style="medium">
        <color theme="1"/>
      </right>
      <top style="dotted">
        <color indexed="64"/>
      </top>
      <bottom/>
      <diagonal/>
    </border>
    <border>
      <left style="dashed">
        <color theme="1"/>
      </left>
      <right style="medium">
        <color theme="1"/>
      </right>
      <top/>
      <bottom/>
      <diagonal/>
    </border>
    <border>
      <left style="dashed">
        <color theme="1"/>
      </left>
      <right style="medium">
        <color theme="1"/>
      </right>
      <top/>
      <bottom style="medium">
        <color indexed="64"/>
      </bottom>
      <diagonal/>
    </border>
    <border>
      <left style="medium">
        <color indexed="64"/>
      </left>
      <right/>
      <top style="thin">
        <color indexed="64"/>
      </top>
      <bottom style="medium">
        <color indexed="64"/>
      </bottom>
      <diagonal/>
    </border>
    <border>
      <left style="medium">
        <color indexed="64"/>
      </left>
      <right/>
      <top style="dashed">
        <color theme="1"/>
      </top>
      <bottom/>
      <diagonal/>
    </border>
    <border>
      <left style="medium">
        <color indexed="64"/>
      </left>
      <right/>
      <top/>
      <bottom style="dashed">
        <color theme="1"/>
      </bottom>
      <diagonal/>
    </border>
    <border>
      <left style="dashed">
        <color theme="1"/>
      </left>
      <right style="dashed">
        <color theme="1"/>
      </right>
      <top style="dashed">
        <color theme="1"/>
      </top>
      <bottom style="dott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style="dashed">
        <color theme="1"/>
      </right>
      <top/>
      <bottom style="dotted">
        <color theme="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theme="1"/>
      </left>
      <right style="dotted">
        <color theme="1"/>
      </right>
      <top style="dotted">
        <color theme="1"/>
      </top>
      <bottom style="dott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style="dotted">
        <color indexed="64"/>
      </top>
      <bottom style="dashed">
        <color theme="1"/>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dashed">
        <color theme="1"/>
      </right>
      <top/>
      <bottom/>
      <diagonal/>
    </border>
    <border>
      <left style="medium">
        <color indexed="64"/>
      </left>
      <right style="medium">
        <color indexed="64"/>
      </right>
      <top style="dashed">
        <color indexed="64"/>
      </top>
      <bottom style="dashed">
        <color indexed="64"/>
      </bottom>
      <diagonal/>
    </border>
    <border>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style="dashed">
        <color theme="1"/>
      </right>
      <top style="dashed">
        <color theme="1"/>
      </top>
      <bottom/>
      <diagonal/>
    </border>
    <border>
      <left/>
      <right style="dashed">
        <color theme="1"/>
      </right>
      <top style="dashed">
        <color theme="1"/>
      </top>
      <bottom style="medium">
        <color indexed="64"/>
      </bottom>
      <diagonal/>
    </border>
    <border>
      <left/>
      <right style="medium">
        <color indexed="64"/>
      </right>
      <top style="dashed">
        <color theme="1"/>
      </top>
      <bottom style="medium">
        <color indexed="64"/>
      </bottom>
      <diagonal/>
    </border>
    <border>
      <left/>
      <right style="medium">
        <color auto="1"/>
      </right>
      <top style="dotted">
        <color auto="1"/>
      </top>
      <bottom/>
      <diagonal/>
    </border>
    <border>
      <left style="dashed">
        <color theme="1"/>
      </left>
      <right style="dashed">
        <color theme="1"/>
      </right>
      <top style="dotted">
        <color indexed="64"/>
      </top>
      <bottom style="dotted">
        <color theme="1"/>
      </bottom>
      <diagonal/>
    </border>
    <border>
      <left style="medium">
        <color indexed="64"/>
      </left>
      <right style="dotted">
        <color indexed="64"/>
      </right>
      <top style="dashed">
        <color theme="1"/>
      </top>
      <bottom style="dashed">
        <color theme="1"/>
      </bottom>
      <diagonal/>
    </border>
    <border>
      <left style="medium">
        <color indexed="64"/>
      </left>
      <right style="dashed">
        <color indexed="64"/>
      </right>
      <top style="dashed">
        <color theme="1"/>
      </top>
      <bottom style="dashed">
        <color theme="1"/>
      </bottom>
      <diagonal/>
    </border>
    <border>
      <left style="medium">
        <color indexed="64"/>
      </left>
      <right style="dashed">
        <color indexed="64"/>
      </right>
      <top style="dashed">
        <color theme="1"/>
      </top>
      <bottom/>
      <diagonal/>
    </border>
    <border>
      <left style="medium">
        <color indexed="64"/>
      </left>
      <right style="dashed">
        <color indexed="64"/>
      </right>
      <top/>
      <bottom style="dashed">
        <color theme="1"/>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89">
    <xf numFmtId="0" fontId="0" fillId="0" borderId="0" xfId="0"/>
    <xf numFmtId="10" fontId="0" fillId="6" borderId="32" xfId="0" applyNumberFormat="1" applyFill="1" applyBorder="1" applyAlignment="1">
      <alignment horizontal="center" vertical="center" wrapText="1"/>
    </xf>
    <xf numFmtId="1" fontId="0" fillId="0" borderId="0" xfId="0" applyNumberFormat="1"/>
    <xf numFmtId="1" fontId="1" fillId="0" borderId="23" xfId="0" applyNumberFormat="1" applyFont="1" applyBorder="1" applyAlignment="1">
      <alignment horizontal="center" vertical="center" wrapText="1"/>
    </xf>
    <xf numFmtId="1" fontId="8" fillId="0" borderId="67" xfId="0" applyNumberFormat="1" applyFont="1" applyBorder="1" applyAlignment="1">
      <alignment horizontal="center" vertical="center" wrapText="1"/>
    </xf>
    <xf numFmtId="1" fontId="1" fillId="0" borderId="24" xfId="0" applyNumberFormat="1" applyFont="1" applyBorder="1" applyAlignment="1">
      <alignment horizontal="center" vertical="center" wrapText="1"/>
    </xf>
    <xf numFmtId="1" fontId="8" fillId="0" borderId="24" xfId="0" applyNumberFormat="1" applyFont="1" applyBorder="1" applyAlignment="1">
      <alignment horizontal="center" vertical="center" wrapText="1"/>
    </xf>
    <xf numFmtId="1" fontId="1" fillId="0" borderId="25" xfId="0" applyNumberFormat="1" applyFont="1" applyBorder="1" applyAlignment="1">
      <alignment horizontal="center" vertical="center" wrapText="1"/>
    </xf>
    <xf numFmtId="1" fontId="8" fillId="0" borderId="23" xfId="0" applyNumberFormat="1" applyFont="1" applyBorder="1" applyAlignment="1">
      <alignment horizontal="center" vertical="center" wrapText="1"/>
    </xf>
    <xf numFmtId="1" fontId="8" fillId="0" borderId="25" xfId="0" applyNumberFormat="1" applyFont="1" applyBorder="1" applyAlignment="1">
      <alignment horizontal="center" vertical="center" wrapText="1"/>
    </xf>
    <xf numFmtId="1" fontId="0" fillId="0" borderId="0" xfId="0" applyNumberFormat="1" applyAlignment="1">
      <alignment horizontal="center"/>
    </xf>
    <xf numFmtId="1" fontId="0" fillId="0" borderId="0" xfId="0" applyNumberFormat="1" applyAlignment="1">
      <alignment horizontal="center" vertical="center"/>
    </xf>
    <xf numFmtId="1" fontId="12" fillId="0" borderId="0" xfId="0" applyNumberFormat="1" applyFont="1" applyAlignment="1">
      <alignment vertical="center"/>
    </xf>
    <xf numFmtId="1" fontId="4" fillId="7" borderId="23" xfId="0" applyNumberFormat="1" applyFont="1" applyFill="1" applyBorder="1" applyAlignment="1">
      <alignment horizontal="center" vertical="center" wrapText="1"/>
    </xf>
    <xf numFmtId="1" fontId="2" fillId="3" borderId="24" xfId="0" applyNumberFormat="1" applyFont="1" applyFill="1" applyBorder="1" applyAlignment="1">
      <alignment horizontal="center" vertical="center" wrapText="1"/>
    </xf>
    <xf numFmtId="1" fontId="4" fillId="7" borderId="24" xfId="0" applyNumberFormat="1" applyFont="1" applyFill="1" applyBorder="1" applyAlignment="1">
      <alignment horizontal="center" vertical="center" wrapText="1"/>
    </xf>
    <xf numFmtId="1" fontId="2" fillId="3" borderId="25" xfId="0" applyNumberFormat="1" applyFont="1" applyFill="1" applyBorder="1" applyAlignment="1">
      <alignment horizontal="center" vertical="center" wrapText="1"/>
    </xf>
    <xf numFmtId="1" fontId="4" fillId="4" borderId="24" xfId="0" applyNumberFormat="1" applyFont="1" applyFill="1" applyBorder="1" applyAlignment="1">
      <alignment horizontal="center" vertical="center" wrapText="1"/>
    </xf>
    <xf numFmtId="1" fontId="2" fillId="3" borderId="27" xfId="0" applyNumberFormat="1" applyFont="1" applyFill="1" applyBorder="1" applyAlignment="1">
      <alignment horizontal="left" vertical="center" wrapText="1"/>
    </xf>
    <xf numFmtId="1" fontId="4" fillId="4" borderId="23" xfId="0" applyNumberFormat="1" applyFont="1" applyFill="1" applyBorder="1" applyAlignment="1">
      <alignment horizontal="center" vertical="center" wrapText="1"/>
    </xf>
    <xf numFmtId="1" fontId="4" fillId="4" borderId="13" xfId="0" applyNumberFormat="1" applyFont="1" applyFill="1" applyBorder="1" applyAlignment="1">
      <alignment horizontal="center" vertical="center" wrapText="1"/>
    </xf>
    <xf numFmtId="1" fontId="2" fillId="3" borderId="26" xfId="0" applyNumberFormat="1" applyFont="1" applyFill="1" applyBorder="1" applyAlignment="1">
      <alignment horizontal="center" vertical="center" wrapText="1"/>
    </xf>
    <xf numFmtId="1" fontId="2" fillId="4" borderId="4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 fontId="2" fillId="4" borderId="11" xfId="0" applyNumberFormat="1" applyFont="1" applyFill="1" applyBorder="1" applyAlignment="1">
      <alignment horizontal="center" vertical="center" wrapText="1"/>
    </xf>
    <xf numFmtId="1" fontId="2" fillId="4" borderId="7" xfId="0" applyNumberFormat="1" applyFont="1" applyFill="1" applyBorder="1" applyAlignment="1">
      <alignment horizontal="center" vertical="center" wrapText="1"/>
    </xf>
    <xf numFmtId="1" fontId="0" fillId="6" borderId="48" xfId="0" applyNumberFormat="1" applyFill="1" applyBorder="1" applyAlignment="1">
      <alignment horizontal="center" vertical="center" wrapText="1"/>
    </xf>
    <xf numFmtId="1" fontId="0" fillId="6" borderId="32" xfId="0" applyNumberFormat="1" applyFill="1" applyBorder="1" applyAlignment="1">
      <alignment horizontal="center" vertical="center" wrapText="1"/>
    </xf>
    <xf numFmtId="1" fontId="0" fillId="6" borderId="35" xfId="0" applyNumberFormat="1" applyFill="1" applyBorder="1" applyAlignment="1">
      <alignment horizontal="center" vertical="center" wrapText="1"/>
    </xf>
    <xf numFmtId="1" fontId="5" fillId="4" borderId="51" xfId="0" applyNumberFormat="1" applyFont="1" applyFill="1" applyBorder="1" applyAlignment="1">
      <alignment horizontal="center" vertical="center" wrapText="1"/>
    </xf>
    <xf numFmtId="1" fontId="1" fillId="7" borderId="22" xfId="0" applyNumberFormat="1" applyFont="1" applyFill="1" applyBorder="1" applyAlignment="1">
      <alignment horizontal="center" vertical="center" wrapText="1"/>
    </xf>
    <xf numFmtId="1" fontId="2" fillId="2" borderId="36" xfId="2" applyNumberFormat="1" applyFont="1" applyFill="1" applyBorder="1" applyAlignment="1">
      <alignment horizontal="center" vertical="center" wrapText="1"/>
    </xf>
    <xf numFmtId="1" fontId="2" fillId="2" borderId="37" xfId="2" applyNumberFormat="1" applyFont="1" applyFill="1" applyBorder="1" applyAlignment="1">
      <alignment horizontal="center" vertical="center" wrapText="1"/>
    </xf>
    <xf numFmtId="1" fontId="2" fillId="2" borderId="38" xfId="2" applyNumberFormat="1" applyFont="1" applyFill="1" applyBorder="1" applyAlignment="1">
      <alignment horizontal="center" vertical="center" wrapText="1"/>
    </xf>
    <xf numFmtId="1" fontId="2" fillId="2" borderId="43" xfId="2" applyNumberFormat="1" applyFont="1" applyFill="1" applyBorder="1" applyAlignment="1">
      <alignment horizontal="center" vertical="center" wrapText="1"/>
    </xf>
    <xf numFmtId="1" fontId="2" fillId="2" borderId="44" xfId="2" applyNumberFormat="1" applyFont="1" applyFill="1" applyBorder="1" applyAlignment="1">
      <alignment horizontal="center" vertical="center" wrapText="1"/>
    </xf>
    <xf numFmtId="1" fontId="2" fillId="2" borderId="21" xfId="2" applyNumberFormat="1" applyFont="1" applyFill="1" applyBorder="1" applyAlignment="1">
      <alignment horizontal="center" vertical="center" wrapText="1"/>
    </xf>
    <xf numFmtId="1" fontId="2" fillId="0" borderId="31" xfId="0" applyNumberFormat="1" applyFont="1" applyBorder="1" applyAlignment="1">
      <alignment horizontal="center" vertical="center" wrapText="1"/>
    </xf>
    <xf numFmtId="1" fontId="1" fillId="7" borderId="16" xfId="0" applyNumberFormat="1" applyFont="1" applyFill="1" applyBorder="1" applyAlignment="1">
      <alignment horizontal="center" vertical="center" wrapText="1"/>
    </xf>
    <xf numFmtId="1" fontId="2" fillId="2" borderId="6" xfId="2" applyNumberFormat="1"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1" fontId="2" fillId="2" borderId="7" xfId="2" applyNumberFormat="1" applyFont="1" applyFill="1" applyBorder="1" applyAlignment="1">
      <alignment horizontal="center" vertical="center" wrapText="1"/>
    </xf>
    <xf numFmtId="1" fontId="2" fillId="2" borderId="45" xfId="2" applyNumberFormat="1" applyFont="1" applyFill="1" applyBorder="1" applyAlignment="1">
      <alignment horizontal="center" vertical="center" wrapText="1"/>
    </xf>
    <xf numFmtId="1" fontId="0" fillId="6" borderId="39" xfId="0" applyNumberFormat="1" applyFill="1" applyBorder="1" applyAlignment="1">
      <alignment horizontal="center" vertical="center" wrapText="1"/>
    </xf>
    <xf numFmtId="1" fontId="0" fillId="6" borderId="0" xfId="0" applyNumberFormat="1" applyFill="1" applyAlignment="1">
      <alignment horizontal="center" vertical="center" wrapText="1"/>
    </xf>
    <xf numFmtId="1" fontId="0" fillId="0" borderId="86" xfId="0" applyNumberFormat="1" applyBorder="1" applyAlignment="1">
      <alignment wrapText="1"/>
    </xf>
    <xf numFmtId="1" fontId="2" fillId="2" borderId="75" xfId="2" applyNumberFormat="1" applyFont="1" applyFill="1" applyBorder="1" applyAlignment="1">
      <alignment horizontal="center" vertical="center" wrapText="1"/>
    </xf>
    <xf numFmtId="1" fontId="0" fillId="0" borderId="87" xfId="0" applyNumberFormat="1" applyBorder="1" applyAlignment="1">
      <alignment wrapText="1"/>
    </xf>
    <xf numFmtId="1" fontId="1" fillId="7" borderId="69" xfId="0" applyNumberFormat="1" applyFont="1" applyFill="1" applyBorder="1" applyAlignment="1">
      <alignment horizontal="center" vertical="center" wrapText="1"/>
    </xf>
    <xf numFmtId="1" fontId="2" fillId="2" borderId="70" xfId="2" applyNumberFormat="1" applyFont="1" applyFill="1" applyBorder="1" applyAlignment="1">
      <alignment horizontal="center" vertical="center" wrapText="1"/>
    </xf>
    <xf numFmtId="1" fontId="2" fillId="2" borderId="71" xfId="2" applyNumberFormat="1" applyFont="1" applyFill="1" applyBorder="1" applyAlignment="1">
      <alignment horizontal="center" vertical="center" wrapText="1"/>
    </xf>
    <xf numFmtId="1" fontId="2" fillId="2" borderId="73" xfId="2" applyNumberFormat="1" applyFont="1" applyFill="1" applyBorder="1" applyAlignment="1">
      <alignment horizontal="center" vertical="center" wrapText="1"/>
    </xf>
    <xf numFmtId="1" fontId="2" fillId="2" borderId="76" xfId="2" applyNumberFormat="1" applyFont="1" applyFill="1" applyBorder="1" applyAlignment="1">
      <alignment horizontal="center" vertical="center" wrapText="1"/>
    </xf>
    <xf numFmtId="1" fontId="0" fillId="0" borderId="87" xfId="0" applyNumberFormat="1" applyBorder="1" applyAlignment="1">
      <alignment vertical="center" wrapText="1"/>
    </xf>
    <xf numFmtId="1" fontId="1" fillId="7" borderId="17" xfId="0" applyNumberFormat="1" applyFont="1" applyFill="1" applyBorder="1" applyAlignment="1">
      <alignment horizontal="center" vertical="center" wrapText="1"/>
    </xf>
    <xf numFmtId="1" fontId="2" fillId="2" borderId="8" xfId="2" applyNumberFormat="1" applyFont="1" applyFill="1" applyBorder="1" applyAlignment="1">
      <alignment horizontal="center" vertical="center" wrapText="1"/>
    </xf>
    <xf numFmtId="1" fontId="2" fillId="2" borderId="9" xfId="2" applyNumberFormat="1" applyFont="1" applyFill="1" applyBorder="1" applyAlignment="1">
      <alignment horizontal="center" vertical="center" wrapText="1"/>
    </xf>
    <xf numFmtId="1" fontId="2" fillId="2" borderId="10" xfId="2" applyNumberFormat="1" applyFont="1" applyFill="1" applyBorder="1" applyAlignment="1">
      <alignment horizontal="center" vertical="center" wrapText="1"/>
    </xf>
    <xf numFmtId="1" fontId="2" fillId="2" borderId="46" xfId="2" applyNumberFormat="1" applyFont="1" applyFill="1" applyBorder="1" applyAlignment="1">
      <alignment horizontal="center" vertical="center" wrapText="1"/>
    </xf>
    <xf numFmtId="1" fontId="2" fillId="2" borderId="47" xfId="2" applyNumberFormat="1" applyFont="1" applyFill="1" applyBorder="1" applyAlignment="1">
      <alignment horizontal="center" vertical="center" wrapText="1"/>
    </xf>
    <xf numFmtId="1" fontId="0" fillId="6" borderId="89" xfId="0" applyNumberFormat="1" applyFill="1" applyBorder="1" applyAlignment="1">
      <alignment horizontal="center" vertical="center" wrapText="1"/>
    </xf>
    <xf numFmtId="1" fontId="0" fillId="6" borderId="40" xfId="0" applyNumberFormat="1" applyFill="1" applyBorder="1" applyAlignment="1">
      <alignment horizontal="center" vertical="center" wrapText="1"/>
    </xf>
    <xf numFmtId="1" fontId="0" fillId="6" borderId="28" xfId="0" applyNumberFormat="1" applyFill="1" applyBorder="1" applyAlignment="1">
      <alignment horizontal="center" vertical="center" wrapText="1"/>
    </xf>
    <xf numFmtId="1" fontId="0" fillId="0" borderId="88" xfId="0" applyNumberFormat="1" applyBorder="1" applyAlignment="1">
      <alignment vertical="center" wrapText="1"/>
    </xf>
    <xf numFmtId="10" fontId="0" fillId="0" borderId="0" xfId="0" applyNumberFormat="1"/>
    <xf numFmtId="10" fontId="8" fillId="0" borderId="23" xfId="0" applyNumberFormat="1" applyFont="1" applyBorder="1" applyAlignment="1">
      <alignment horizontal="center" vertical="center" wrapText="1"/>
    </xf>
    <xf numFmtId="10" fontId="2" fillId="3" borderId="26" xfId="0" applyNumberFormat="1" applyFont="1" applyFill="1" applyBorder="1" applyAlignment="1">
      <alignment horizontal="left" vertical="center" wrapText="1"/>
    </xf>
    <xf numFmtId="10" fontId="2" fillId="2" borderId="21" xfId="2" applyNumberFormat="1" applyFont="1" applyFill="1" applyBorder="1" applyAlignment="1">
      <alignment horizontal="center" vertical="center" wrapText="1"/>
    </xf>
    <xf numFmtId="10" fontId="2" fillId="2" borderId="75" xfId="2" applyNumberFormat="1" applyFont="1" applyFill="1" applyBorder="1" applyAlignment="1">
      <alignment horizontal="center" vertical="center" wrapText="1"/>
    </xf>
    <xf numFmtId="10" fontId="2" fillId="2" borderId="46" xfId="2" applyNumberFormat="1" applyFont="1" applyFill="1" applyBorder="1" applyAlignment="1">
      <alignment horizontal="center" vertical="center" wrapText="1"/>
    </xf>
    <xf numFmtId="0" fontId="3" fillId="0" borderId="105" xfId="0" applyFont="1" applyBorder="1" applyAlignment="1">
      <alignment vertical="center" wrapText="1"/>
    </xf>
    <xf numFmtId="0" fontId="3" fillId="0" borderId="106" xfId="0" applyFont="1" applyBorder="1" applyAlignment="1">
      <alignment vertical="center" wrapText="1"/>
    </xf>
    <xf numFmtId="10" fontId="14" fillId="5" borderId="66" xfId="0" applyNumberFormat="1" applyFont="1" applyFill="1" applyBorder="1" applyAlignment="1">
      <alignment horizontal="center" vertical="center"/>
    </xf>
    <xf numFmtId="1" fontId="14" fillId="5" borderId="66" xfId="0" applyNumberFormat="1" applyFont="1" applyFill="1" applyBorder="1" applyAlignment="1">
      <alignment horizontal="center" vertical="center"/>
    </xf>
    <xf numFmtId="10" fontId="17" fillId="9" borderId="110" xfId="0" applyNumberFormat="1" applyFont="1" applyFill="1" applyBorder="1" applyAlignment="1">
      <alignment horizontal="center" vertical="center" wrapText="1"/>
    </xf>
    <xf numFmtId="10" fontId="17" fillId="9" borderId="122" xfId="0" applyNumberFormat="1" applyFont="1" applyFill="1" applyBorder="1" applyAlignment="1">
      <alignment horizontal="center" vertical="center" wrapText="1"/>
    </xf>
    <xf numFmtId="1" fontId="17" fillId="0" borderId="113" xfId="0" applyNumberFormat="1" applyFont="1" applyBorder="1" applyAlignment="1">
      <alignment horizontal="center" vertical="center" wrapText="1"/>
    </xf>
    <xf numFmtId="1" fontId="17" fillId="0" borderId="114" xfId="0" applyNumberFormat="1" applyFont="1" applyBorder="1" applyAlignment="1">
      <alignment horizontal="center" vertical="center" wrapText="1"/>
    </xf>
    <xf numFmtId="1" fontId="18" fillId="0" borderId="54" xfId="0" applyNumberFormat="1" applyFont="1" applyBorder="1" applyAlignment="1">
      <alignment horizontal="center" vertical="center" wrapText="1"/>
    </xf>
    <xf numFmtId="1" fontId="19" fillId="0" borderId="20" xfId="0" applyNumberFormat="1" applyFont="1" applyBorder="1" applyAlignment="1">
      <alignment horizontal="justify" vertical="center" wrapText="1"/>
    </xf>
    <xf numFmtId="0" fontId="19" fillId="0" borderId="71" xfId="0" applyFont="1" applyBorder="1" applyAlignment="1">
      <alignment horizontal="justify" vertical="center" wrapText="1"/>
    </xf>
    <xf numFmtId="0" fontId="19" fillId="0" borderId="55" xfId="0" applyFont="1" applyBorder="1" applyAlignment="1">
      <alignment horizontal="center" vertical="center" wrapText="1"/>
    </xf>
    <xf numFmtId="0" fontId="19" fillId="0" borderId="56" xfId="0" applyFont="1" applyBorder="1" applyAlignment="1">
      <alignment vertical="center" wrapText="1"/>
    </xf>
    <xf numFmtId="1" fontId="21" fillId="0" borderId="33" xfId="0" applyNumberFormat="1" applyFont="1" applyBorder="1" applyAlignment="1">
      <alignment horizontal="center" vertical="center" wrapText="1"/>
    </xf>
    <xf numFmtId="1" fontId="21" fillId="0" borderId="49" xfId="0" applyNumberFormat="1" applyFont="1" applyBorder="1" applyAlignment="1">
      <alignment horizontal="justify" vertical="center" wrapText="1"/>
    </xf>
    <xf numFmtId="1" fontId="22" fillId="0" borderId="49" xfId="0" applyNumberFormat="1" applyFont="1" applyBorder="1" applyAlignment="1">
      <alignment horizontal="left" vertical="center" wrapText="1"/>
    </xf>
    <xf numFmtId="1" fontId="23" fillId="0" borderId="49" xfId="0" applyNumberFormat="1" applyFont="1" applyBorder="1" applyAlignment="1">
      <alignment horizontal="center" vertical="center" wrapText="1"/>
    </xf>
    <xf numFmtId="1" fontId="9" fillId="0" borderId="34" xfId="0" applyNumberFormat="1" applyFont="1" applyBorder="1" applyAlignment="1">
      <alignment horizontal="left" vertical="center" wrapText="1"/>
    </xf>
    <xf numFmtId="1" fontId="20" fillId="0" borderId="33" xfId="0" applyNumberFormat="1" applyFont="1" applyBorder="1" applyAlignment="1">
      <alignment horizontal="center" vertical="center" wrapText="1"/>
    </xf>
    <xf numFmtId="1" fontId="18" fillId="0" borderId="100" xfId="0" applyNumberFormat="1" applyFont="1" applyBorder="1" applyAlignment="1">
      <alignment horizontal="justify" vertical="center" wrapText="1"/>
    </xf>
    <xf numFmtId="1" fontId="20" fillId="0" borderId="34" xfId="0" applyNumberFormat="1" applyFont="1" applyBorder="1" applyAlignment="1">
      <alignment vertical="center" wrapText="1"/>
    </xf>
    <xf numFmtId="1" fontId="19" fillId="0" borderId="1" xfId="0" applyNumberFormat="1" applyFont="1" applyBorder="1" applyAlignment="1">
      <alignment horizontal="center" vertical="center" wrapText="1"/>
    </xf>
    <xf numFmtId="1" fontId="20" fillId="0" borderId="6" xfId="0" applyNumberFormat="1" applyFont="1" applyBorder="1" applyAlignment="1">
      <alignment horizontal="center" vertical="center" wrapText="1"/>
    </xf>
    <xf numFmtId="1" fontId="20" fillId="0" borderId="100" xfId="0" applyNumberFormat="1" applyFont="1" applyBorder="1" applyAlignment="1">
      <alignment horizontal="justify" vertical="center" wrapText="1"/>
    </xf>
    <xf numFmtId="1" fontId="19" fillId="0" borderId="1" xfId="0" applyNumberFormat="1" applyFont="1" applyBorder="1" applyAlignment="1">
      <alignment horizontal="justify" vertical="center" wrapText="1"/>
    </xf>
    <xf numFmtId="1" fontId="20" fillId="0" borderId="11" xfId="0" applyNumberFormat="1" applyFont="1" applyBorder="1" applyAlignment="1">
      <alignment horizontal="left" vertical="center" wrapText="1"/>
    </xf>
    <xf numFmtId="1" fontId="19" fillId="0" borderId="71" xfId="0" applyNumberFormat="1" applyFont="1" applyBorder="1" applyAlignment="1">
      <alignment horizontal="center" vertical="center" wrapText="1"/>
    </xf>
    <xf numFmtId="1" fontId="20" fillId="0" borderId="72" xfId="0" applyNumberFormat="1" applyFont="1" applyBorder="1" applyAlignment="1">
      <alignment horizontal="left" vertical="center" wrapText="1"/>
    </xf>
    <xf numFmtId="1" fontId="25" fillId="0" borderId="64" xfId="0" applyNumberFormat="1" applyFont="1" applyBorder="1" applyAlignment="1">
      <alignment horizontal="left" vertical="center" wrapText="1"/>
    </xf>
    <xf numFmtId="1" fontId="25" fillId="0" borderId="98" xfId="0" applyNumberFormat="1" applyFont="1" applyBorder="1" applyAlignment="1">
      <alignment vertical="center" wrapText="1"/>
    </xf>
    <xf numFmtId="1" fontId="20" fillId="0" borderId="42" xfId="0" applyNumberFormat="1" applyFont="1" applyBorder="1" applyAlignment="1">
      <alignment vertical="center" wrapText="1"/>
    </xf>
    <xf numFmtId="1" fontId="20" fillId="0" borderId="1" xfId="0" applyNumberFormat="1" applyFont="1" applyBorder="1" applyAlignment="1">
      <alignment horizontal="center" vertical="center" wrapText="1"/>
    </xf>
    <xf numFmtId="1" fontId="19" fillId="0" borderId="34" xfId="0" applyNumberFormat="1" applyFont="1" applyBorder="1" applyAlignment="1">
      <alignment vertical="center" wrapText="1"/>
    </xf>
    <xf numFmtId="1" fontId="20" fillId="0" borderId="1" xfId="0" applyNumberFormat="1" applyFont="1" applyBorder="1" applyAlignment="1">
      <alignment horizontal="justify" vertical="center" wrapText="1"/>
    </xf>
    <xf numFmtId="1" fontId="19" fillId="0" borderId="11" xfId="0" applyNumberFormat="1" applyFont="1" applyBorder="1" applyAlignment="1">
      <alignment horizontal="left" vertical="center" wrapText="1"/>
    </xf>
    <xf numFmtId="1" fontId="19" fillId="0" borderId="72" xfId="0" applyNumberFormat="1" applyFont="1" applyBorder="1" applyAlignment="1">
      <alignment horizontal="left" vertical="center" wrapText="1"/>
    </xf>
    <xf numFmtId="1" fontId="18" fillId="0" borderId="77" xfId="0" applyNumberFormat="1" applyFont="1" applyBorder="1" applyAlignment="1">
      <alignment horizontal="center" vertical="center" wrapText="1"/>
    </xf>
    <xf numFmtId="1" fontId="20" fillId="0" borderId="98" xfId="0" applyNumberFormat="1" applyFont="1" applyBorder="1" applyAlignment="1">
      <alignment horizontal="justify" vertical="center" wrapText="1"/>
    </xf>
    <xf numFmtId="1" fontId="18" fillId="0" borderId="81" xfId="0" applyNumberFormat="1" applyFont="1" applyBorder="1" applyAlignment="1">
      <alignment vertical="center" wrapText="1"/>
    </xf>
    <xf numFmtId="1" fontId="24" fillId="0" borderId="82" xfId="0" applyNumberFormat="1" applyFont="1" applyBorder="1" applyAlignment="1">
      <alignment horizontal="center" vertical="center" wrapText="1"/>
    </xf>
    <xf numFmtId="1" fontId="18" fillId="0" borderId="83" xfId="0" applyNumberFormat="1" applyFont="1" applyBorder="1" applyAlignment="1">
      <alignment vertical="center" wrapText="1"/>
    </xf>
    <xf numFmtId="1" fontId="18" fillId="0" borderId="80" xfId="0" applyNumberFormat="1" applyFont="1" applyBorder="1" applyAlignment="1">
      <alignment horizontal="center" vertical="center" wrapText="1"/>
    </xf>
    <xf numFmtId="1" fontId="24" fillId="0" borderId="78" xfId="0" applyNumberFormat="1" applyFont="1" applyBorder="1" applyAlignment="1">
      <alignment horizontal="justify" vertical="center" wrapText="1"/>
    </xf>
    <xf numFmtId="1" fontId="24" fillId="0" borderId="78" xfId="0" applyNumberFormat="1" applyFont="1" applyBorder="1" applyAlignment="1">
      <alignment horizontal="center" vertical="center" wrapText="1"/>
    </xf>
    <xf numFmtId="1" fontId="24" fillId="0" borderId="79" xfId="0" applyNumberFormat="1" applyFont="1" applyBorder="1" applyAlignment="1">
      <alignment horizontal="left" vertical="center" wrapText="1"/>
    </xf>
    <xf numFmtId="1" fontId="18" fillId="0" borderId="79" xfId="0" applyNumberFormat="1" applyFont="1" applyBorder="1" applyAlignment="1">
      <alignment horizontal="left" vertical="center" wrapText="1"/>
    </xf>
    <xf numFmtId="1" fontId="19" fillId="0" borderId="101" xfId="0" applyNumberFormat="1" applyFont="1" applyBorder="1" applyAlignment="1">
      <alignment horizontal="justify" vertical="center" wrapText="1"/>
    </xf>
    <xf numFmtId="1" fontId="19" fillId="0" borderId="1" xfId="0" applyNumberFormat="1" applyFont="1" applyBorder="1" applyAlignment="1">
      <alignment vertical="center" wrapText="1"/>
    </xf>
    <xf numFmtId="1" fontId="19" fillId="0" borderId="92" xfId="0" applyNumberFormat="1" applyFont="1" applyBorder="1" applyAlignment="1">
      <alignment horizontal="justify" vertical="center" wrapText="1"/>
    </xf>
    <xf numFmtId="1" fontId="19" fillId="0" borderId="21" xfId="0" applyNumberFormat="1" applyFont="1" applyBorder="1" applyAlignment="1">
      <alignment horizontal="justify" vertical="center" wrapText="1"/>
    </xf>
    <xf numFmtId="1" fontId="19" fillId="0" borderId="71" xfId="0" applyNumberFormat="1" applyFont="1" applyBorder="1" applyAlignment="1">
      <alignment vertical="center" wrapText="1"/>
    </xf>
    <xf numFmtId="1" fontId="20" fillId="0" borderId="94" xfId="0" applyNumberFormat="1" applyFont="1" applyBorder="1" applyAlignment="1">
      <alignment horizontal="center" vertical="center" wrapText="1"/>
    </xf>
    <xf numFmtId="1" fontId="19" fillId="0" borderId="96" xfId="0" applyNumberFormat="1" applyFont="1" applyBorder="1" applyAlignment="1">
      <alignment horizontal="center" vertical="center" wrapText="1"/>
    </xf>
    <xf numFmtId="1" fontId="19" fillId="0" borderId="95" xfId="0" applyNumberFormat="1" applyFont="1" applyBorder="1" applyAlignment="1">
      <alignment horizontal="justify" vertical="center" wrapText="1"/>
    </xf>
    <xf numFmtId="1" fontId="19" fillId="0" borderId="96" xfId="0" applyNumberFormat="1" applyFont="1" applyBorder="1" applyAlignment="1">
      <alignment vertical="center" wrapText="1"/>
    </xf>
    <xf numFmtId="1" fontId="19" fillId="0" borderId="9" xfId="0" applyNumberFormat="1" applyFont="1" applyBorder="1" applyAlignment="1">
      <alignment vertical="center" wrapText="1"/>
    </xf>
    <xf numFmtId="1" fontId="19" fillId="0" borderId="2" xfId="0" applyNumberFormat="1" applyFont="1" applyBorder="1" applyAlignment="1">
      <alignment horizontal="justify" vertical="center" wrapText="1"/>
    </xf>
    <xf numFmtId="1" fontId="19" fillId="0" borderId="2" xfId="0" applyNumberFormat="1" applyFont="1" applyBorder="1" applyAlignment="1">
      <alignment horizontal="center" vertical="center" wrapText="1"/>
    </xf>
    <xf numFmtId="1" fontId="20" fillId="0" borderId="65" xfId="0" applyNumberFormat="1" applyFont="1" applyBorder="1" applyAlignment="1">
      <alignment horizontal="left" vertical="center" wrapText="1"/>
    </xf>
    <xf numFmtId="1" fontId="20" fillId="0" borderId="103" xfId="0" applyNumberFormat="1" applyFont="1" applyBorder="1" applyAlignment="1">
      <alignment horizontal="justify" vertical="center" wrapText="1"/>
    </xf>
    <xf numFmtId="1" fontId="19" fillId="4" borderId="103" xfId="0" applyNumberFormat="1" applyFont="1" applyFill="1" applyBorder="1" applyAlignment="1">
      <alignment horizontal="justify" vertical="center" wrapText="1"/>
    </xf>
    <xf numFmtId="1" fontId="19" fillId="0" borderId="71" xfId="0" applyNumberFormat="1" applyFont="1" applyBorder="1" applyAlignment="1">
      <alignment horizontal="left" vertical="center" wrapText="1"/>
    </xf>
    <xf numFmtId="1" fontId="19" fillId="4" borderId="104" xfId="0" applyNumberFormat="1" applyFont="1" applyFill="1" applyBorder="1" applyAlignment="1">
      <alignment horizontal="justify" vertical="center" wrapText="1"/>
    </xf>
    <xf numFmtId="1" fontId="25" fillId="0" borderId="34" xfId="0" applyNumberFormat="1" applyFont="1" applyBorder="1" applyAlignment="1">
      <alignment vertical="center" wrapText="1"/>
    </xf>
    <xf numFmtId="1" fontId="19" fillId="0" borderId="1" xfId="0" applyNumberFormat="1" applyFont="1" applyBorder="1" applyAlignment="1">
      <alignment horizontal="left" vertical="center" wrapText="1"/>
    </xf>
    <xf numFmtId="1" fontId="19" fillId="0" borderId="84" xfId="0" applyNumberFormat="1" applyFont="1" applyBorder="1" applyAlignment="1">
      <alignment horizontal="left" vertical="center" wrapText="1"/>
    </xf>
    <xf numFmtId="1" fontId="20" fillId="0" borderId="64" xfId="0" applyNumberFormat="1" applyFont="1" applyBorder="1" applyAlignment="1">
      <alignment horizontal="justify" vertical="center" wrapText="1"/>
    </xf>
    <xf numFmtId="1" fontId="20" fillId="0" borderId="85" xfId="0" applyNumberFormat="1" applyFont="1" applyBorder="1" applyAlignment="1">
      <alignment horizontal="justify" vertical="center" wrapText="1"/>
    </xf>
    <xf numFmtId="1" fontId="19" fillId="0" borderId="98" xfId="0" applyNumberFormat="1" applyFont="1" applyBorder="1" applyAlignment="1">
      <alignment horizontal="justify" vertical="center" wrapText="1"/>
    </xf>
    <xf numFmtId="1" fontId="20" fillId="0" borderId="70" xfId="0" applyNumberFormat="1" applyFont="1" applyBorder="1" applyAlignment="1">
      <alignment horizontal="center" vertical="center" wrapText="1"/>
    </xf>
    <xf numFmtId="1" fontId="20" fillId="0" borderId="8" xfId="0" applyNumberFormat="1" applyFont="1" applyBorder="1" applyAlignment="1">
      <alignment horizontal="center" vertical="center" wrapText="1"/>
    </xf>
    <xf numFmtId="1" fontId="19" fillId="0" borderId="99" xfId="0" applyNumberFormat="1" applyFont="1" applyBorder="1" applyAlignment="1">
      <alignment horizontal="justify" vertical="center" wrapText="1"/>
    </xf>
    <xf numFmtId="1" fontId="19" fillId="0" borderId="9" xfId="0" applyNumberFormat="1" applyFont="1" applyBorder="1" applyAlignment="1">
      <alignment horizontal="justify" vertical="center" wrapText="1"/>
    </xf>
    <xf numFmtId="1" fontId="19" fillId="0" borderId="9" xfId="0" applyNumberFormat="1" applyFont="1" applyBorder="1" applyAlignment="1">
      <alignment horizontal="center" vertical="center" wrapText="1"/>
    </xf>
    <xf numFmtId="1" fontId="20" fillId="0" borderId="12" xfId="0" applyNumberFormat="1" applyFont="1" applyBorder="1" applyAlignment="1">
      <alignment horizontal="left" vertical="center" wrapText="1"/>
    </xf>
    <xf numFmtId="1" fontId="16" fillId="0" borderId="52" xfId="0" applyNumberFormat="1" applyFont="1" applyBorder="1" applyAlignment="1">
      <alignment horizontal="center" vertical="center" wrapText="1"/>
    </xf>
    <xf numFmtId="0" fontId="2" fillId="7" borderId="31" xfId="0" applyFont="1" applyFill="1" applyBorder="1" applyAlignment="1">
      <alignment horizontal="justify" vertical="center" wrapText="1"/>
    </xf>
    <xf numFmtId="1" fontId="5" fillId="0" borderId="105" xfId="0" applyNumberFormat="1" applyFont="1" applyBorder="1" applyAlignment="1">
      <alignment horizontal="left" vertical="center" wrapText="1"/>
    </xf>
    <xf numFmtId="1" fontId="2" fillId="0" borderId="127" xfId="0" applyNumberFormat="1" applyFont="1" applyBorder="1" applyAlignment="1">
      <alignment horizontal="justify" vertical="center" wrapText="1"/>
    </xf>
    <xf numFmtId="1" fontId="1" fillId="0" borderId="105" xfId="0" applyNumberFormat="1" applyFont="1" applyBorder="1" applyAlignment="1">
      <alignment horizontal="left" vertical="center" wrapText="1"/>
    </xf>
    <xf numFmtId="1" fontId="1" fillId="0" borderId="130" xfId="0" applyNumberFormat="1" applyFont="1" applyBorder="1" applyAlignment="1">
      <alignment horizontal="left" vertical="center" wrapText="1"/>
    </xf>
    <xf numFmtId="1" fontId="1" fillId="0" borderId="106" xfId="0" applyNumberFormat="1" applyFont="1" applyBorder="1" applyAlignment="1">
      <alignment horizontal="left" vertical="center" wrapText="1"/>
    </xf>
    <xf numFmtId="1" fontId="8" fillId="0" borderId="105" xfId="0" applyNumberFormat="1" applyFont="1" applyBorder="1" applyAlignment="1">
      <alignment horizontal="justify" vertical="center" wrapText="1"/>
    </xf>
    <xf numFmtId="1" fontId="2" fillId="0" borderId="105" xfId="0" applyNumberFormat="1" applyFont="1" applyBorder="1" applyAlignment="1">
      <alignment horizontal="left" vertical="center" wrapText="1"/>
    </xf>
    <xf numFmtId="1" fontId="2" fillId="0" borderId="106" xfId="0" applyNumberFormat="1" applyFont="1" applyBorder="1" applyAlignment="1">
      <alignment horizontal="left" vertical="center" wrapText="1"/>
    </xf>
    <xf numFmtId="1" fontId="17" fillId="0" borderId="125" xfId="0" applyNumberFormat="1" applyFont="1" applyBorder="1" applyAlignment="1">
      <alignment horizontal="center" vertical="center" wrapText="1"/>
    </xf>
    <xf numFmtId="1" fontId="17" fillId="0" borderId="126" xfId="0" applyNumberFormat="1" applyFont="1" applyBorder="1" applyAlignment="1">
      <alignment horizontal="center" vertical="center" wrapText="1"/>
    </xf>
    <xf numFmtId="1" fontId="20" fillId="0" borderId="131" xfId="0" applyNumberFormat="1" applyFont="1" applyBorder="1" applyAlignment="1">
      <alignment vertical="center" wrapText="1"/>
    </xf>
    <xf numFmtId="1" fontId="20" fillId="0" borderId="132" xfId="0" applyNumberFormat="1" applyFont="1" applyBorder="1" applyAlignment="1">
      <alignment horizontal="center" vertical="center" wrapText="1"/>
    </xf>
    <xf numFmtId="1" fontId="19" fillId="0" borderId="102" xfId="0" applyNumberFormat="1" applyFont="1" applyBorder="1" applyAlignment="1">
      <alignment horizontal="justify" vertical="center" wrapText="1"/>
    </xf>
    <xf numFmtId="1" fontId="20" fillId="0" borderId="133" xfId="0" applyNumberFormat="1" applyFont="1" applyBorder="1" applyAlignment="1">
      <alignment horizontal="center" vertical="center" wrapText="1"/>
    </xf>
    <xf numFmtId="1" fontId="20" fillId="0" borderId="1" xfId="0" applyNumberFormat="1" applyFont="1" applyBorder="1" applyAlignment="1">
      <alignment vertical="center" wrapText="1"/>
    </xf>
    <xf numFmtId="10" fontId="27" fillId="9" borderId="110" xfId="0" applyNumberFormat="1" applyFont="1" applyFill="1" applyBorder="1" applyAlignment="1">
      <alignment horizontal="center" vertical="center" wrapText="1"/>
    </xf>
    <xf numFmtId="10" fontId="27" fillId="9" borderId="122" xfId="0" applyNumberFormat="1" applyFont="1" applyFill="1" applyBorder="1" applyAlignment="1">
      <alignment horizontal="center" vertical="center" wrapText="1"/>
    </xf>
    <xf numFmtId="10" fontId="27" fillId="0" borderId="123" xfId="0" applyNumberFormat="1" applyFont="1" applyBorder="1" applyAlignment="1">
      <alignment horizontal="center" vertical="center" wrapText="1"/>
    </xf>
    <xf numFmtId="10" fontId="27" fillId="0" borderId="113" xfId="0" applyNumberFormat="1" applyFont="1" applyBorder="1" applyAlignment="1">
      <alignment horizontal="center" vertical="center" wrapText="1"/>
    </xf>
    <xf numFmtId="1" fontId="27" fillId="0" borderId="113" xfId="0" applyNumberFormat="1" applyFont="1" applyBorder="1" applyAlignment="1">
      <alignment horizontal="center" vertical="center" wrapText="1"/>
    </xf>
    <xf numFmtId="1" fontId="27" fillId="0" borderId="114" xfId="0" applyNumberFormat="1" applyFont="1" applyBorder="1" applyAlignment="1">
      <alignment horizontal="center" vertical="center" wrapText="1"/>
    </xf>
    <xf numFmtId="10" fontId="27" fillId="0" borderId="124" xfId="0" applyNumberFormat="1" applyFont="1" applyBorder="1" applyAlignment="1">
      <alignment horizontal="center" vertical="center" wrapText="1"/>
    </xf>
    <xf numFmtId="10" fontId="27" fillId="0" borderId="125" xfId="0" applyNumberFormat="1" applyFont="1" applyBorder="1" applyAlignment="1">
      <alignment horizontal="center" vertical="center" wrapText="1"/>
    </xf>
    <xf numFmtId="10" fontId="28" fillId="0" borderId="108" xfId="1" applyNumberFormat="1" applyFont="1" applyBorder="1" applyAlignment="1">
      <alignment horizontal="center" vertical="center" wrapText="1"/>
    </xf>
    <xf numFmtId="10" fontId="29" fillId="0" borderId="109" xfId="1" applyNumberFormat="1" applyFont="1" applyBorder="1" applyAlignment="1">
      <alignment horizontal="center" vertical="center" wrapText="1"/>
    </xf>
    <xf numFmtId="10" fontId="27" fillId="4" borderId="110" xfId="1" applyNumberFormat="1" applyFont="1" applyFill="1" applyBorder="1" applyAlignment="1">
      <alignment horizontal="center" vertical="center" wrapText="1"/>
    </xf>
    <xf numFmtId="10" fontId="27" fillId="4" borderId="111" xfId="1" applyNumberFormat="1" applyFont="1" applyFill="1" applyBorder="1" applyAlignment="1">
      <alignment horizontal="center" vertical="center" wrapText="1"/>
    </xf>
    <xf numFmtId="10" fontId="27" fillId="4" borderId="115" xfId="1" applyNumberFormat="1" applyFont="1" applyFill="1" applyBorder="1" applyAlignment="1">
      <alignment horizontal="center" vertical="center" wrapText="1"/>
    </xf>
    <xf numFmtId="10" fontId="27" fillId="4" borderId="116" xfId="1" applyNumberFormat="1" applyFont="1" applyFill="1" applyBorder="1" applyAlignment="1">
      <alignment horizontal="center" vertical="center" wrapText="1"/>
    </xf>
    <xf numFmtId="3" fontId="27" fillId="2" borderId="116" xfId="0" applyNumberFormat="1" applyFont="1" applyFill="1" applyBorder="1" applyAlignment="1">
      <alignment horizontal="center" vertical="center" wrapText="1"/>
    </xf>
    <xf numFmtId="3" fontId="27" fillId="2" borderId="117" xfId="0" applyNumberFormat="1" applyFont="1" applyFill="1" applyBorder="1" applyAlignment="1">
      <alignment horizontal="center" vertical="center" wrapText="1"/>
    </xf>
    <xf numFmtId="10" fontId="29" fillId="8" borderId="112" xfId="1" applyNumberFormat="1" applyFont="1" applyFill="1" applyBorder="1" applyAlignment="1">
      <alignment horizontal="center" vertical="center" wrapText="1"/>
    </xf>
    <xf numFmtId="10" fontId="27" fillId="8" borderId="110" xfId="1" applyNumberFormat="1" applyFont="1" applyFill="1" applyBorder="1" applyAlignment="1">
      <alignment horizontal="center" vertical="center" wrapText="1"/>
    </xf>
    <xf numFmtId="1" fontId="30" fillId="0" borderId="16" xfId="0" applyNumberFormat="1" applyFont="1" applyBorder="1" applyAlignment="1">
      <alignment horizontal="center" vertical="center" wrapText="1"/>
    </xf>
    <xf numFmtId="1" fontId="27" fillId="0" borderId="50" xfId="0" applyNumberFormat="1" applyFont="1" applyBorder="1" applyAlignment="1">
      <alignment horizontal="center" vertical="center" wrapText="1"/>
    </xf>
    <xf numFmtId="1" fontId="27" fillId="0" borderId="1" xfId="0" applyNumberFormat="1" applyFont="1" applyBorder="1" applyAlignment="1">
      <alignment horizontal="center" vertical="center" wrapText="1"/>
    </xf>
    <xf numFmtId="1" fontId="27" fillId="0" borderId="11" xfId="0" applyNumberFormat="1" applyFont="1" applyBorder="1" applyAlignment="1">
      <alignment horizontal="center" vertical="center" wrapText="1"/>
    </xf>
    <xf numFmtId="1" fontId="27" fillId="0" borderId="118" xfId="0" applyNumberFormat="1" applyFont="1" applyBorder="1" applyAlignment="1">
      <alignment horizontal="center" vertical="center" wrapText="1"/>
    </xf>
    <xf numFmtId="1" fontId="27" fillId="0" borderId="98" xfId="0" applyNumberFormat="1" applyFont="1" applyBorder="1" applyAlignment="1">
      <alignment horizontal="center" vertical="center" wrapText="1"/>
    </xf>
    <xf numFmtId="1" fontId="27" fillId="0" borderId="119" xfId="0" applyNumberFormat="1" applyFont="1" applyBorder="1" applyAlignment="1">
      <alignment horizontal="center" vertical="center" wrapText="1"/>
    </xf>
    <xf numFmtId="1" fontId="31" fillId="0" borderId="16" xfId="0" applyNumberFormat="1" applyFont="1" applyBorder="1" applyAlignment="1">
      <alignment horizontal="center" vertical="center" wrapText="1"/>
    </xf>
    <xf numFmtId="1" fontId="27" fillId="0" borderId="50" xfId="1" applyNumberFormat="1" applyFont="1" applyFill="1" applyBorder="1" applyAlignment="1">
      <alignment horizontal="center" vertical="center" wrapText="1"/>
    </xf>
    <xf numFmtId="1" fontId="27" fillId="0" borderId="1" xfId="1" applyNumberFormat="1" applyFont="1" applyFill="1" applyBorder="1" applyAlignment="1">
      <alignment horizontal="center" vertical="center" wrapText="1"/>
    </xf>
    <xf numFmtId="1" fontId="27" fillId="0" borderId="11" xfId="1" applyNumberFormat="1" applyFont="1" applyFill="1" applyBorder="1" applyAlignment="1">
      <alignment horizontal="center" vertical="center" wrapText="1"/>
    </xf>
    <xf numFmtId="1" fontId="27" fillId="0" borderId="118" xfId="1" applyNumberFormat="1" applyFont="1" applyFill="1" applyBorder="1" applyAlignment="1">
      <alignment horizontal="center" vertical="center" wrapText="1"/>
    </xf>
    <xf numFmtId="1" fontId="28" fillId="0" borderId="16" xfId="0" applyNumberFormat="1" applyFont="1" applyBorder="1" applyAlignment="1">
      <alignment horizontal="center" vertical="center" wrapText="1"/>
    </xf>
    <xf numFmtId="1" fontId="27" fillId="0" borderId="34" xfId="0" applyNumberFormat="1" applyFont="1" applyBorder="1" applyAlignment="1">
      <alignment horizontal="center" vertical="center" wrapText="1"/>
    </xf>
    <xf numFmtId="1" fontId="28" fillId="0" borderId="68" xfId="0" applyNumberFormat="1" applyFont="1" applyBorder="1" applyAlignment="1">
      <alignment horizontal="center" vertical="center" wrapText="1"/>
    </xf>
    <xf numFmtId="1" fontId="28" fillId="0" borderId="74" xfId="0" applyNumberFormat="1" applyFont="1" applyBorder="1" applyAlignment="1">
      <alignment horizontal="center" vertical="center" wrapText="1"/>
    </xf>
    <xf numFmtId="3" fontId="27" fillId="2" borderId="98" xfId="0" applyNumberFormat="1" applyFont="1" applyFill="1" applyBorder="1" applyAlignment="1">
      <alignment horizontal="center" vertical="center" wrapText="1"/>
    </xf>
    <xf numFmtId="164" fontId="27" fillId="0" borderId="113" xfId="0" applyNumberFormat="1" applyFont="1" applyBorder="1" applyAlignment="1">
      <alignment horizontal="center" vertical="center" wrapText="1"/>
    </xf>
    <xf numFmtId="3" fontId="27" fillId="0" borderId="50" xfId="0" applyNumberFormat="1" applyFont="1" applyBorder="1" applyAlignment="1">
      <alignment horizontal="center" vertical="center" wrapText="1"/>
    </xf>
    <xf numFmtId="3" fontId="27" fillId="0" borderId="34" xfId="0" applyNumberFormat="1" applyFont="1" applyBorder="1" applyAlignment="1">
      <alignment horizontal="center" vertical="center" wrapText="1"/>
    </xf>
    <xf numFmtId="3" fontId="27" fillId="0" borderId="118" xfId="0" applyNumberFormat="1" applyFont="1" applyBorder="1" applyAlignment="1">
      <alignment horizontal="center" vertical="center" wrapText="1"/>
    </xf>
    <xf numFmtId="3" fontId="27" fillId="0" borderId="98" xfId="0" applyNumberFormat="1" applyFont="1" applyBorder="1" applyAlignment="1">
      <alignment horizontal="center" vertical="center" wrapText="1"/>
    </xf>
    <xf numFmtId="9" fontId="28" fillId="0" borderId="16" xfId="1" applyFont="1" applyFill="1" applyBorder="1" applyAlignment="1">
      <alignment horizontal="center" vertical="center" wrapText="1"/>
    </xf>
    <xf numFmtId="1" fontId="28" fillId="0" borderId="69" xfId="0" applyNumberFormat="1" applyFont="1" applyBorder="1" applyAlignment="1">
      <alignment horizontal="center" vertical="center" wrapText="1"/>
    </xf>
    <xf numFmtId="1" fontId="28" fillId="0" borderId="51" xfId="0" applyNumberFormat="1" applyFont="1" applyBorder="1" applyAlignment="1">
      <alignment horizontal="center" vertical="center" wrapText="1"/>
    </xf>
    <xf numFmtId="1" fontId="28" fillId="0" borderId="53" xfId="0" applyNumberFormat="1" applyFont="1" applyBorder="1" applyAlignment="1">
      <alignment horizontal="center" vertical="center" wrapText="1"/>
    </xf>
    <xf numFmtId="1" fontId="27" fillId="0" borderId="8" xfId="0" applyNumberFormat="1" applyFont="1" applyBorder="1" applyAlignment="1">
      <alignment horizontal="center" vertical="center" wrapText="1"/>
    </xf>
    <xf numFmtId="1" fontId="27" fillId="0" borderId="128" xfId="0" applyNumberFormat="1" applyFont="1" applyBorder="1" applyAlignment="1">
      <alignment horizontal="center" vertical="center" wrapText="1"/>
    </xf>
    <xf numFmtId="1" fontId="27" fillId="0" borderId="129" xfId="0" applyNumberFormat="1" applyFont="1" applyBorder="1" applyAlignment="1">
      <alignment horizontal="center" vertical="center" wrapText="1"/>
    </xf>
    <xf numFmtId="1" fontId="27" fillId="0" borderId="120" xfId="0" applyNumberFormat="1" applyFont="1" applyBorder="1" applyAlignment="1">
      <alignment horizontal="center" vertical="center" wrapText="1"/>
    </xf>
    <xf numFmtId="1" fontId="27" fillId="0" borderId="99" xfId="0" applyNumberFormat="1" applyFont="1" applyBorder="1" applyAlignment="1">
      <alignment horizontal="center" vertical="center" wrapText="1"/>
    </xf>
    <xf numFmtId="1" fontId="27" fillId="0" borderId="121" xfId="0" applyNumberFormat="1" applyFont="1" applyBorder="1" applyAlignment="1">
      <alignment horizontal="center" vertical="center" wrapText="1"/>
    </xf>
    <xf numFmtId="1" fontId="27" fillId="0" borderId="125" xfId="0" applyNumberFormat="1" applyFont="1" applyBorder="1" applyAlignment="1">
      <alignment horizontal="center" vertical="center" wrapText="1"/>
    </xf>
    <xf numFmtId="1" fontId="27" fillId="0" borderId="126" xfId="0" applyNumberFormat="1" applyFont="1" applyBorder="1" applyAlignment="1">
      <alignment horizontal="center" vertical="center" wrapText="1"/>
    </xf>
    <xf numFmtId="10" fontId="29" fillId="0" borderId="112" xfId="1" applyNumberFormat="1" applyFont="1" applyBorder="1" applyAlignment="1">
      <alignment horizontal="center" vertical="center" wrapText="1"/>
    </xf>
    <xf numFmtId="1" fontId="28" fillId="10" borderId="68" xfId="0" applyNumberFormat="1" applyFont="1" applyFill="1" applyBorder="1" applyAlignment="1">
      <alignment horizontal="center" vertical="center" wrapText="1"/>
    </xf>
    <xf numFmtId="1" fontId="1" fillId="0" borderId="130" xfId="0" applyNumberFormat="1" applyFont="1" applyBorder="1" applyAlignment="1">
      <alignment vertical="center" wrapText="1"/>
    </xf>
    <xf numFmtId="1" fontId="10" fillId="5" borderId="0" xfId="0" applyNumberFormat="1" applyFont="1" applyFill="1" applyAlignment="1">
      <alignment horizontal="center" vertical="center" wrapText="1"/>
    </xf>
    <xf numFmtId="1" fontId="20" fillId="0" borderId="91" xfId="0" applyNumberFormat="1" applyFont="1" applyBorder="1" applyAlignment="1">
      <alignment horizontal="center" vertical="center" wrapText="1"/>
    </xf>
    <xf numFmtId="1" fontId="20" fillId="0" borderId="71" xfId="0" applyNumberFormat="1" applyFont="1" applyBorder="1" applyAlignment="1">
      <alignment horizontal="justify" vertical="center" wrapText="1"/>
    </xf>
    <xf numFmtId="1" fontId="20" fillId="0" borderId="2" xfId="0" applyNumberFormat="1" applyFont="1" applyBorder="1" applyAlignment="1">
      <alignment horizontal="justify" vertical="center" wrapText="1"/>
    </xf>
    <xf numFmtId="1" fontId="20" fillId="0" borderId="64" xfId="0" applyNumberFormat="1" applyFont="1" applyBorder="1" applyAlignment="1">
      <alignment horizontal="left" vertical="center" wrapText="1"/>
    </xf>
    <xf numFmtId="1" fontId="19" fillId="0" borderId="71" xfId="0" applyNumberFormat="1" applyFont="1" applyBorder="1" applyAlignment="1">
      <alignment horizontal="justify" vertical="center" wrapText="1"/>
    </xf>
    <xf numFmtId="1" fontId="7" fillId="0" borderId="13" xfId="0" applyNumberFormat="1" applyFont="1" applyBorder="1" applyAlignment="1">
      <alignment horizontal="center" vertical="center" wrapText="1"/>
    </xf>
    <xf numFmtId="1" fontId="12" fillId="0" borderId="0" xfId="0" applyNumberFormat="1" applyFont="1" applyBorder="1" applyAlignment="1">
      <alignment vertical="center"/>
    </xf>
    <xf numFmtId="0" fontId="3" fillId="0" borderId="105" xfId="0" applyFont="1" applyBorder="1" applyAlignment="1">
      <alignment horizontal="left" vertical="center" wrapText="1"/>
    </xf>
    <xf numFmtId="1" fontId="3" fillId="0" borderId="105" xfId="0" applyNumberFormat="1" applyFont="1" applyBorder="1" applyAlignment="1">
      <alignment horizontal="justify" vertical="center" wrapText="1"/>
    </xf>
    <xf numFmtId="1" fontId="3" fillId="0" borderId="105" xfId="0" applyNumberFormat="1" applyFont="1" applyBorder="1" applyAlignment="1">
      <alignment horizontal="left" vertical="center" wrapText="1"/>
    </xf>
    <xf numFmtId="1" fontId="7" fillId="0" borderId="15" xfId="0" applyNumberFormat="1" applyFont="1" applyBorder="1" applyAlignment="1">
      <alignment horizontal="center" vertical="center" wrapText="1"/>
    </xf>
    <xf numFmtId="1" fontId="7" fillId="0" borderId="13" xfId="0" applyNumberFormat="1" applyFont="1" applyBorder="1" applyAlignment="1">
      <alignment horizontal="center" vertical="center" wrapText="1"/>
    </xf>
    <xf numFmtId="1" fontId="7" fillId="0" borderId="14" xfId="0" applyNumberFormat="1" applyFont="1" applyBorder="1" applyAlignment="1">
      <alignment horizontal="center" vertical="center" wrapText="1"/>
    </xf>
    <xf numFmtId="1" fontId="16" fillId="0" borderId="57" xfId="0" applyNumberFormat="1" applyFont="1" applyBorder="1" applyAlignment="1">
      <alignment horizontal="center" vertical="center" wrapText="1"/>
    </xf>
    <xf numFmtId="1" fontId="16" fillId="0" borderId="58" xfId="0" applyNumberFormat="1" applyFont="1" applyBorder="1" applyAlignment="1">
      <alignment horizontal="center" vertical="center" wrapText="1"/>
    </xf>
    <xf numFmtId="1" fontId="16" fillId="0" borderId="59" xfId="0" applyNumberFormat="1" applyFont="1" applyBorder="1" applyAlignment="1">
      <alignment horizontal="center" vertical="center" wrapText="1"/>
    </xf>
    <xf numFmtId="1" fontId="16" fillId="0" borderId="63" xfId="0" applyNumberFormat="1" applyFont="1" applyBorder="1" applyAlignment="1">
      <alignment horizontal="center" vertical="center" wrapText="1"/>
    </xf>
    <xf numFmtId="1" fontId="16" fillId="0" borderId="60" xfId="0" applyNumberFormat="1" applyFont="1" applyBorder="1" applyAlignment="1">
      <alignment horizontal="center" vertical="center" wrapText="1"/>
    </xf>
    <xf numFmtId="1" fontId="16" fillId="0" borderId="61" xfId="0" applyNumberFormat="1" applyFont="1" applyBorder="1" applyAlignment="1">
      <alignment horizontal="center" vertical="center" wrapText="1"/>
    </xf>
    <xf numFmtId="1" fontId="16" fillId="0" borderId="62" xfId="0" applyNumberFormat="1" applyFont="1" applyBorder="1" applyAlignment="1">
      <alignment horizontal="center" vertical="center" wrapText="1"/>
    </xf>
    <xf numFmtId="1" fontId="9" fillId="0" borderId="13"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0" fillId="0" borderId="4" xfId="0" applyNumberFormat="1" applyBorder="1" applyAlignment="1">
      <alignment horizontal="center"/>
    </xf>
    <xf numFmtId="1" fontId="7" fillId="0" borderId="33" xfId="0" applyNumberFormat="1" applyFont="1" applyBorder="1" applyAlignment="1">
      <alignment horizontal="center" vertical="center" wrapText="1"/>
    </xf>
    <xf numFmtId="1" fontId="7" fillId="0" borderId="34" xfId="0" applyNumberFormat="1" applyFont="1" applyBorder="1" applyAlignment="1">
      <alignment horizontal="center" vertical="center" wrapText="1"/>
    </xf>
    <xf numFmtId="1" fontId="20" fillId="0" borderId="90" xfId="0" applyNumberFormat="1" applyFont="1" applyBorder="1" applyAlignment="1">
      <alignment horizontal="center" vertical="center" wrapText="1"/>
    </xf>
    <xf numFmtId="1" fontId="20" fillId="0" borderId="29" xfId="0" applyNumberFormat="1" applyFont="1" applyBorder="1" applyAlignment="1">
      <alignment horizontal="center" vertical="center" wrapText="1"/>
    </xf>
    <xf numFmtId="1" fontId="20" fillId="0" borderId="91" xfId="0" applyNumberFormat="1" applyFont="1" applyBorder="1" applyAlignment="1">
      <alignment horizontal="center" vertical="center" wrapText="1"/>
    </xf>
    <xf numFmtId="1" fontId="20" fillId="0" borderId="71" xfId="0" applyNumberFormat="1" applyFont="1" applyBorder="1" applyAlignment="1">
      <alignment horizontal="justify" vertical="center" wrapText="1"/>
    </xf>
    <xf numFmtId="1" fontId="20" fillId="0" borderId="20" xfId="0" applyNumberFormat="1" applyFont="1" applyBorder="1" applyAlignment="1">
      <alignment horizontal="justify" vertical="center" wrapText="1"/>
    </xf>
    <xf numFmtId="1" fontId="20" fillId="0" borderId="2" xfId="0" applyNumberFormat="1" applyFont="1" applyBorder="1" applyAlignment="1">
      <alignment horizontal="justify" vertical="center" wrapText="1"/>
    </xf>
    <xf numFmtId="1" fontId="20" fillId="0" borderId="127" xfId="0" applyNumberFormat="1" applyFont="1" applyBorder="1" applyAlignment="1">
      <alignment horizontal="left" vertical="center" wrapText="1"/>
    </xf>
    <xf numFmtId="1" fontId="20" fillId="0" borderId="64" xfId="0" applyNumberFormat="1" applyFont="1" applyBorder="1" applyAlignment="1">
      <alignment horizontal="left" vertical="center" wrapText="1"/>
    </xf>
    <xf numFmtId="1" fontId="20" fillId="0" borderId="134" xfId="0" applyNumberFormat="1" applyFont="1" applyBorder="1" applyAlignment="1">
      <alignment horizontal="center" vertical="center" wrapText="1"/>
    </xf>
    <xf numFmtId="1" fontId="20" fillId="0" borderId="135" xfId="0" applyNumberFormat="1" applyFont="1" applyBorder="1" applyAlignment="1">
      <alignment horizontal="center" vertical="center" wrapText="1"/>
    </xf>
    <xf numFmtId="1" fontId="19" fillId="0" borderId="71" xfId="0" applyNumberFormat="1" applyFont="1" applyBorder="1" applyAlignment="1">
      <alignment horizontal="justify" vertical="center" wrapText="1"/>
    </xf>
    <xf numFmtId="1" fontId="19" fillId="0" borderId="97" xfId="0" applyNumberFormat="1" applyFont="1" applyBorder="1" applyAlignment="1">
      <alignment horizontal="justify" vertical="center" wrapText="1"/>
    </xf>
    <xf numFmtId="1" fontId="20" fillId="0" borderId="107" xfId="0" applyNumberFormat="1" applyFont="1" applyBorder="1" applyAlignment="1">
      <alignment horizontal="center" vertical="center" wrapText="1"/>
    </xf>
    <xf numFmtId="1" fontId="20" fillId="0" borderId="93"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1" fontId="12" fillId="0" borderId="0" xfId="0" applyNumberFormat="1" applyFont="1" applyBorder="1" applyAlignment="1">
      <alignment horizontal="center" vertical="center" wrapText="1"/>
    </xf>
    <xf numFmtId="1" fontId="12" fillId="0" borderId="4" xfId="0" applyNumberFormat="1" applyFont="1" applyBorder="1" applyAlignment="1">
      <alignment horizontal="center" vertical="top" wrapText="1"/>
    </xf>
    <xf numFmtId="1" fontId="12" fillId="0" borderId="0" xfId="0" applyNumberFormat="1" applyFont="1" applyBorder="1" applyAlignment="1">
      <alignment horizontal="center" vertical="top" wrapText="1"/>
    </xf>
    <xf numFmtId="1" fontId="5" fillId="4" borderId="15" xfId="0" applyNumberFormat="1" applyFont="1" applyFill="1" applyBorder="1" applyAlignment="1">
      <alignment horizontal="center" vertical="center" wrapText="1"/>
    </xf>
    <xf numFmtId="1" fontId="5" fillId="4" borderId="14" xfId="0" applyNumberFormat="1" applyFont="1" applyFill="1" applyBorder="1" applyAlignment="1">
      <alignment horizontal="center" vertical="center" wrapText="1"/>
    </xf>
    <xf numFmtId="1" fontId="10" fillId="5" borderId="3" xfId="0" applyNumberFormat="1" applyFont="1" applyFill="1" applyBorder="1" applyAlignment="1">
      <alignment horizontal="center" vertical="center" wrapText="1"/>
    </xf>
    <xf numFmtId="1" fontId="10" fillId="5" borderId="4" xfId="0" applyNumberFormat="1" applyFont="1" applyFill="1" applyBorder="1" applyAlignment="1">
      <alignment horizontal="center" vertical="center" wrapText="1"/>
    </xf>
    <xf numFmtId="1" fontId="10" fillId="5" borderId="29" xfId="0" applyNumberFormat="1" applyFont="1" applyFill="1" applyBorder="1" applyAlignment="1">
      <alignment horizontal="center" vertical="center" wrapText="1"/>
    </xf>
    <xf numFmtId="1" fontId="10" fillId="5" borderId="0" xfId="0" applyNumberFormat="1" applyFont="1" applyFill="1" applyAlignment="1">
      <alignment horizontal="center" vertical="center" wrapText="1"/>
    </xf>
    <xf numFmtId="1" fontId="9" fillId="0" borderId="13" xfId="0"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1" fontId="10" fillId="5" borderId="30" xfId="0" applyNumberFormat="1" applyFont="1" applyFill="1" applyBorder="1" applyAlignment="1">
      <alignment horizontal="center" vertical="center" wrapText="1"/>
    </xf>
    <xf numFmtId="1" fontId="10" fillId="5" borderId="28" xfId="0" applyNumberFormat="1" applyFont="1" applyFill="1" applyBorder="1" applyAlignment="1">
      <alignment horizontal="center" vertical="center" wrapText="1"/>
    </xf>
    <xf numFmtId="1" fontId="1" fillId="3" borderId="3" xfId="0" applyNumberFormat="1" applyFont="1" applyFill="1" applyBorder="1" applyAlignment="1">
      <alignment horizontal="center" vertical="center" wrapText="1"/>
    </xf>
    <xf numFmtId="1" fontId="1" fillId="3" borderId="4" xfId="0" applyNumberFormat="1" applyFont="1" applyFill="1" applyBorder="1" applyAlignment="1">
      <alignment horizontal="center" vertical="center" wrapText="1"/>
    </xf>
    <xf numFmtId="1" fontId="1" fillId="3" borderId="5" xfId="0" applyNumberFormat="1" applyFont="1" applyFill="1" applyBorder="1" applyAlignment="1">
      <alignment horizontal="center" vertical="center" wrapText="1"/>
    </xf>
    <xf numFmtId="1" fontId="1" fillId="3" borderId="15" xfId="0" applyNumberFormat="1" applyFont="1" applyFill="1" applyBorder="1" applyAlignment="1">
      <alignment horizontal="center" vertical="center" wrapText="1"/>
    </xf>
    <xf numFmtId="1" fontId="1" fillId="3" borderId="13" xfId="0" applyNumberFormat="1" applyFont="1" applyFill="1" applyBorder="1" applyAlignment="1">
      <alignment horizontal="center" vertical="center" wrapText="1"/>
    </xf>
    <xf numFmtId="1" fontId="1" fillId="3" borderId="14" xfId="0" applyNumberFormat="1" applyFont="1" applyFill="1" applyBorder="1" applyAlignment="1">
      <alignment horizontal="center" vertical="center" wrapText="1"/>
    </xf>
    <xf numFmtId="1" fontId="5" fillId="5" borderId="15" xfId="0" applyNumberFormat="1" applyFont="1" applyFill="1" applyBorder="1" applyAlignment="1">
      <alignment horizontal="center" vertical="center" wrapText="1"/>
    </xf>
    <xf numFmtId="1" fontId="5" fillId="5" borderId="13" xfId="0" applyNumberFormat="1" applyFont="1" applyFill="1" applyBorder="1" applyAlignment="1">
      <alignment horizontal="center" vertical="center" wrapText="1"/>
    </xf>
    <xf numFmtId="1" fontId="5" fillId="5" borderId="14" xfId="0" applyNumberFormat="1" applyFont="1" applyFill="1" applyBorder="1" applyAlignment="1">
      <alignment horizontal="center" vertical="center" wrapText="1"/>
    </xf>
    <xf numFmtId="1" fontId="1" fillId="2" borderId="18" xfId="0" applyNumberFormat="1" applyFont="1" applyFill="1" applyBorder="1" applyAlignment="1">
      <alignment horizontal="center" vertical="center" wrapText="1"/>
    </xf>
    <xf numFmtId="1" fontId="1" fillId="2" borderId="19" xfId="0" applyNumberFormat="1" applyFont="1" applyFill="1" applyBorder="1" applyAlignment="1">
      <alignment horizontal="center" vertical="center" wrapText="1"/>
    </xf>
    <xf numFmtId="1" fontId="1" fillId="3" borderId="18" xfId="0" applyNumberFormat="1" applyFont="1" applyFill="1" applyBorder="1" applyAlignment="1">
      <alignment horizontal="center" vertical="center" wrapText="1"/>
    </xf>
    <xf numFmtId="1" fontId="1" fillId="3" borderId="19" xfId="0" applyNumberFormat="1" applyFont="1" applyFill="1" applyBorder="1" applyAlignment="1">
      <alignment horizontal="center" vertical="center" wrapText="1"/>
    </xf>
    <xf numFmtId="1" fontId="11" fillId="5" borderId="15" xfId="0" applyNumberFormat="1" applyFont="1" applyFill="1" applyBorder="1" applyAlignment="1">
      <alignment horizontal="center" vertical="center"/>
    </xf>
    <xf numFmtId="1" fontId="11" fillId="5" borderId="13" xfId="0" applyNumberFormat="1" applyFont="1" applyFill="1" applyBorder="1" applyAlignment="1">
      <alignment horizontal="center" vertical="center"/>
    </xf>
    <xf numFmtId="1" fontId="11" fillId="5" borderId="14" xfId="0" applyNumberFormat="1" applyFont="1" applyFill="1" applyBorder="1" applyAlignment="1">
      <alignment horizontal="center" vertical="center"/>
    </xf>
    <xf numFmtId="1" fontId="7" fillId="0" borderId="22" xfId="0" applyNumberFormat="1" applyFont="1" applyBorder="1" applyAlignment="1">
      <alignment horizontal="center" vertical="center" wrapText="1"/>
    </xf>
    <xf numFmtId="1" fontId="7" fillId="0" borderId="17" xfId="0" applyNumberFormat="1" applyFont="1" applyBorder="1" applyAlignment="1">
      <alignment horizontal="center" vertical="center" wrapText="1"/>
    </xf>
  </cellXfs>
  <cellStyles count="3">
    <cellStyle name="Moneda" xfId="2" builtinId="4"/>
    <cellStyle name="Normal" xfId="0" builtinId="0"/>
    <cellStyle name="Porcentaje" xfId="1" builtinId="5"/>
  </cellStyles>
  <dxfs count="53">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patternType="none">
          <bgColor auto="1"/>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1489270</xdr:colOff>
      <xdr:row>8</xdr:row>
      <xdr:rowOff>130969</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438831</xdr:colOff>
      <xdr:row>8</xdr:row>
      <xdr:rowOff>119857</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oneCellAnchor>
    <xdr:from>
      <xdr:col>4</xdr:col>
      <xdr:colOff>1645627</xdr:colOff>
      <xdr:row>58</xdr:row>
      <xdr:rowOff>0</xdr:rowOff>
    </xdr:from>
    <xdr:ext cx="65" cy="172227"/>
    <xdr:sp macro="" textlink="">
      <xdr:nvSpPr>
        <xdr:cNvPr id="9" name="CuadroTexto 8">
          <a:extLst>
            <a:ext uri="{FF2B5EF4-FFF2-40B4-BE49-F238E27FC236}">
              <a16:creationId xmlns:a16="http://schemas.microsoft.com/office/drawing/2014/main" id="{CFBAB9DC-955B-4D40-8CEE-2E373F574989}"/>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58</xdr:row>
      <xdr:rowOff>0</xdr:rowOff>
    </xdr:from>
    <xdr:ext cx="65" cy="172227"/>
    <xdr:sp macro="" textlink="">
      <xdr:nvSpPr>
        <xdr:cNvPr id="10" name="CuadroTexto 9">
          <a:extLst>
            <a:ext uri="{FF2B5EF4-FFF2-40B4-BE49-F238E27FC236}">
              <a16:creationId xmlns:a16="http://schemas.microsoft.com/office/drawing/2014/main" id="{864B74C3-A198-41A6-81C0-454007E21B32}"/>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58</xdr:row>
      <xdr:rowOff>0</xdr:rowOff>
    </xdr:from>
    <xdr:ext cx="65" cy="172227"/>
    <xdr:sp macro="" textlink="">
      <xdr:nvSpPr>
        <xdr:cNvPr id="11" name="CuadroTexto 10">
          <a:extLst>
            <a:ext uri="{FF2B5EF4-FFF2-40B4-BE49-F238E27FC236}">
              <a16:creationId xmlns:a16="http://schemas.microsoft.com/office/drawing/2014/main" id="{91DD8397-7FA8-48CB-806A-6F8758E22B30}"/>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58</xdr:row>
      <xdr:rowOff>0</xdr:rowOff>
    </xdr:from>
    <xdr:ext cx="65" cy="172227"/>
    <xdr:sp macro="" textlink="">
      <xdr:nvSpPr>
        <xdr:cNvPr id="12" name="CuadroTexto 11">
          <a:extLst>
            <a:ext uri="{FF2B5EF4-FFF2-40B4-BE49-F238E27FC236}">
              <a16:creationId xmlns:a16="http://schemas.microsoft.com/office/drawing/2014/main" id="{47F67139-C256-47C9-919D-6C034FCF9461}"/>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3" name="CuadroTexto 32">
          <a:extLst>
            <a:ext uri="{FF2B5EF4-FFF2-40B4-BE49-F238E27FC236}">
              <a16:creationId xmlns:a16="http://schemas.microsoft.com/office/drawing/2014/main" id="{667D4A05-AB3E-4E07-A2D6-3B2D67F361B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4" name="CuadroTexto 33">
          <a:extLst>
            <a:ext uri="{FF2B5EF4-FFF2-40B4-BE49-F238E27FC236}">
              <a16:creationId xmlns:a16="http://schemas.microsoft.com/office/drawing/2014/main" id="{0EEEC88F-7655-45C3-AD7D-6F56E18D2E7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5" name="CuadroTexto 34">
          <a:extLst>
            <a:ext uri="{FF2B5EF4-FFF2-40B4-BE49-F238E27FC236}">
              <a16:creationId xmlns:a16="http://schemas.microsoft.com/office/drawing/2014/main" id="{1BDB4EA3-4225-47F9-9C60-D38E60642E2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6" name="CuadroTexto 35">
          <a:extLst>
            <a:ext uri="{FF2B5EF4-FFF2-40B4-BE49-F238E27FC236}">
              <a16:creationId xmlns:a16="http://schemas.microsoft.com/office/drawing/2014/main" id="{74773CF3-E024-4126-9D75-941182E93C4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7" name="CuadroTexto 36">
          <a:extLst>
            <a:ext uri="{FF2B5EF4-FFF2-40B4-BE49-F238E27FC236}">
              <a16:creationId xmlns:a16="http://schemas.microsoft.com/office/drawing/2014/main" id="{DE1BCFF2-372C-4EFE-88EC-323963D23B9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8" name="CuadroTexto 37">
          <a:extLst>
            <a:ext uri="{FF2B5EF4-FFF2-40B4-BE49-F238E27FC236}">
              <a16:creationId xmlns:a16="http://schemas.microsoft.com/office/drawing/2014/main" id="{4490C975-F62C-4C47-B46A-8575CEBF1F6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9" name="CuadroTexto 38">
          <a:extLst>
            <a:ext uri="{FF2B5EF4-FFF2-40B4-BE49-F238E27FC236}">
              <a16:creationId xmlns:a16="http://schemas.microsoft.com/office/drawing/2014/main" id="{29356DC2-9E1C-4C29-A0AC-36453A0A2990}"/>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0" name="CuadroTexto 39">
          <a:extLst>
            <a:ext uri="{FF2B5EF4-FFF2-40B4-BE49-F238E27FC236}">
              <a16:creationId xmlns:a16="http://schemas.microsoft.com/office/drawing/2014/main" id="{FE7E44D5-05FB-4AA1-8069-4807E97AC9F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1" name="CuadroTexto 40">
          <a:extLst>
            <a:ext uri="{FF2B5EF4-FFF2-40B4-BE49-F238E27FC236}">
              <a16:creationId xmlns:a16="http://schemas.microsoft.com/office/drawing/2014/main" id="{0B4E8641-D753-4EB0-9472-EF0558E4B86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2" name="CuadroTexto 41">
          <a:extLst>
            <a:ext uri="{FF2B5EF4-FFF2-40B4-BE49-F238E27FC236}">
              <a16:creationId xmlns:a16="http://schemas.microsoft.com/office/drawing/2014/main" id="{A25381CC-3D2A-4277-A34A-AAFFDA0B109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3" name="CuadroTexto 42">
          <a:extLst>
            <a:ext uri="{FF2B5EF4-FFF2-40B4-BE49-F238E27FC236}">
              <a16:creationId xmlns:a16="http://schemas.microsoft.com/office/drawing/2014/main" id="{B66904F3-83F1-48BA-B846-522589BC908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4" name="CuadroTexto 43">
          <a:extLst>
            <a:ext uri="{FF2B5EF4-FFF2-40B4-BE49-F238E27FC236}">
              <a16:creationId xmlns:a16="http://schemas.microsoft.com/office/drawing/2014/main" id="{250A9E0B-0770-422C-8B89-7073B3295C4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5" name="CuadroTexto 44">
          <a:extLst>
            <a:ext uri="{FF2B5EF4-FFF2-40B4-BE49-F238E27FC236}">
              <a16:creationId xmlns:a16="http://schemas.microsoft.com/office/drawing/2014/main" id="{5A59AF51-ECD0-43CF-84A4-19660E1C90A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6" name="CuadroTexto 45">
          <a:extLst>
            <a:ext uri="{FF2B5EF4-FFF2-40B4-BE49-F238E27FC236}">
              <a16:creationId xmlns:a16="http://schemas.microsoft.com/office/drawing/2014/main" id="{4BB87BA7-5D62-48C1-A661-F8C21263091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7" name="CuadroTexto 46">
          <a:extLst>
            <a:ext uri="{FF2B5EF4-FFF2-40B4-BE49-F238E27FC236}">
              <a16:creationId xmlns:a16="http://schemas.microsoft.com/office/drawing/2014/main" id="{91C8FC2E-0CFE-4654-831D-2E4F1ADA4D4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8" name="CuadroTexto 47">
          <a:extLst>
            <a:ext uri="{FF2B5EF4-FFF2-40B4-BE49-F238E27FC236}">
              <a16:creationId xmlns:a16="http://schemas.microsoft.com/office/drawing/2014/main" id="{FA759004-1C18-4C8A-A349-00AF12091A0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9" name="CuadroTexto 48">
          <a:extLst>
            <a:ext uri="{FF2B5EF4-FFF2-40B4-BE49-F238E27FC236}">
              <a16:creationId xmlns:a16="http://schemas.microsoft.com/office/drawing/2014/main" id="{DE3D79D3-9DD0-4BE2-A0AA-54B8E795E9E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50" name="CuadroTexto 49">
          <a:extLst>
            <a:ext uri="{FF2B5EF4-FFF2-40B4-BE49-F238E27FC236}">
              <a16:creationId xmlns:a16="http://schemas.microsoft.com/office/drawing/2014/main" id="{8DC0E8B6-9C24-4760-8353-35133F1A7BB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51" name="CuadroTexto 50">
          <a:extLst>
            <a:ext uri="{FF2B5EF4-FFF2-40B4-BE49-F238E27FC236}">
              <a16:creationId xmlns:a16="http://schemas.microsoft.com/office/drawing/2014/main" id="{7617EA02-6559-4FBD-9ABA-4B62BAA7596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52" name="CuadroTexto 51">
          <a:extLst>
            <a:ext uri="{FF2B5EF4-FFF2-40B4-BE49-F238E27FC236}">
              <a16:creationId xmlns:a16="http://schemas.microsoft.com/office/drawing/2014/main" id="{8A00DF5D-07B0-432F-8F93-2BFB6D6F3E0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53" name="CuadroTexto 52">
          <a:extLst>
            <a:ext uri="{FF2B5EF4-FFF2-40B4-BE49-F238E27FC236}">
              <a16:creationId xmlns:a16="http://schemas.microsoft.com/office/drawing/2014/main" id="{B39C5680-B749-4FFB-BB19-C7775AF4CE1B}"/>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54" name="CuadroTexto 53">
          <a:extLst>
            <a:ext uri="{FF2B5EF4-FFF2-40B4-BE49-F238E27FC236}">
              <a16:creationId xmlns:a16="http://schemas.microsoft.com/office/drawing/2014/main" id="{584CE64B-0ED4-43EC-907F-C35662585705}"/>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55" name="CuadroTexto 54">
          <a:extLst>
            <a:ext uri="{FF2B5EF4-FFF2-40B4-BE49-F238E27FC236}">
              <a16:creationId xmlns:a16="http://schemas.microsoft.com/office/drawing/2014/main" id="{5348CBBB-195C-4BA4-91D2-6F2F452E12A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56" name="CuadroTexto 55">
          <a:extLst>
            <a:ext uri="{FF2B5EF4-FFF2-40B4-BE49-F238E27FC236}">
              <a16:creationId xmlns:a16="http://schemas.microsoft.com/office/drawing/2014/main" id="{5370434B-7129-4725-ADD5-CE251AA114A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21</xdr:col>
      <xdr:colOff>971550</xdr:colOff>
      <xdr:row>0</xdr:row>
      <xdr:rowOff>114301</xdr:rowOff>
    </xdr:from>
    <xdr:to>
      <xdr:col>23</xdr:col>
      <xdr:colOff>3924299</xdr:colOff>
      <xdr:row>8</xdr:row>
      <xdr:rowOff>181142</xdr:rowOff>
    </xdr:to>
    <xdr:pic>
      <xdr:nvPicPr>
        <xdr:cNvPr id="57" name="Imagen 56">
          <a:extLst>
            <a:ext uri="{FF2B5EF4-FFF2-40B4-BE49-F238E27FC236}">
              <a16:creationId xmlns:a16="http://schemas.microsoft.com/office/drawing/2014/main" id="{BA20FDF7-54DF-EE64-81BF-2285B7EE3EF0}"/>
            </a:ext>
          </a:extLst>
        </xdr:cNvPr>
        <xdr:cNvPicPr>
          <a:picLocks noChangeAspect="1"/>
        </xdr:cNvPicPr>
      </xdr:nvPicPr>
      <xdr:blipFill>
        <a:blip xmlns:r="http://schemas.openxmlformats.org/officeDocument/2006/relationships" r:embed="rId3"/>
        <a:stretch>
          <a:fillRect/>
        </a:stretch>
      </xdr:blipFill>
      <xdr:spPr>
        <a:xfrm>
          <a:off x="28060650" y="114301"/>
          <a:ext cx="5543550" cy="22417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8"/>
  <sheetViews>
    <sheetView tabSelected="1" topLeftCell="A87" zoomScale="60" zoomScaleNormal="60" workbookViewId="0">
      <selection activeCell="B99" sqref="B99"/>
    </sheetView>
  </sheetViews>
  <sheetFormatPr defaultColWidth="11.42578125" defaultRowHeight="15"/>
  <cols>
    <col min="1" max="1" width="11.42578125" style="2"/>
    <col min="2" max="2" width="22.7109375" style="2" customWidth="1"/>
    <col min="3" max="3" width="54.140625" style="2" customWidth="1"/>
    <col min="4" max="4" width="31.42578125" style="2" customWidth="1"/>
    <col min="5" max="5" width="26.85546875" style="2" customWidth="1"/>
    <col min="6" max="6" width="32.7109375" style="2" customWidth="1"/>
    <col min="7" max="7" width="23.140625" style="2" customWidth="1"/>
    <col min="8" max="8" width="20" style="2" customWidth="1"/>
    <col min="9" max="9" width="18.85546875" style="2" customWidth="1"/>
    <col min="10" max="10" width="20.140625" style="2" customWidth="1"/>
    <col min="11" max="11" width="20.42578125" style="2" customWidth="1"/>
    <col min="12" max="12" width="22.42578125" style="2" customWidth="1"/>
    <col min="13" max="14" width="19" style="2" customWidth="1"/>
    <col min="15" max="15" width="19.140625" style="2" customWidth="1"/>
    <col min="16" max="16" width="21.28515625" style="64" bestFit="1" customWidth="1"/>
    <col min="17" max="17" width="21.28515625" style="2" bestFit="1" customWidth="1"/>
    <col min="18" max="19" width="19.140625" style="2" bestFit="1" customWidth="1"/>
    <col min="20" max="20" width="24.28515625" style="2" bestFit="1" customWidth="1"/>
    <col min="21" max="23" width="19.28515625" style="2" customWidth="1"/>
    <col min="24" max="24" width="78.42578125" style="2" customWidth="1"/>
    <col min="25" max="16384" width="11.42578125" style="2"/>
  </cols>
  <sheetData>
    <row r="1" spans="1:24" ht="15.75" thickBot="1"/>
    <row r="2" spans="1:24" ht="27.75">
      <c r="E2" s="263" t="s">
        <v>0</v>
      </c>
      <c r="F2" s="264"/>
      <c r="G2" s="264"/>
      <c r="H2" s="264"/>
      <c r="I2" s="264"/>
      <c r="J2" s="264"/>
      <c r="K2" s="264"/>
      <c r="L2" s="264"/>
      <c r="M2" s="264"/>
      <c r="N2" s="264"/>
      <c r="O2" s="264"/>
      <c r="P2" s="264"/>
      <c r="Q2" s="264"/>
      <c r="R2" s="264"/>
      <c r="S2" s="264"/>
      <c r="T2" s="217"/>
    </row>
    <row r="3" spans="1:24" ht="27.75">
      <c r="E3" s="265" t="s">
        <v>1</v>
      </c>
      <c r="F3" s="266"/>
      <c r="G3" s="266"/>
      <c r="H3" s="266"/>
      <c r="I3" s="266"/>
      <c r="J3" s="266"/>
      <c r="K3" s="266"/>
      <c r="L3" s="266"/>
      <c r="M3" s="266"/>
      <c r="N3" s="266"/>
      <c r="O3" s="266"/>
      <c r="P3" s="266"/>
      <c r="Q3" s="266"/>
      <c r="R3" s="266"/>
      <c r="S3" s="266"/>
      <c r="T3" s="217"/>
    </row>
    <row r="4" spans="1:24" ht="27.75">
      <c r="E4" s="265" t="s">
        <v>2</v>
      </c>
      <c r="F4" s="266"/>
      <c r="G4" s="266"/>
      <c r="H4" s="266"/>
      <c r="I4" s="266"/>
      <c r="J4" s="266"/>
      <c r="K4" s="266"/>
      <c r="L4" s="266"/>
      <c r="M4" s="266"/>
      <c r="N4" s="266"/>
      <c r="O4" s="266"/>
      <c r="P4" s="266"/>
      <c r="Q4" s="266"/>
      <c r="R4" s="266"/>
      <c r="S4" s="266"/>
      <c r="T4" s="217"/>
    </row>
    <row r="5" spans="1:24" ht="27.75">
      <c r="E5" s="269" t="s">
        <v>3</v>
      </c>
      <c r="F5" s="270"/>
      <c r="G5" s="270"/>
      <c r="H5" s="270"/>
      <c r="I5" s="270"/>
      <c r="J5" s="270"/>
      <c r="K5" s="270"/>
      <c r="L5" s="270"/>
      <c r="M5" s="270"/>
      <c r="N5" s="270"/>
      <c r="O5" s="270"/>
      <c r="P5" s="270"/>
      <c r="Q5" s="270"/>
      <c r="R5" s="270"/>
      <c r="S5" s="270"/>
      <c r="T5" s="217"/>
    </row>
    <row r="9" spans="1:24" ht="15.75" thickBot="1"/>
    <row r="10" spans="1:24" ht="21" thickBot="1">
      <c r="G10" s="284" t="s">
        <v>4</v>
      </c>
      <c r="H10" s="285"/>
      <c r="I10" s="285"/>
      <c r="J10" s="285"/>
      <c r="K10" s="285"/>
      <c r="L10" s="285"/>
      <c r="M10" s="285"/>
      <c r="N10" s="285"/>
      <c r="O10" s="285"/>
      <c r="P10" s="285"/>
      <c r="Q10" s="285"/>
      <c r="R10" s="285"/>
      <c r="S10" s="285"/>
      <c r="T10" s="285"/>
      <c r="U10" s="285"/>
      <c r="V10" s="285"/>
      <c r="W10" s="286"/>
    </row>
    <row r="11" spans="1:24" ht="18.75" thickBot="1">
      <c r="A11" s="2" t="s">
        <v>5</v>
      </c>
      <c r="B11" s="231" t="s">
        <v>6</v>
      </c>
      <c r="C11" s="233" t="s">
        <v>7</v>
      </c>
      <c r="D11" s="235" t="s">
        <v>8</v>
      </c>
      <c r="E11" s="236"/>
      <c r="F11" s="237"/>
      <c r="G11" s="238" t="s">
        <v>9</v>
      </c>
      <c r="H11" s="238"/>
      <c r="I11" s="238"/>
      <c r="J11" s="238"/>
      <c r="K11" s="239"/>
      <c r="L11" s="267" t="s">
        <v>10</v>
      </c>
      <c r="M11" s="267"/>
      <c r="N11" s="267"/>
      <c r="O11" s="268"/>
      <c r="P11" s="228" t="s">
        <v>11</v>
      </c>
      <c r="Q11" s="229"/>
      <c r="R11" s="229"/>
      <c r="S11" s="230"/>
      <c r="T11" s="223"/>
      <c r="U11" s="229" t="s">
        <v>12</v>
      </c>
      <c r="V11" s="229"/>
      <c r="W11" s="229"/>
      <c r="X11" s="287" t="s">
        <v>13</v>
      </c>
    </row>
    <row r="12" spans="1:24" ht="111" thickBot="1">
      <c r="B12" s="232"/>
      <c r="C12" s="234"/>
      <c r="D12" s="145" t="s">
        <v>14</v>
      </c>
      <c r="E12" s="145" t="s">
        <v>15</v>
      </c>
      <c r="F12" s="145" t="s">
        <v>16</v>
      </c>
      <c r="G12" s="3" t="s">
        <v>17</v>
      </c>
      <c r="H12" s="4" t="s">
        <v>18</v>
      </c>
      <c r="I12" s="5" t="s">
        <v>19</v>
      </c>
      <c r="J12" s="6" t="s">
        <v>20</v>
      </c>
      <c r="K12" s="7" t="s">
        <v>21</v>
      </c>
      <c r="L12" s="8" t="s">
        <v>18</v>
      </c>
      <c r="M12" s="5" t="s">
        <v>19</v>
      </c>
      <c r="N12" s="6" t="s">
        <v>20</v>
      </c>
      <c r="O12" s="7" t="s">
        <v>21</v>
      </c>
      <c r="P12" s="65" t="s">
        <v>18</v>
      </c>
      <c r="Q12" s="6" t="s">
        <v>19</v>
      </c>
      <c r="R12" s="6" t="s">
        <v>20</v>
      </c>
      <c r="S12" s="9" t="s">
        <v>21</v>
      </c>
      <c r="T12" s="6" t="s">
        <v>18</v>
      </c>
      <c r="U12" s="6" t="s">
        <v>19</v>
      </c>
      <c r="V12" s="6" t="s">
        <v>20</v>
      </c>
      <c r="W12" s="9" t="s">
        <v>21</v>
      </c>
      <c r="X12" s="288"/>
    </row>
    <row r="13" spans="1:24" ht="180">
      <c r="B13" s="78" t="s">
        <v>22</v>
      </c>
      <c r="C13" s="79" t="s">
        <v>23</v>
      </c>
      <c r="D13" s="80" t="s">
        <v>24</v>
      </c>
      <c r="E13" s="81" t="s">
        <v>25</v>
      </c>
      <c r="F13" s="82" t="s">
        <v>26</v>
      </c>
      <c r="G13" s="170">
        <v>0.80469999999999997</v>
      </c>
      <c r="H13" s="171">
        <v>0.20119999999999999</v>
      </c>
      <c r="I13" s="172">
        <v>0.20119999999999999</v>
      </c>
      <c r="J13" s="172">
        <v>0.20119999999999999</v>
      </c>
      <c r="K13" s="173">
        <v>0.2011</v>
      </c>
      <c r="L13" s="174">
        <v>0.20119999999999999</v>
      </c>
      <c r="M13" s="175">
        <v>0.20119999999999999</v>
      </c>
      <c r="N13" s="176"/>
      <c r="O13" s="177"/>
      <c r="P13" s="178">
        <f>IFERROR((L13/H13),"100%")</f>
        <v>1</v>
      </c>
      <c r="Q13" s="179">
        <f>IFERROR((M13/I13),"100%")</f>
        <v>1</v>
      </c>
      <c r="R13" s="162"/>
      <c r="S13" s="163"/>
      <c r="T13" s="214">
        <f>IFERROR((L13/G13),"No Programado")</f>
        <v>0.25003106747856346</v>
      </c>
      <c r="U13" s="165">
        <f>IFERROR((L13+M13)/(G13),"No Programado")</f>
        <v>0.50006213495712692</v>
      </c>
      <c r="V13" s="74"/>
      <c r="W13" s="75"/>
      <c r="X13" s="146" t="s">
        <v>27</v>
      </c>
    </row>
    <row r="14" spans="1:24" ht="78.75" hidden="1">
      <c r="B14" s="241" t="s">
        <v>28</v>
      </c>
      <c r="C14" s="242"/>
      <c r="D14" s="242"/>
      <c r="E14" s="242"/>
      <c r="F14" s="242"/>
      <c r="G14" s="180"/>
      <c r="H14" s="181"/>
      <c r="I14" s="182"/>
      <c r="J14" s="182"/>
      <c r="K14" s="183"/>
      <c r="L14" s="184"/>
      <c r="M14" s="185"/>
      <c r="N14" s="185"/>
      <c r="O14" s="186"/>
      <c r="P14" s="164" t="str">
        <f>IFERROR((L14/H14),"100%")</f>
        <v>100%</v>
      </c>
      <c r="Q14" s="165" t="str">
        <f>IFERROR((M14/I14),"100%")</f>
        <v>100%</v>
      </c>
      <c r="R14" s="166" t="str">
        <f>IFERROR((N14/J14),"100%")</f>
        <v>100%</v>
      </c>
      <c r="S14" s="167" t="str">
        <f>IFERROR((O14/K14),"100%")</f>
        <v>100%</v>
      </c>
      <c r="T14" s="164" t="str">
        <f t="shared" ref="T14:T15" si="0">IFERROR((L14/G14),"No Programado")</f>
        <v>No Programado</v>
      </c>
      <c r="U14" s="165" t="str">
        <f t="shared" ref="U14:U18" si="1">IFERROR((L14+M14)/(G14),"No Programado")</f>
        <v>No Programado</v>
      </c>
      <c r="V14" s="76"/>
      <c r="W14" s="77"/>
      <c r="X14" s="147"/>
    </row>
    <row r="15" spans="1:24" ht="126" hidden="1">
      <c r="B15" s="83" t="s">
        <v>29</v>
      </c>
      <c r="C15" s="84" t="s">
        <v>30</v>
      </c>
      <c r="D15" s="85" t="s">
        <v>31</v>
      </c>
      <c r="E15" s="86" t="s">
        <v>32</v>
      </c>
      <c r="F15" s="87" t="s">
        <v>33</v>
      </c>
      <c r="G15" s="187">
        <v>1</v>
      </c>
      <c r="H15" s="188"/>
      <c r="I15" s="189"/>
      <c r="J15" s="189"/>
      <c r="K15" s="190">
        <v>1</v>
      </c>
      <c r="L15" s="191">
        <v>1</v>
      </c>
      <c r="M15" s="185">
        <v>1</v>
      </c>
      <c r="N15" s="185"/>
      <c r="O15" s="186"/>
      <c r="P15" s="164" t="str">
        <f t="shared" ref="P15:Q15" si="2">IFERROR((L15/H15),"100%")</f>
        <v>100%</v>
      </c>
      <c r="Q15" s="165" t="str">
        <f t="shared" si="2"/>
        <v>100%</v>
      </c>
      <c r="R15" s="166"/>
      <c r="S15" s="167"/>
      <c r="T15" s="164">
        <f t="shared" si="0"/>
        <v>1</v>
      </c>
      <c r="U15" s="165">
        <f t="shared" si="1"/>
        <v>2</v>
      </c>
      <c r="V15" s="76"/>
      <c r="W15" s="77"/>
      <c r="X15" s="148" t="s">
        <v>34</v>
      </c>
    </row>
    <row r="16" spans="1:24" ht="126">
      <c r="B16" s="88" t="s">
        <v>35</v>
      </c>
      <c r="C16" s="89" t="s">
        <v>36</v>
      </c>
      <c r="D16" s="90" t="s">
        <v>37</v>
      </c>
      <c r="E16" s="91" t="s">
        <v>38</v>
      </c>
      <c r="F16" s="90" t="s">
        <v>39</v>
      </c>
      <c r="G16" s="192">
        <v>473</v>
      </c>
      <c r="H16" s="181">
        <v>118</v>
      </c>
      <c r="I16" s="181">
        <v>118</v>
      </c>
      <c r="J16" s="181">
        <v>118</v>
      </c>
      <c r="K16" s="193">
        <v>119</v>
      </c>
      <c r="L16" s="184">
        <v>118</v>
      </c>
      <c r="M16" s="185">
        <v>118</v>
      </c>
      <c r="N16" s="185"/>
      <c r="O16" s="186"/>
      <c r="P16" s="164">
        <f>IFERROR((L16/H16),"100%")</f>
        <v>1</v>
      </c>
      <c r="Q16" s="165">
        <f>IFERROR((M16/I16),"100%")</f>
        <v>1</v>
      </c>
      <c r="R16" s="166"/>
      <c r="S16" s="167"/>
      <c r="T16" s="164">
        <f>IFERROR((L16)/(G16),"No Programado")</f>
        <v>0.24947145877378435</v>
      </c>
      <c r="U16" s="165">
        <f t="shared" si="1"/>
        <v>0.4989429175475687</v>
      </c>
      <c r="V16" s="76"/>
      <c r="W16" s="77"/>
      <c r="X16" s="153" t="s">
        <v>40</v>
      </c>
    </row>
    <row r="17" spans="2:24" ht="126">
      <c r="B17" s="92" t="s">
        <v>41</v>
      </c>
      <c r="C17" s="93" t="s">
        <v>42</v>
      </c>
      <c r="D17" s="94" t="s">
        <v>43</v>
      </c>
      <c r="E17" s="91" t="s">
        <v>38</v>
      </c>
      <c r="F17" s="95" t="s">
        <v>44</v>
      </c>
      <c r="G17" s="194">
        <v>2290</v>
      </c>
      <c r="H17" s="181">
        <v>573</v>
      </c>
      <c r="I17" s="181">
        <v>573</v>
      </c>
      <c r="J17" s="181">
        <v>572</v>
      </c>
      <c r="K17" s="193">
        <v>572</v>
      </c>
      <c r="L17" s="184">
        <v>573</v>
      </c>
      <c r="M17" s="185">
        <v>573</v>
      </c>
      <c r="N17" s="185"/>
      <c r="O17" s="186"/>
      <c r="P17" s="164">
        <f t="shared" ref="P17:Q27" si="3">IFERROR((L17/H17),"100%")</f>
        <v>1</v>
      </c>
      <c r="Q17" s="165">
        <f t="shared" ref="Q17" si="4">IFERROR((M17/I17),"100%")</f>
        <v>1</v>
      </c>
      <c r="R17" s="166"/>
      <c r="S17" s="167"/>
      <c r="T17" s="164">
        <f t="shared" ref="T17:T77" si="5">IFERROR((L17)/(G17),"No Programado")</f>
        <v>0.25021834061135373</v>
      </c>
      <c r="U17" s="165">
        <f t="shared" si="1"/>
        <v>0.50043668122270746</v>
      </c>
      <c r="V17" s="76"/>
      <c r="W17" s="77"/>
      <c r="X17" s="149" t="s">
        <v>45</v>
      </c>
    </row>
    <row r="18" spans="2:24" ht="126">
      <c r="B18" s="92" t="s">
        <v>41</v>
      </c>
      <c r="C18" s="93" t="s">
        <v>46</v>
      </c>
      <c r="D18" s="222" t="s">
        <v>47</v>
      </c>
      <c r="E18" s="96" t="s">
        <v>38</v>
      </c>
      <c r="F18" s="97" t="s">
        <v>48</v>
      </c>
      <c r="G18" s="194">
        <v>1190.6666666666667</v>
      </c>
      <c r="H18" s="181">
        <v>298</v>
      </c>
      <c r="I18" s="181">
        <v>298</v>
      </c>
      <c r="J18" s="181">
        <v>298</v>
      </c>
      <c r="K18" s="193">
        <v>297</v>
      </c>
      <c r="L18" s="184">
        <v>298</v>
      </c>
      <c r="M18" s="185">
        <v>298</v>
      </c>
      <c r="N18" s="185"/>
      <c r="O18" s="186"/>
      <c r="P18" s="164">
        <f>IFERROR((L18/H18),"100%")</f>
        <v>1</v>
      </c>
      <c r="Q18" s="165">
        <f>IFERROR((M18/I18),"100%")</f>
        <v>1</v>
      </c>
      <c r="R18" s="166"/>
      <c r="S18" s="167"/>
      <c r="T18" s="164">
        <f>IFERROR((L18)/(G18),"No Programado")</f>
        <v>0.25027995520716684</v>
      </c>
      <c r="U18" s="165">
        <f t="shared" si="1"/>
        <v>0.50055991041433368</v>
      </c>
      <c r="V18" s="76"/>
      <c r="W18" s="77"/>
      <c r="X18" s="149" t="s">
        <v>49</v>
      </c>
    </row>
    <row r="19" spans="2:24" ht="126">
      <c r="B19" s="158" t="s">
        <v>50</v>
      </c>
      <c r="C19" s="98" t="s">
        <v>51</v>
      </c>
      <c r="D19" s="90" t="s">
        <v>52</v>
      </c>
      <c r="E19" s="91" t="s">
        <v>38</v>
      </c>
      <c r="F19" s="90" t="s">
        <v>53</v>
      </c>
      <c r="G19" s="195">
        <v>6</v>
      </c>
      <c r="H19" s="181">
        <v>1</v>
      </c>
      <c r="I19" s="181">
        <v>1</v>
      </c>
      <c r="J19" s="181">
        <v>3</v>
      </c>
      <c r="K19" s="193">
        <v>1</v>
      </c>
      <c r="L19" s="184">
        <f t="shared" ref="L19:L67" si="6">H19</f>
        <v>1</v>
      </c>
      <c r="M19" s="185">
        <v>1</v>
      </c>
      <c r="N19" s="185"/>
      <c r="O19" s="186"/>
      <c r="P19" s="164">
        <f>IFERROR((L19/H19),"100%")</f>
        <v>1</v>
      </c>
      <c r="Q19" s="165">
        <f>IFERROR((M19/I19),"100%")</f>
        <v>1</v>
      </c>
      <c r="R19" s="166"/>
      <c r="S19" s="167"/>
      <c r="T19" s="164">
        <f t="shared" si="5"/>
        <v>0.16666666666666666</v>
      </c>
      <c r="U19" s="165">
        <f t="shared" ref="U19:U77" si="7">IFERROR((L19+M19)/(G19),"No Programado")</f>
        <v>0.33333333333333331</v>
      </c>
      <c r="V19" s="76"/>
      <c r="W19" s="77"/>
      <c r="X19" s="70" t="s">
        <v>54</v>
      </c>
    </row>
    <row r="20" spans="2:24" ht="108">
      <c r="B20" s="92" t="s">
        <v>41</v>
      </c>
      <c r="C20" s="99" t="s">
        <v>55</v>
      </c>
      <c r="D20" s="94" t="s">
        <v>56</v>
      </c>
      <c r="E20" s="91" t="s">
        <v>38</v>
      </c>
      <c r="F20" s="95" t="s">
        <v>57</v>
      </c>
      <c r="G20" s="194">
        <v>3</v>
      </c>
      <c r="H20" s="181">
        <f t="shared" ref="H20:H36" si="8">G20/4</f>
        <v>0.75</v>
      </c>
      <c r="I20" s="181"/>
      <c r="J20" s="181">
        <f t="shared" ref="J20:J36" si="9">G20/4</f>
        <v>0.75</v>
      </c>
      <c r="K20" s="193">
        <f t="shared" ref="K20:K23" si="10">G20/4</f>
        <v>0.75</v>
      </c>
      <c r="L20" s="184">
        <f t="shared" si="6"/>
        <v>0.75</v>
      </c>
      <c r="M20" s="196"/>
      <c r="N20" s="185"/>
      <c r="O20" s="186"/>
      <c r="P20" s="164">
        <f t="shared" si="3"/>
        <v>1</v>
      </c>
      <c r="Q20" s="165" t="str">
        <f>IFERROR((M20/I20),"100%")</f>
        <v>100%</v>
      </c>
      <c r="R20" s="166"/>
      <c r="S20" s="167"/>
      <c r="T20" s="164">
        <f>IFERROR((L20)/(G20),"No Programado")</f>
        <v>0.25</v>
      </c>
      <c r="U20" s="165">
        <f>IFERROR((L20+M20)/(G20),"No Programado")</f>
        <v>0.25</v>
      </c>
      <c r="V20" s="76"/>
      <c r="W20" s="77"/>
      <c r="X20" s="225" t="s">
        <v>58</v>
      </c>
    </row>
    <row r="21" spans="2:24" ht="126">
      <c r="B21" s="92" t="s">
        <v>41</v>
      </c>
      <c r="C21" s="99" t="s">
        <v>59</v>
      </c>
      <c r="D21" s="94" t="s">
        <v>60</v>
      </c>
      <c r="E21" s="91" t="s">
        <v>38</v>
      </c>
      <c r="F21" s="95" t="s">
        <v>61</v>
      </c>
      <c r="G21" s="194">
        <v>3</v>
      </c>
      <c r="H21" s="181"/>
      <c r="I21" s="181">
        <v>1</v>
      </c>
      <c r="J21" s="181"/>
      <c r="K21" s="193">
        <v>2</v>
      </c>
      <c r="L21" s="184"/>
      <c r="M21" s="185">
        <v>1</v>
      </c>
      <c r="N21" s="185"/>
      <c r="O21" s="186"/>
      <c r="P21" s="164" t="str">
        <f>IFERROR((L21/H21),"100%")</f>
        <v>100%</v>
      </c>
      <c r="Q21" s="165">
        <f>IFERROR((M21/I21),"100%")</f>
        <v>1</v>
      </c>
      <c r="R21" s="166"/>
      <c r="S21" s="167"/>
      <c r="T21" s="164">
        <f t="shared" si="5"/>
        <v>0</v>
      </c>
      <c r="U21" s="165">
        <f t="shared" si="7"/>
        <v>0.33333333333333331</v>
      </c>
      <c r="V21" s="76"/>
      <c r="W21" s="77"/>
      <c r="X21" s="70" t="s">
        <v>62</v>
      </c>
    </row>
    <row r="22" spans="2:24" ht="126">
      <c r="B22" s="92" t="s">
        <v>41</v>
      </c>
      <c r="C22" s="99" t="s">
        <v>63</v>
      </c>
      <c r="D22" s="94" t="s">
        <v>64</v>
      </c>
      <c r="E22" s="91" t="s">
        <v>38</v>
      </c>
      <c r="F22" s="95" t="s">
        <v>65</v>
      </c>
      <c r="G22" s="194">
        <v>45</v>
      </c>
      <c r="H22" s="181">
        <v>11</v>
      </c>
      <c r="I22" s="181">
        <v>11</v>
      </c>
      <c r="J22" s="181">
        <v>12</v>
      </c>
      <c r="K22" s="193">
        <v>11</v>
      </c>
      <c r="L22" s="184">
        <f t="shared" si="6"/>
        <v>11</v>
      </c>
      <c r="M22" s="185">
        <v>11</v>
      </c>
      <c r="N22" s="185"/>
      <c r="O22" s="186"/>
      <c r="P22" s="164">
        <f t="shared" si="3"/>
        <v>1</v>
      </c>
      <c r="Q22" s="165">
        <f t="shared" si="3"/>
        <v>1</v>
      </c>
      <c r="R22" s="166"/>
      <c r="S22" s="167"/>
      <c r="T22" s="164">
        <f t="shared" si="5"/>
        <v>0.24444444444444444</v>
      </c>
      <c r="U22" s="165">
        <f t="shared" si="7"/>
        <v>0.48888888888888887</v>
      </c>
      <c r="V22" s="76"/>
      <c r="W22" s="77"/>
      <c r="X22" s="70" t="s">
        <v>66</v>
      </c>
    </row>
    <row r="23" spans="2:24" ht="126.75" thickBot="1">
      <c r="B23" s="92" t="s">
        <v>41</v>
      </c>
      <c r="C23" s="157" t="s">
        <v>67</v>
      </c>
      <c r="D23" s="94" t="s">
        <v>68</v>
      </c>
      <c r="E23" s="91" t="s">
        <v>32</v>
      </c>
      <c r="F23" s="95" t="s">
        <v>69</v>
      </c>
      <c r="G23" s="194">
        <v>1</v>
      </c>
      <c r="H23" s="181"/>
      <c r="I23" s="181"/>
      <c r="J23" s="181">
        <v>1</v>
      </c>
      <c r="K23" s="193">
        <f t="shared" si="10"/>
        <v>0.25</v>
      </c>
      <c r="L23" s="184"/>
      <c r="M23" s="196"/>
      <c r="N23" s="185"/>
      <c r="O23" s="186"/>
      <c r="P23" s="164" t="str">
        <f>IFERROR((L23/H23),"100%")</f>
        <v>100%</v>
      </c>
      <c r="Q23" s="165" t="str">
        <f>IFERROR((M23/I23),"100%")</f>
        <v>100%</v>
      </c>
      <c r="R23" s="166"/>
      <c r="S23" s="167"/>
      <c r="T23" s="164">
        <f t="shared" si="5"/>
        <v>0</v>
      </c>
      <c r="U23" s="165">
        <f t="shared" si="7"/>
        <v>0</v>
      </c>
      <c r="V23" s="76"/>
      <c r="W23" s="77"/>
      <c r="X23" s="71" t="s">
        <v>70</v>
      </c>
    </row>
    <row r="24" spans="2:24" ht="126">
      <c r="B24" s="88" t="s">
        <v>71</v>
      </c>
      <c r="C24" s="126" t="s">
        <v>72</v>
      </c>
      <c r="D24" s="100" t="s">
        <v>73</v>
      </c>
      <c r="E24" s="101" t="s">
        <v>38</v>
      </c>
      <c r="F24" s="102" t="s">
        <v>74</v>
      </c>
      <c r="G24" s="195">
        <v>2</v>
      </c>
      <c r="H24" s="181">
        <v>1</v>
      </c>
      <c r="I24" s="181"/>
      <c r="J24" s="181">
        <v>1</v>
      </c>
      <c r="K24" s="181"/>
      <c r="L24" s="184">
        <f t="shared" si="6"/>
        <v>1</v>
      </c>
      <c r="M24" s="185"/>
      <c r="N24" s="185"/>
      <c r="O24" s="186"/>
      <c r="P24" s="164">
        <f t="shared" ref="P24:P27" si="11">IFERROR((L24/H24),"100%")</f>
        <v>1</v>
      </c>
      <c r="Q24" s="165" t="str">
        <f>IFERROR((M24/I24),"100%")</f>
        <v>100%</v>
      </c>
      <c r="R24" s="166"/>
      <c r="S24" s="167"/>
      <c r="T24" s="164">
        <f>IFERROR((L24)/(G24),"No Programado")</f>
        <v>0.5</v>
      </c>
      <c r="U24" s="165">
        <f>IFERROR((L24+M24)/(G24),"No Programado")</f>
        <v>0.5</v>
      </c>
      <c r="V24" s="76"/>
      <c r="W24" s="77"/>
      <c r="X24" s="149" t="s">
        <v>75</v>
      </c>
    </row>
    <row r="25" spans="2:24" ht="126">
      <c r="B25" s="92" t="s">
        <v>41</v>
      </c>
      <c r="C25" s="103" t="s">
        <v>76</v>
      </c>
      <c r="D25" s="94" t="s">
        <v>77</v>
      </c>
      <c r="E25" s="101" t="s">
        <v>38</v>
      </c>
      <c r="F25" s="104" t="s">
        <v>78</v>
      </c>
      <c r="G25" s="194">
        <v>8</v>
      </c>
      <c r="H25" s="181">
        <v>2</v>
      </c>
      <c r="I25" s="181">
        <v>2</v>
      </c>
      <c r="J25" s="181">
        <v>2</v>
      </c>
      <c r="K25" s="181">
        <v>2</v>
      </c>
      <c r="L25" s="184">
        <f t="shared" si="6"/>
        <v>2</v>
      </c>
      <c r="M25" s="185">
        <v>0</v>
      </c>
      <c r="N25" s="185"/>
      <c r="O25" s="186"/>
      <c r="P25" s="164">
        <f t="shared" si="11"/>
        <v>1</v>
      </c>
      <c r="Q25" s="165">
        <f t="shared" si="3"/>
        <v>0</v>
      </c>
      <c r="R25" s="166"/>
      <c r="S25" s="167"/>
      <c r="T25" s="164">
        <f t="shared" si="5"/>
        <v>0.25</v>
      </c>
      <c r="U25" s="165">
        <f t="shared" si="7"/>
        <v>0.25</v>
      </c>
      <c r="V25" s="76"/>
      <c r="W25" s="77"/>
      <c r="X25" s="149" t="s">
        <v>79</v>
      </c>
    </row>
    <row r="26" spans="2:24" ht="144">
      <c r="B26" s="92" t="s">
        <v>41</v>
      </c>
      <c r="C26" s="103" t="s">
        <v>80</v>
      </c>
      <c r="D26" s="94" t="s">
        <v>81</v>
      </c>
      <c r="E26" s="101" t="s">
        <v>38</v>
      </c>
      <c r="F26" s="105" t="s">
        <v>82</v>
      </c>
      <c r="G26" s="194">
        <v>3</v>
      </c>
      <c r="H26" s="181">
        <v>1</v>
      </c>
      <c r="I26" s="181"/>
      <c r="J26" s="181">
        <v>1</v>
      </c>
      <c r="K26" s="193">
        <v>1</v>
      </c>
      <c r="L26" s="184">
        <v>1</v>
      </c>
      <c r="M26" s="185"/>
      <c r="N26" s="185"/>
      <c r="O26" s="186"/>
      <c r="P26" s="164">
        <f>IFERROR((L26/H26),"100%")</f>
        <v>1</v>
      </c>
      <c r="Q26" s="165" t="str">
        <f>IFERROR((M26/I26),"100%")</f>
        <v>100%</v>
      </c>
      <c r="R26" s="197"/>
      <c r="S26" s="167"/>
      <c r="T26" s="164">
        <f t="shared" si="5"/>
        <v>0.33333333333333331</v>
      </c>
      <c r="U26" s="165">
        <f>IFERROR((L26+M26)/(G26),"No Programado")</f>
        <v>0.33333333333333331</v>
      </c>
      <c r="V26" s="76"/>
      <c r="W26" s="77"/>
      <c r="X26" s="150" t="s">
        <v>75</v>
      </c>
    </row>
    <row r="27" spans="2:24" ht="126">
      <c r="B27" s="92" t="s">
        <v>41</v>
      </c>
      <c r="C27" s="222" t="s">
        <v>83</v>
      </c>
      <c r="D27" s="222" t="s">
        <v>84</v>
      </c>
      <c r="E27" s="101" t="s">
        <v>38</v>
      </c>
      <c r="F27" s="105" t="s">
        <v>85</v>
      </c>
      <c r="G27" s="194">
        <v>12</v>
      </c>
      <c r="H27" s="181">
        <v>3</v>
      </c>
      <c r="I27" s="181">
        <v>3</v>
      </c>
      <c r="J27" s="181">
        <v>3</v>
      </c>
      <c r="K27" s="193">
        <v>3</v>
      </c>
      <c r="L27" s="184">
        <v>3</v>
      </c>
      <c r="M27" s="185">
        <v>0</v>
      </c>
      <c r="N27" s="185"/>
      <c r="O27" s="186"/>
      <c r="P27" s="164">
        <f t="shared" si="11"/>
        <v>1</v>
      </c>
      <c r="Q27" s="165">
        <f t="shared" si="3"/>
        <v>0</v>
      </c>
      <c r="R27" s="166"/>
      <c r="S27" s="167"/>
      <c r="T27" s="164">
        <f t="shared" si="5"/>
        <v>0.25</v>
      </c>
      <c r="U27" s="165">
        <f>IFERROR((L27+M27)/(G27),"No Programado")</f>
        <v>0.25</v>
      </c>
      <c r="V27" s="76"/>
      <c r="W27" s="77"/>
      <c r="X27" s="216" t="s">
        <v>86</v>
      </c>
    </row>
    <row r="28" spans="2:24" ht="126">
      <c r="B28" s="106" t="s">
        <v>87</v>
      </c>
      <c r="C28" s="107" t="s">
        <v>88</v>
      </c>
      <c r="D28" s="108" t="s">
        <v>89</v>
      </c>
      <c r="E28" s="109" t="s">
        <v>38</v>
      </c>
      <c r="F28" s="110" t="s">
        <v>90</v>
      </c>
      <c r="G28" s="195">
        <v>4440</v>
      </c>
      <c r="H28" s="198">
        <v>1110</v>
      </c>
      <c r="I28" s="198">
        <v>1110</v>
      </c>
      <c r="J28" s="198">
        <v>1110</v>
      </c>
      <c r="K28" s="199">
        <v>1110</v>
      </c>
      <c r="L28" s="200">
        <v>1110</v>
      </c>
      <c r="M28" s="201">
        <v>1110</v>
      </c>
      <c r="N28" s="185"/>
      <c r="O28" s="186"/>
      <c r="P28" s="164">
        <f>IFERROR((L28/H28),"100%")</f>
        <v>1</v>
      </c>
      <c r="Q28" s="165">
        <f t="shared" ref="Q28:Q33" si="12">IFERROR((M28/I28),"100%")</f>
        <v>1</v>
      </c>
      <c r="R28" s="166"/>
      <c r="S28" s="167"/>
      <c r="T28" s="164">
        <f t="shared" si="5"/>
        <v>0.25</v>
      </c>
      <c r="U28" s="165">
        <f t="shared" si="7"/>
        <v>0.5</v>
      </c>
      <c r="V28" s="76"/>
      <c r="W28" s="77"/>
      <c r="X28" s="149" t="s">
        <v>91</v>
      </c>
    </row>
    <row r="29" spans="2:24" ht="126">
      <c r="B29" s="111" t="s">
        <v>41</v>
      </c>
      <c r="C29" s="107" t="s">
        <v>92</v>
      </c>
      <c r="D29" s="112" t="s">
        <v>93</v>
      </c>
      <c r="E29" s="113" t="s">
        <v>38</v>
      </c>
      <c r="F29" s="114" t="s">
        <v>94</v>
      </c>
      <c r="G29" s="194">
        <v>1467</v>
      </c>
      <c r="H29" s="181">
        <v>367</v>
      </c>
      <c r="I29" s="181">
        <v>367</v>
      </c>
      <c r="J29" s="181">
        <v>367</v>
      </c>
      <c r="K29" s="193">
        <v>366</v>
      </c>
      <c r="L29" s="184">
        <v>367</v>
      </c>
      <c r="M29" s="201">
        <v>405</v>
      </c>
      <c r="N29" s="185"/>
      <c r="O29" s="186"/>
      <c r="P29" s="164">
        <f>IFERROR((L29/H29),"100%")</f>
        <v>1</v>
      </c>
      <c r="Q29" s="165">
        <f t="shared" si="12"/>
        <v>1.103542234332425</v>
      </c>
      <c r="R29" s="166"/>
      <c r="S29" s="167"/>
      <c r="T29" s="164">
        <f t="shared" si="5"/>
        <v>0.2501704158145876</v>
      </c>
      <c r="U29" s="165">
        <f t="shared" si="7"/>
        <v>0.52624403544648946</v>
      </c>
      <c r="V29" s="76"/>
      <c r="W29" s="77"/>
      <c r="X29" s="149" t="s">
        <v>95</v>
      </c>
    </row>
    <row r="30" spans="2:24" ht="126">
      <c r="B30" s="111" t="s">
        <v>41</v>
      </c>
      <c r="C30" s="107" t="s">
        <v>96</v>
      </c>
      <c r="D30" s="112" t="s">
        <v>97</v>
      </c>
      <c r="E30" s="113" t="s">
        <v>38</v>
      </c>
      <c r="F30" s="112" t="s">
        <v>98</v>
      </c>
      <c r="G30" s="194">
        <v>276</v>
      </c>
      <c r="H30" s="181">
        <v>69</v>
      </c>
      <c r="I30" s="181">
        <v>69</v>
      </c>
      <c r="J30" s="181">
        <v>69</v>
      </c>
      <c r="K30" s="193">
        <v>69</v>
      </c>
      <c r="L30" s="184">
        <v>69</v>
      </c>
      <c r="M30" s="201">
        <v>78</v>
      </c>
      <c r="N30" s="185"/>
      <c r="O30" s="186"/>
      <c r="P30" s="164">
        <f t="shared" ref="P30:Q45" si="13">IFERROR((L30/H30),"100%")</f>
        <v>1</v>
      </c>
      <c r="Q30" s="165">
        <f t="shared" si="12"/>
        <v>1.1304347826086956</v>
      </c>
      <c r="R30" s="166"/>
      <c r="S30" s="167"/>
      <c r="T30" s="164">
        <f>IFERROR((L30)/(G30),"No Programado")</f>
        <v>0.25</v>
      </c>
      <c r="U30" s="165">
        <f>IFERROR((L30+M30)/(G30),"No Programado")</f>
        <v>0.53260869565217395</v>
      </c>
      <c r="V30" s="76"/>
      <c r="W30" s="77"/>
      <c r="X30" s="149" t="s">
        <v>99</v>
      </c>
    </row>
    <row r="31" spans="2:24" ht="144">
      <c r="B31" s="111" t="s">
        <v>41</v>
      </c>
      <c r="C31" s="107" t="s">
        <v>100</v>
      </c>
      <c r="D31" s="112" t="s">
        <v>101</v>
      </c>
      <c r="E31" s="113" t="s">
        <v>38</v>
      </c>
      <c r="F31" s="115" t="s">
        <v>102</v>
      </c>
      <c r="G31" s="194">
        <v>33200</v>
      </c>
      <c r="H31" s="198">
        <v>8300</v>
      </c>
      <c r="I31" s="198">
        <v>8300</v>
      </c>
      <c r="J31" s="198">
        <v>8300</v>
      </c>
      <c r="K31" s="198">
        <v>8300</v>
      </c>
      <c r="L31" s="184">
        <v>8300</v>
      </c>
      <c r="M31" s="201">
        <v>9108</v>
      </c>
      <c r="N31" s="185"/>
      <c r="O31" s="186"/>
      <c r="P31" s="164">
        <f t="shared" si="13"/>
        <v>1</v>
      </c>
      <c r="Q31" s="165">
        <f t="shared" si="12"/>
        <v>1.0973493975903614</v>
      </c>
      <c r="R31" s="166"/>
      <c r="S31" s="167"/>
      <c r="T31" s="164">
        <f>IFERROR((L31)/(G31),"No Programado")</f>
        <v>0.25</v>
      </c>
      <c r="U31" s="165">
        <f>IFERROR((L31+M31)/(G31),"No Programado")</f>
        <v>0.52433734939759036</v>
      </c>
      <c r="V31" s="76"/>
      <c r="W31" s="77"/>
      <c r="X31" s="149" t="s">
        <v>103</v>
      </c>
    </row>
    <row r="32" spans="2:24" ht="126">
      <c r="B32" s="111" t="s">
        <v>41</v>
      </c>
      <c r="C32" s="116" t="s">
        <v>104</v>
      </c>
      <c r="D32" s="112" t="s">
        <v>105</v>
      </c>
      <c r="E32" s="113" t="s">
        <v>38</v>
      </c>
      <c r="F32" s="112" t="s">
        <v>106</v>
      </c>
      <c r="G32" s="194">
        <v>1600</v>
      </c>
      <c r="H32" s="181">
        <v>400</v>
      </c>
      <c r="I32" s="181">
        <v>400</v>
      </c>
      <c r="J32" s="181">
        <v>400</v>
      </c>
      <c r="K32" s="181">
        <v>400</v>
      </c>
      <c r="L32" s="184">
        <v>400</v>
      </c>
      <c r="M32" s="201">
        <v>510</v>
      </c>
      <c r="N32" s="185"/>
      <c r="O32" s="186"/>
      <c r="P32" s="164">
        <f>IFERROR((L32/H32),"100%")</f>
        <v>1</v>
      </c>
      <c r="Q32" s="165">
        <f t="shared" si="12"/>
        <v>1.2749999999999999</v>
      </c>
      <c r="R32" s="166"/>
      <c r="S32" s="167"/>
      <c r="T32" s="164">
        <f>IFERROR((L32)/(G32),"No Programado")</f>
        <v>0.25</v>
      </c>
      <c r="U32" s="165">
        <f>IFERROR((L32+M32)/(G32),"No Programado")</f>
        <v>0.56874999999999998</v>
      </c>
      <c r="V32" s="76"/>
      <c r="W32" s="77"/>
      <c r="X32" s="149" t="s">
        <v>107</v>
      </c>
    </row>
    <row r="33" spans="2:24" ht="180">
      <c r="B33" s="243" t="s">
        <v>108</v>
      </c>
      <c r="C33" s="246" t="s">
        <v>109</v>
      </c>
      <c r="D33" s="94" t="s">
        <v>110</v>
      </c>
      <c r="E33" s="91" t="s">
        <v>38</v>
      </c>
      <c r="F33" s="117" t="s">
        <v>111</v>
      </c>
      <c r="G33" s="202">
        <v>1</v>
      </c>
      <c r="H33" s="181"/>
      <c r="I33" s="181"/>
      <c r="J33" s="181"/>
      <c r="K33" s="193">
        <v>100</v>
      </c>
      <c r="L33" s="184"/>
      <c r="M33" s="185"/>
      <c r="N33" s="185"/>
      <c r="O33" s="186"/>
      <c r="P33" s="164" t="str">
        <f>IFERROR((L33/H33),"100%")</f>
        <v>100%</v>
      </c>
      <c r="Q33" s="165" t="str">
        <f t="shared" si="12"/>
        <v>100%</v>
      </c>
      <c r="R33" s="166"/>
      <c r="S33" s="167"/>
      <c r="T33" s="164">
        <f t="shared" si="5"/>
        <v>0</v>
      </c>
      <c r="U33" s="165">
        <f t="shared" si="7"/>
        <v>0</v>
      </c>
      <c r="V33" s="76"/>
      <c r="W33" s="77"/>
      <c r="X33" s="149" t="s">
        <v>112</v>
      </c>
    </row>
    <row r="34" spans="2:24" ht="144">
      <c r="B34" s="244"/>
      <c r="C34" s="247"/>
      <c r="D34" s="94" t="s">
        <v>113</v>
      </c>
      <c r="E34" s="91" t="s">
        <v>38</v>
      </c>
      <c r="F34" s="117" t="s">
        <v>111</v>
      </c>
      <c r="G34" s="202">
        <v>1</v>
      </c>
      <c r="H34" s="181"/>
      <c r="I34" s="181"/>
      <c r="J34" s="181"/>
      <c r="K34" s="193">
        <v>100</v>
      </c>
      <c r="L34" s="184"/>
      <c r="M34" s="185"/>
      <c r="N34" s="185"/>
      <c r="O34" s="186"/>
      <c r="P34" s="164" t="str">
        <f>IFERROR((L34/H34),"100%")</f>
        <v>100%</v>
      </c>
      <c r="Q34" s="165" t="str">
        <f t="shared" si="13"/>
        <v>100%</v>
      </c>
      <c r="R34" s="166"/>
      <c r="S34" s="167"/>
      <c r="T34" s="164">
        <f t="shared" si="5"/>
        <v>0</v>
      </c>
      <c r="U34" s="165">
        <f t="shared" si="7"/>
        <v>0</v>
      </c>
      <c r="V34" s="76"/>
      <c r="W34" s="77"/>
      <c r="X34" s="149" t="s">
        <v>112</v>
      </c>
    </row>
    <row r="35" spans="2:24" ht="126">
      <c r="B35" s="245"/>
      <c r="C35" s="248"/>
      <c r="D35" s="94" t="s">
        <v>114</v>
      </c>
      <c r="E35" s="91" t="s">
        <v>32</v>
      </c>
      <c r="F35" s="117" t="s">
        <v>115</v>
      </c>
      <c r="G35" s="202">
        <v>1</v>
      </c>
      <c r="H35" s="181"/>
      <c r="I35" s="181"/>
      <c r="J35" s="181"/>
      <c r="K35" s="193">
        <v>100</v>
      </c>
      <c r="L35" s="184"/>
      <c r="M35" s="185"/>
      <c r="N35" s="185"/>
      <c r="O35" s="186"/>
      <c r="P35" s="164" t="str">
        <f t="shared" si="13"/>
        <v>100%</v>
      </c>
      <c r="Q35" s="165" t="str">
        <f>IFERROR((M35/I35),"100%")</f>
        <v>100%</v>
      </c>
      <c r="R35" s="166"/>
      <c r="S35" s="167"/>
      <c r="T35" s="164">
        <f t="shared" si="5"/>
        <v>0</v>
      </c>
      <c r="U35" s="165">
        <f t="shared" si="7"/>
        <v>0</v>
      </c>
      <c r="V35" s="76"/>
      <c r="W35" s="77"/>
      <c r="X35" s="149" t="s">
        <v>112</v>
      </c>
    </row>
    <row r="36" spans="2:24" ht="126">
      <c r="B36" s="92" t="s">
        <v>41</v>
      </c>
      <c r="C36" s="94" t="s">
        <v>116</v>
      </c>
      <c r="D36" s="94" t="s">
        <v>117</v>
      </c>
      <c r="E36" s="91" t="s">
        <v>38</v>
      </c>
      <c r="F36" s="117" t="s">
        <v>118</v>
      </c>
      <c r="G36" s="192">
        <v>100</v>
      </c>
      <c r="H36" s="181">
        <f t="shared" si="8"/>
        <v>25</v>
      </c>
      <c r="I36" s="181">
        <f t="shared" ref="I36" si="14">G36/4</f>
        <v>25</v>
      </c>
      <c r="J36" s="181">
        <f t="shared" si="9"/>
        <v>25</v>
      </c>
      <c r="K36" s="193">
        <v>25</v>
      </c>
      <c r="L36" s="184">
        <v>0</v>
      </c>
      <c r="M36" s="185">
        <v>25</v>
      </c>
      <c r="N36" s="185"/>
      <c r="O36" s="186"/>
      <c r="P36" s="164">
        <f>IFERROR((L36/H36),"100%")</f>
        <v>0</v>
      </c>
      <c r="Q36" s="165">
        <f>IFERROR((M36/I36),"100%")</f>
        <v>1</v>
      </c>
      <c r="R36" s="166"/>
      <c r="S36" s="167"/>
      <c r="T36" s="164">
        <f t="shared" si="5"/>
        <v>0</v>
      </c>
      <c r="U36" s="165">
        <f t="shared" si="7"/>
        <v>0.25</v>
      </c>
      <c r="V36" s="76"/>
      <c r="W36" s="77"/>
      <c r="X36" s="149" t="s">
        <v>119</v>
      </c>
    </row>
    <row r="37" spans="2:24" ht="144">
      <c r="B37" s="92" t="s">
        <v>41</v>
      </c>
      <c r="C37" s="94" t="s">
        <v>120</v>
      </c>
      <c r="D37" s="94" t="s">
        <v>121</v>
      </c>
      <c r="E37" s="91" t="s">
        <v>38</v>
      </c>
      <c r="F37" s="117" t="s">
        <v>122</v>
      </c>
      <c r="G37" s="192">
        <v>20</v>
      </c>
      <c r="H37" s="181">
        <v>5</v>
      </c>
      <c r="I37" s="181">
        <v>5</v>
      </c>
      <c r="J37" s="181">
        <v>5</v>
      </c>
      <c r="K37" s="193">
        <v>5</v>
      </c>
      <c r="L37" s="184">
        <v>5</v>
      </c>
      <c r="M37" s="185">
        <v>5</v>
      </c>
      <c r="N37" s="185"/>
      <c r="O37" s="186"/>
      <c r="P37" s="164">
        <f>IFERROR((L37/H37),"100%")</f>
        <v>1</v>
      </c>
      <c r="Q37" s="165">
        <f t="shared" si="13"/>
        <v>1</v>
      </c>
      <c r="R37" s="166"/>
      <c r="S37" s="167"/>
      <c r="T37" s="164">
        <f t="shared" si="5"/>
        <v>0.25</v>
      </c>
      <c r="U37" s="165">
        <f t="shared" si="7"/>
        <v>0.5</v>
      </c>
      <c r="V37" s="76"/>
      <c r="W37" s="77"/>
      <c r="X37" s="152" t="s">
        <v>123</v>
      </c>
    </row>
    <row r="38" spans="2:24" ht="126">
      <c r="B38" s="92" t="s">
        <v>41</v>
      </c>
      <c r="C38" s="222" t="s">
        <v>124</v>
      </c>
      <c r="D38" s="222" t="s">
        <v>125</v>
      </c>
      <c r="E38" s="91" t="s">
        <v>38</v>
      </c>
      <c r="F38" s="117" t="s">
        <v>126</v>
      </c>
      <c r="G38" s="192">
        <v>10</v>
      </c>
      <c r="H38" s="181">
        <v>3</v>
      </c>
      <c r="I38" s="181">
        <v>3</v>
      </c>
      <c r="J38" s="181">
        <v>3</v>
      </c>
      <c r="K38" s="193">
        <v>3</v>
      </c>
      <c r="L38" s="184">
        <v>3</v>
      </c>
      <c r="M38" s="185">
        <v>2</v>
      </c>
      <c r="N38" s="185"/>
      <c r="O38" s="186"/>
      <c r="P38" s="164">
        <f t="shared" si="13"/>
        <v>1</v>
      </c>
      <c r="Q38" s="165">
        <f>IFERROR((M38/I38),"100%")</f>
        <v>0.66666666666666663</v>
      </c>
      <c r="R38" s="166"/>
      <c r="S38" s="167"/>
      <c r="T38" s="164">
        <f t="shared" si="5"/>
        <v>0.3</v>
      </c>
      <c r="U38" s="165">
        <f>IFERROR((L38+M38)/(G38),"No Programado")</f>
        <v>0.5</v>
      </c>
      <c r="V38" s="76"/>
      <c r="W38" s="77"/>
      <c r="X38" s="152" t="s">
        <v>127</v>
      </c>
    </row>
    <row r="39" spans="2:24" ht="126">
      <c r="B39" s="255" t="s">
        <v>41</v>
      </c>
      <c r="C39" s="253" t="s">
        <v>128</v>
      </c>
      <c r="D39" s="118" t="s">
        <v>129</v>
      </c>
      <c r="E39" s="96" t="s">
        <v>38</v>
      </c>
      <c r="F39" s="117" t="s">
        <v>130</v>
      </c>
      <c r="G39" s="192">
        <v>100</v>
      </c>
      <c r="H39" s="181">
        <v>25</v>
      </c>
      <c r="I39" s="181">
        <v>25</v>
      </c>
      <c r="J39" s="181">
        <v>25</v>
      </c>
      <c r="K39" s="193">
        <v>25</v>
      </c>
      <c r="L39" s="184">
        <v>25</v>
      </c>
      <c r="M39" s="185">
        <v>25</v>
      </c>
      <c r="N39" s="185"/>
      <c r="O39" s="186"/>
      <c r="P39" s="164">
        <f>IFERROR((L39/H39),"100%")</f>
        <v>1</v>
      </c>
      <c r="Q39" s="165">
        <f>IFERROR((M39/I39),"100%")</f>
        <v>1</v>
      </c>
      <c r="R39" s="166"/>
      <c r="S39" s="167"/>
      <c r="T39" s="164">
        <f t="shared" si="5"/>
        <v>0.25</v>
      </c>
      <c r="U39" s="165">
        <f t="shared" si="7"/>
        <v>0.5</v>
      </c>
      <c r="V39" s="76"/>
      <c r="W39" s="77"/>
      <c r="X39" s="152" t="s">
        <v>131</v>
      </c>
    </row>
    <row r="40" spans="2:24" ht="126">
      <c r="B40" s="256"/>
      <c r="C40" s="254"/>
      <c r="D40" s="119" t="s">
        <v>132</v>
      </c>
      <c r="E40" s="96" t="s">
        <v>38</v>
      </c>
      <c r="F40" s="120" t="s">
        <v>133</v>
      </c>
      <c r="G40" s="192">
        <v>9</v>
      </c>
      <c r="H40" s="181">
        <v>2</v>
      </c>
      <c r="I40" s="181">
        <v>2</v>
      </c>
      <c r="J40" s="181">
        <v>2</v>
      </c>
      <c r="K40" s="193">
        <v>3</v>
      </c>
      <c r="L40" s="184">
        <v>2</v>
      </c>
      <c r="M40" s="185">
        <v>2</v>
      </c>
      <c r="N40" s="185"/>
      <c r="O40" s="186"/>
      <c r="P40" s="164">
        <f>IFERROR((L40/H40),"100%")</f>
        <v>1</v>
      </c>
      <c r="Q40" s="165">
        <f>IFERROR((M40/I40),"100%")</f>
        <v>1</v>
      </c>
      <c r="R40" s="166"/>
      <c r="S40" s="167"/>
      <c r="T40" s="164">
        <f t="shared" si="5"/>
        <v>0.22222222222222221</v>
      </c>
      <c r="U40" s="165">
        <f t="shared" si="7"/>
        <v>0.44444444444444442</v>
      </c>
      <c r="V40" s="76"/>
      <c r="W40" s="77"/>
      <c r="X40" s="152" t="s">
        <v>134</v>
      </c>
    </row>
    <row r="41" spans="2:24" ht="144">
      <c r="B41" s="121" t="s">
        <v>41</v>
      </c>
      <c r="C41" s="119" t="s">
        <v>135</v>
      </c>
      <c r="D41" s="119" t="s">
        <v>136</v>
      </c>
      <c r="E41" s="122" t="s">
        <v>38</v>
      </c>
      <c r="F41" s="120" t="s">
        <v>137</v>
      </c>
      <c r="G41" s="192">
        <v>22</v>
      </c>
      <c r="H41" s="181">
        <v>6</v>
      </c>
      <c r="I41" s="181">
        <v>6</v>
      </c>
      <c r="J41" s="181">
        <v>5</v>
      </c>
      <c r="K41" s="193">
        <v>5</v>
      </c>
      <c r="L41" s="184">
        <v>6</v>
      </c>
      <c r="M41" s="185">
        <v>6</v>
      </c>
      <c r="N41" s="185"/>
      <c r="O41" s="186"/>
      <c r="P41" s="164">
        <f t="shared" si="13"/>
        <v>1</v>
      </c>
      <c r="Q41" s="165">
        <f t="shared" si="13"/>
        <v>1</v>
      </c>
      <c r="R41" s="166"/>
      <c r="S41" s="167"/>
      <c r="T41" s="164">
        <f t="shared" si="5"/>
        <v>0.27272727272727271</v>
      </c>
      <c r="U41" s="165">
        <f t="shared" si="7"/>
        <v>0.54545454545454541</v>
      </c>
      <c r="V41" s="76"/>
      <c r="W41" s="77"/>
      <c r="X41" s="152" t="s">
        <v>138</v>
      </c>
    </row>
    <row r="42" spans="2:24" ht="126">
      <c r="B42" s="121" t="s">
        <v>41</v>
      </c>
      <c r="C42" s="123" t="s">
        <v>139</v>
      </c>
      <c r="D42" s="123" t="s">
        <v>140</v>
      </c>
      <c r="E42" s="122" t="s">
        <v>38</v>
      </c>
      <c r="F42" s="124" t="s">
        <v>141</v>
      </c>
      <c r="G42" s="203">
        <v>13</v>
      </c>
      <c r="H42" s="181">
        <v>3</v>
      </c>
      <c r="I42" s="181">
        <v>3</v>
      </c>
      <c r="J42" s="181">
        <v>3</v>
      </c>
      <c r="K42" s="193">
        <v>4</v>
      </c>
      <c r="L42" s="184">
        <v>3</v>
      </c>
      <c r="M42" s="185">
        <v>3</v>
      </c>
      <c r="N42" s="185"/>
      <c r="O42" s="186"/>
      <c r="P42" s="164">
        <f t="shared" si="13"/>
        <v>1</v>
      </c>
      <c r="Q42" s="165">
        <f t="shared" si="13"/>
        <v>1</v>
      </c>
      <c r="R42" s="166"/>
      <c r="S42" s="167"/>
      <c r="T42" s="164">
        <f t="shared" si="5"/>
        <v>0.23076923076923078</v>
      </c>
      <c r="U42" s="165">
        <f t="shared" si="7"/>
        <v>0.46153846153846156</v>
      </c>
      <c r="V42" s="76"/>
      <c r="W42" s="77"/>
      <c r="X42" s="152" t="s">
        <v>142</v>
      </c>
    </row>
    <row r="43" spans="2:24" ht="126">
      <c r="B43" s="121" t="s">
        <v>41</v>
      </c>
      <c r="C43" s="123" t="s">
        <v>143</v>
      </c>
      <c r="D43" s="123" t="s">
        <v>144</v>
      </c>
      <c r="E43" s="122" t="s">
        <v>38</v>
      </c>
      <c r="F43" s="124" t="s">
        <v>145</v>
      </c>
      <c r="G43" s="203">
        <v>4</v>
      </c>
      <c r="H43" s="181">
        <v>1</v>
      </c>
      <c r="I43" s="181">
        <v>1</v>
      </c>
      <c r="J43" s="181">
        <v>1</v>
      </c>
      <c r="K43" s="193">
        <v>1</v>
      </c>
      <c r="L43" s="184">
        <v>1</v>
      </c>
      <c r="M43" s="185">
        <v>1</v>
      </c>
      <c r="N43" s="185"/>
      <c r="O43" s="186"/>
      <c r="P43" s="164">
        <f t="shared" si="13"/>
        <v>1</v>
      </c>
      <c r="Q43" s="165">
        <f t="shared" si="13"/>
        <v>1</v>
      </c>
      <c r="R43" s="166"/>
      <c r="S43" s="167"/>
      <c r="T43" s="164">
        <f t="shared" si="5"/>
        <v>0.25</v>
      </c>
      <c r="U43" s="165">
        <f t="shared" si="7"/>
        <v>0.5</v>
      </c>
      <c r="V43" s="76"/>
      <c r="W43" s="77"/>
      <c r="X43" s="152" t="s">
        <v>146</v>
      </c>
    </row>
    <row r="44" spans="2:24" ht="126">
      <c r="B44" s="121" t="s">
        <v>41</v>
      </c>
      <c r="C44" s="123" t="s">
        <v>147</v>
      </c>
      <c r="D44" s="123" t="s">
        <v>148</v>
      </c>
      <c r="E44" s="122" t="s">
        <v>38</v>
      </c>
      <c r="F44" s="124" t="s">
        <v>149</v>
      </c>
      <c r="G44" s="203">
        <v>2</v>
      </c>
      <c r="H44" s="181">
        <v>1</v>
      </c>
      <c r="I44" s="181">
        <v>1</v>
      </c>
      <c r="J44" s="181"/>
      <c r="K44" s="193"/>
      <c r="L44" s="184">
        <v>1</v>
      </c>
      <c r="M44" s="185">
        <v>1</v>
      </c>
      <c r="N44" s="185"/>
      <c r="O44" s="186"/>
      <c r="P44" s="164">
        <f t="shared" si="13"/>
        <v>1</v>
      </c>
      <c r="Q44" s="165">
        <f t="shared" si="13"/>
        <v>1</v>
      </c>
      <c r="R44" s="166"/>
      <c r="S44" s="167"/>
      <c r="T44" s="164">
        <f t="shared" si="5"/>
        <v>0.5</v>
      </c>
      <c r="U44" s="165">
        <f t="shared" si="7"/>
        <v>1</v>
      </c>
      <c r="V44" s="76"/>
      <c r="W44" s="77"/>
      <c r="X44" s="152" t="s">
        <v>150</v>
      </c>
    </row>
    <row r="45" spans="2:24" ht="126.75" thickBot="1">
      <c r="B45" s="121" t="s">
        <v>41</v>
      </c>
      <c r="C45" s="159" t="s">
        <v>151</v>
      </c>
      <c r="D45" s="159" t="s">
        <v>152</v>
      </c>
      <c r="E45" s="122" t="s">
        <v>38</v>
      </c>
      <c r="F45" s="125" t="s">
        <v>153</v>
      </c>
      <c r="G45" s="203">
        <v>4</v>
      </c>
      <c r="H45" s="181">
        <v>1</v>
      </c>
      <c r="I45" s="181">
        <v>1</v>
      </c>
      <c r="J45" s="181">
        <v>1</v>
      </c>
      <c r="K45" s="193">
        <v>1</v>
      </c>
      <c r="L45" s="184">
        <v>1</v>
      </c>
      <c r="M45" s="185">
        <v>1</v>
      </c>
      <c r="N45" s="185"/>
      <c r="O45" s="186"/>
      <c r="P45" s="164">
        <f t="shared" si="13"/>
        <v>1</v>
      </c>
      <c r="Q45" s="165">
        <f t="shared" si="13"/>
        <v>1</v>
      </c>
      <c r="R45" s="166"/>
      <c r="S45" s="167"/>
      <c r="T45" s="164">
        <f t="shared" si="5"/>
        <v>0.25</v>
      </c>
      <c r="U45" s="165">
        <f t="shared" si="7"/>
        <v>0.5</v>
      </c>
      <c r="V45" s="76"/>
      <c r="W45" s="77"/>
      <c r="X45" s="152" t="s">
        <v>154</v>
      </c>
    </row>
    <row r="46" spans="2:24" ht="180">
      <c r="B46" s="218" t="s">
        <v>155</v>
      </c>
      <c r="C46" s="220" t="s">
        <v>156</v>
      </c>
      <c r="D46" s="126" t="s">
        <v>157</v>
      </c>
      <c r="E46" s="127" t="s">
        <v>38</v>
      </c>
      <c r="F46" s="128" t="s">
        <v>158</v>
      </c>
      <c r="G46" s="192">
        <v>61</v>
      </c>
      <c r="H46" s="181">
        <v>15</v>
      </c>
      <c r="I46" s="182">
        <v>15</v>
      </c>
      <c r="J46" s="182">
        <v>15</v>
      </c>
      <c r="K46" s="183">
        <v>16</v>
      </c>
      <c r="L46" s="184">
        <v>15</v>
      </c>
      <c r="M46" s="185">
        <v>15</v>
      </c>
      <c r="N46" s="185"/>
      <c r="O46" s="186"/>
      <c r="P46" s="164">
        <f t="shared" ref="P46:Q61" si="15">IFERROR((L46/H46),"100%")</f>
        <v>1</v>
      </c>
      <c r="Q46" s="165">
        <f t="shared" si="15"/>
        <v>1</v>
      </c>
      <c r="R46" s="166"/>
      <c r="S46" s="167"/>
      <c r="T46" s="164">
        <f t="shared" si="5"/>
        <v>0.24590163934426229</v>
      </c>
      <c r="U46" s="165">
        <f t="shared" si="7"/>
        <v>0.49180327868852458</v>
      </c>
      <c r="V46" s="76"/>
      <c r="W46" s="77"/>
      <c r="X46" s="226" t="s">
        <v>159</v>
      </c>
    </row>
    <row r="47" spans="2:24" ht="126">
      <c r="B47" s="92" t="s">
        <v>41</v>
      </c>
      <c r="C47" s="94" t="s">
        <v>160</v>
      </c>
      <c r="D47" s="94" t="s">
        <v>161</v>
      </c>
      <c r="E47" s="91" t="s">
        <v>38</v>
      </c>
      <c r="F47" s="95" t="s">
        <v>162</v>
      </c>
      <c r="G47" s="194">
        <v>83</v>
      </c>
      <c r="H47" s="181">
        <v>20</v>
      </c>
      <c r="I47" s="182">
        <v>19</v>
      </c>
      <c r="J47" s="182">
        <v>20</v>
      </c>
      <c r="K47" s="183">
        <v>24</v>
      </c>
      <c r="L47" s="184">
        <v>19</v>
      </c>
      <c r="M47" s="185">
        <v>12</v>
      </c>
      <c r="N47" s="185"/>
      <c r="O47" s="186"/>
      <c r="P47" s="164">
        <f>IFERROR((L47/H47),"100%")</f>
        <v>0.95</v>
      </c>
      <c r="Q47" s="165">
        <f>IFERROR((M47/I47),"100%")</f>
        <v>0.63157894736842102</v>
      </c>
      <c r="R47" s="166"/>
      <c r="S47" s="167"/>
      <c r="T47" s="164">
        <f t="shared" si="5"/>
        <v>0.2289156626506024</v>
      </c>
      <c r="U47" s="165">
        <f>IFERROR((L47+M47)/(G47),"No Programado")</f>
        <v>0.37349397590361444</v>
      </c>
      <c r="V47" s="76"/>
      <c r="W47" s="77"/>
      <c r="X47" s="227" t="s">
        <v>163</v>
      </c>
    </row>
    <row r="48" spans="2:24" ht="126">
      <c r="B48" s="92" t="s">
        <v>41</v>
      </c>
      <c r="C48" s="94" t="s">
        <v>164</v>
      </c>
      <c r="D48" s="222" t="s">
        <v>165</v>
      </c>
      <c r="E48" s="96" t="s">
        <v>38</v>
      </c>
      <c r="F48" s="97" t="s">
        <v>166</v>
      </c>
      <c r="G48" s="194">
        <v>48</v>
      </c>
      <c r="H48" s="181">
        <v>12</v>
      </c>
      <c r="I48" s="182">
        <v>12</v>
      </c>
      <c r="J48" s="182">
        <v>12</v>
      </c>
      <c r="K48" s="183">
        <v>12</v>
      </c>
      <c r="L48" s="184">
        <v>12</v>
      </c>
      <c r="M48" s="185">
        <v>12</v>
      </c>
      <c r="N48" s="185"/>
      <c r="O48" s="186"/>
      <c r="P48" s="164">
        <f t="shared" si="15"/>
        <v>1</v>
      </c>
      <c r="Q48" s="165">
        <f t="shared" si="15"/>
        <v>1</v>
      </c>
      <c r="R48" s="166"/>
      <c r="S48" s="167"/>
      <c r="T48" s="164">
        <f t="shared" si="5"/>
        <v>0.25</v>
      </c>
      <c r="U48" s="165">
        <f t="shared" si="7"/>
        <v>0.5</v>
      </c>
      <c r="V48" s="76"/>
      <c r="W48" s="77"/>
      <c r="X48" s="227" t="s">
        <v>167</v>
      </c>
    </row>
    <row r="49" spans="2:24" ht="129">
      <c r="B49" s="160" t="s">
        <v>168</v>
      </c>
      <c r="C49" s="221" t="s">
        <v>169</v>
      </c>
      <c r="D49" s="90" t="s">
        <v>170</v>
      </c>
      <c r="E49" s="91" t="s">
        <v>38</v>
      </c>
      <c r="F49" s="90" t="s">
        <v>171</v>
      </c>
      <c r="G49" s="195">
        <v>17</v>
      </c>
      <c r="H49" s="181">
        <v>4</v>
      </c>
      <c r="I49" s="181">
        <v>4</v>
      </c>
      <c r="J49" s="181">
        <v>4</v>
      </c>
      <c r="K49" s="193">
        <v>5</v>
      </c>
      <c r="L49" s="184">
        <v>4</v>
      </c>
      <c r="M49" s="185">
        <v>6</v>
      </c>
      <c r="N49" s="185"/>
      <c r="O49" s="186"/>
      <c r="P49" s="164">
        <f>IFERROR((L49/H49),"100%")</f>
        <v>1</v>
      </c>
      <c r="Q49" s="165">
        <f>IFERROR((M49/I49),"100%")</f>
        <v>1.5</v>
      </c>
      <c r="R49" s="166"/>
      <c r="S49" s="167"/>
      <c r="T49" s="164">
        <f t="shared" si="5"/>
        <v>0.23529411764705882</v>
      </c>
      <c r="U49" s="165">
        <f t="shared" si="7"/>
        <v>0.58823529411764708</v>
      </c>
      <c r="V49" s="76"/>
      <c r="W49" s="77"/>
      <c r="X49" s="149" t="s">
        <v>172</v>
      </c>
    </row>
    <row r="50" spans="2:24" ht="126">
      <c r="B50" s="92" t="s">
        <v>41</v>
      </c>
      <c r="C50" s="99" t="s">
        <v>173</v>
      </c>
      <c r="D50" s="94" t="s">
        <v>174</v>
      </c>
      <c r="E50" s="91" t="s">
        <v>38</v>
      </c>
      <c r="F50" s="95" t="s">
        <v>175</v>
      </c>
      <c r="G50" s="194">
        <v>17</v>
      </c>
      <c r="H50" s="181">
        <v>4</v>
      </c>
      <c r="I50" s="181">
        <v>4</v>
      </c>
      <c r="J50" s="181">
        <v>4</v>
      </c>
      <c r="K50" s="193">
        <v>5</v>
      </c>
      <c r="L50" s="184">
        <v>4</v>
      </c>
      <c r="M50" s="185">
        <v>8</v>
      </c>
      <c r="N50" s="185"/>
      <c r="O50" s="186"/>
      <c r="P50" s="164">
        <f>IFERROR((L50/H50),"100%")</f>
        <v>1</v>
      </c>
      <c r="Q50" s="165">
        <f>IFERROR((M50/I50),"100%")</f>
        <v>2</v>
      </c>
      <c r="R50" s="166"/>
      <c r="S50" s="167"/>
      <c r="T50" s="164">
        <f t="shared" si="5"/>
        <v>0.23529411764705882</v>
      </c>
      <c r="U50" s="165">
        <f t="shared" si="7"/>
        <v>0.70588235294117652</v>
      </c>
      <c r="V50" s="76"/>
      <c r="W50" s="77"/>
      <c r="X50" s="149" t="s">
        <v>176</v>
      </c>
    </row>
    <row r="51" spans="2:24" ht="126.75" thickBot="1">
      <c r="B51" s="92" t="s">
        <v>41</v>
      </c>
      <c r="C51" s="99" t="s">
        <v>177</v>
      </c>
      <c r="D51" s="219" t="s">
        <v>178</v>
      </c>
      <c r="E51" s="96" t="s">
        <v>38</v>
      </c>
      <c r="F51" s="219" t="s">
        <v>179</v>
      </c>
      <c r="G51" s="194">
        <v>19000</v>
      </c>
      <c r="H51" s="181">
        <v>4750</v>
      </c>
      <c r="I51" s="181">
        <v>4750</v>
      </c>
      <c r="J51" s="181">
        <v>4750</v>
      </c>
      <c r="K51" s="181">
        <v>4750</v>
      </c>
      <c r="L51" s="184">
        <v>4750</v>
      </c>
      <c r="M51" s="185">
        <v>8970</v>
      </c>
      <c r="N51" s="185"/>
      <c r="O51" s="186"/>
      <c r="P51" s="164">
        <f>IFERROR((L51/H51),"100%")</f>
        <v>1</v>
      </c>
      <c r="Q51" s="165">
        <f t="shared" si="15"/>
        <v>1.888421052631579</v>
      </c>
      <c r="R51" s="166"/>
      <c r="S51" s="167"/>
      <c r="T51" s="164">
        <f t="shared" si="5"/>
        <v>0.25</v>
      </c>
      <c r="U51" s="165">
        <f t="shared" si="7"/>
        <v>0.72210526315789469</v>
      </c>
      <c r="V51" s="76"/>
      <c r="W51" s="77"/>
      <c r="X51" s="151" t="s">
        <v>180</v>
      </c>
    </row>
    <row r="52" spans="2:24" ht="126">
      <c r="B52" s="88" t="s">
        <v>181</v>
      </c>
      <c r="C52" s="99" t="s">
        <v>182</v>
      </c>
      <c r="D52" s="90" t="s">
        <v>183</v>
      </c>
      <c r="E52" s="91" t="s">
        <v>38</v>
      </c>
      <c r="F52" s="90" t="s">
        <v>184</v>
      </c>
      <c r="G52" s="195">
        <v>750</v>
      </c>
      <c r="H52" s="181">
        <v>188</v>
      </c>
      <c r="I52" s="181">
        <v>188</v>
      </c>
      <c r="J52" s="181">
        <v>187</v>
      </c>
      <c r="K52" s="181">
        <v>187</v>
      </c>
      <c r="L52" s="184">
        <v>188</v>
      </c>
      <c r="M52" s="185">
        <v>152</v>
      </c>
      <c r="N52" s="185"/>
      <c r="O52" s="186"/>
      <c r="P52" s="164">
        <f t="shared" ref="P52:P57" si="16">IFERROR((L52/H52),"100%")</f>
        <v>1</v>
      </c>
      <c r="Q52" s="165">
        <f t="shared" si="15"/>
        <v>0.80851063829787229</v>
      </c>
      <c r="R52" s="166"/>
      <c r="S52" s="167"/>
      <c r="T52" s="164">
        <f t="shared" si="5"/>
        <v>0.25066666666666665</v>
      </c>
      <c r="U52" s="165">
        <f t="shared" si="7"/>
        <v>0.45333333333333331</v>
      </c>
      <c r="V52" s="76"/>
      <c r="W52" s="77"/>
      <c r="X52" s="153" t="s">
        <v>185</v>
      </c>
    </row>
    <row r="53" spans="2:24" ht="144">
      <c r="B53" s="92" t="s">
        <v>41</v>
      </c>
      <c r="C53" s="99" t="s">
        <v>186</v>
      </c>
      <c r="D53" s="94" t="s">
        <v>187</v>
      </c>
      <c r="E53" s="91" t="s">
        <v>38</v>
      </c>
      <c r="F53" s="95" t="s">
        <v>188</v>
      </c>
      <c r="G53" s="194">
        <v>1500</v>
      </c>
      <c r="H53" s="181">
        <v>375</v>
      </c>
      <c r="I53" s="181">
        <v>375</v>
      </c>
      <c r="J53" s="181">
        <v>375</v>
      </c>
      <c r="K53" s="193">
        <v>375</v>
      </c>
      <c r="L53" s="184">
        <v>375</v>
      </c>
      <c r="M53" s="185">
        <v>463</v>
      </c>
      <c r="N53" s="185"/>
      <c r="O53" s="186"/>
      <c r="P53" s="164">
        <f t="shared" si="16"/>
        <v>1</v>
      </c>
      <c r="Q53" s="165">
        <f t="shared" si="15"/>
        <v>1.2346666666666666</v>
      </c>
      <c r="R53" s="166"/>
      <c r="S53" s="167"/>
      <c r="T53" s="164">
        <f t="shared" si="5"/>
        <v>0.25</v>
      </c>
      <c r="U53" s="165">
        <f t="shared" si="7"/>
        <v>0.55866666666666664</v>
      </c>
      <c r="V53" s="76"/>
      <c r="W53" s="77"/>
      <c r="X53" s="153" t="s">
        <v>189</v>
      </c>
    </row>
    <row r="54" spans="2:24" ht="144">
      <c r="B54" s="92" t="s">
        <v>41</v>
      </c>
      <c r="C54" s="99" t="s">
        <v>190</v>
      </c>
      <c r="D54" s="222" t="s">
        <v>191</v>
      </c>
      <c r="E54" s="96" t="s">
        <v>38</v>
      </c>
      <c r="F54" s="97" t="s">
        <v>192</v>
      </c>
      <c r="G54" s="194">
        <v>4</v>
      </c>
      <c r="H54" s="181">
        <v>1</v>
      </c>
      <c r="I54" s="181">
        <v>1</v>
      </c>
      <c r="J54" s="181">
        <v>1</v>
      </c>
      <c r="K54" s="193">
        <v>1</v>
      </c>
      <c r="L54" s="184">
        <v>1</v>
      </c>
      <c r="M54" s="185">
        <v>1</v>
      </c>
      <c r="N54" s="185"/>
      <c r="O54" s="186"/>
      <c r="P54" s="164">
        <f t="shared" si="16"/>
        <v>1</v>
      </c>
      <c r="Q54" s="165">
        <f t="shared" si="15"/>
        <v>1</v>
      </c>
      <c r="R54" s="166"/>
      <c r="S54" s="167"/>
      <c r="T54" s="164">
        <f t="shared" si="5"/>
        <v>0.25</v>
      </c>
      <c r="U54" s="165">
        <f t="shared" si="7"/>
        <v>0.5</v>
      </c>
      <c r="V54" s="76"/>
      <c r="W54" s="77"/>
      <c r="X54" s="153" t="s">
        <v>193</v>
      </c>
    </row>
    <row r="55" spans="2:24" ht="126">
      <c r="B55" s="88" t="s">
        <v>194</v>
      </c>
      <c r="C55" s="129" t="s">
        <v>195</v>
      </c>
      <c r="D55" s="90" t="s">
        <v>196</v>
      </c>
      <c r="E55" s="91" t="s">
        <v>197</v>
      </c>
      <c r="F55" s="90" t="s">
        <v>198</v>
      </c>
      <c r="G55" s="195">
        <v>20</v>
      </c>
      <c r="H55" s="181">
        <v>5</v>
      </c>
      <c r="I55" s="181">
        <v>5</v>
      </c>
      <c r="J55" s="181">
        <v>5</v>
      </c>
      <c r="K55" s="193">
        <v>5</v>
      </c>
      <c r="L55" s="184">
        <v>5</v>
      </c>
      <c r="M55" s="185">
        <v>5</v>
      </c>
      <c r="N55" s="185"/>
      <c r="O55" s="186"/>
      <c r="P55" s="164">
        <f t="shared" si="16"/>
        <v>1</v>
      </c>
      <c r="Q55" s="165">
        <f t="shared" si="15"/>
        <v>1</v>
      </c>
      <c r="R55" s="166"/>
      <c r="S55" s="167"/>
      <c r="T55" s="164">
        <f t="shared" si="5"/>
        <v>0.25</v>
      </c>
      <c r="U55" s="165">
        <f t="shared" si="7"/>
        <v>0.5</v>
      </c>
      <c r="V55" s="76"/>
      <c r="W55" s="77"/>
      <c r="X55" s="153" t="s">
        <v>199</v>
      </c>
    </row>
    <row r="56" spans="2:24" ht="180">
      <c r="B56" s="92" t="s">
        <v>41</v>
      </c>
      <c r="C56" s="130" t="s">
        <v>200</v>
      </c>
      <c r="D56" s="94" t="s">
        <v>201</v>
      </c>
      <c r="E56" s="91" t="s">
        <v>197</v>
      </c>
      <c r="F56" s="131" t="s">
        <v>202</v>
      </c>
      <c r="G56" s="194">
        <v>100</v>
      </c>
      <c r="H56" s="181">
        <v>25</v>
      </c>
      <c r="I56" s="181">
        <v>25</v>
      </c>
      <c r="J56" s="181">
        <v>25</v>
      </c>
      <c r="K56" s="193">
        <v>25</v>
      </c>
      <c r="L56" s="184">
        <v>25</v>
      </c>
      <c r="M56" s="185">
        <v>25</v>
      </c>
      <c r="N56" s="185"/>
      <c r="O56" s="186"/>
      <c r="P56" s="164">
        <f t="shared" si="16"/>
        <v>1</v>
      </c>
      <c r="Q56" s="165">
        <f t="shared" si="15"/>
        <v>1</v>
      </c>
      <c r="R56" s="166"/>
      <c r="S56" s="167"/>
      <c r="T56" s="164">
        <f t="shared" si="5"/>
        <v>0.25</v>
      </c>
      <c r="U56" s="165">
        <f t="shared" si="7"/>
        <v>0.5</v>
      </c>
      <c r="V56" s="76"/>
      <c r="W56" s="77"/>
      <c r="X56" s="149" t="s">
        <v>203</v>
      </c>
    </row>
    <row r="57" spans="2:24" ht="144">
      <c r="B57" s="92" t="s">
        <v>41</v>
      </c>
      <c r="C57" s="132" t="s">
        <v>204</v>
      </c>
      <c r="D57" s="222" t="s">
        <v>205</v>
      </c>
      <c r="E57" s="96" t="s">
        <v>197</v>
      </c>
      <c r="F57" s="131" t="s">
        <v>206</v>
      </c>
      <c r="G57" s="194">
        <v>4</v>
      </c>
      <c r="H57" s="181">
        <v>1</v>
      </c>
      <c r="I57" s="181">
        <v>1</v>
      </c>
      <c r="J57" s="181">
        <v>1</v>
      </c>
      <c r="K57" s="193">
        <v>1</v>
      </c>
      <c r="L57" s="184">
        <v>1</v>
      </c>
      <c r="M57" s="185">
        <v>1</v>
      </c>
      <c r="N57" s="185"/>
      <c r="O57" s="186"/>
      <c r="P57" s="164">
        <f t="shared" si="16"/>
        <v>1</v>
      </c>
      <c r="Q57" s="165">
        <f t="shared" si="15"/>
        <v>1</v>
      </c>
      <c r="R57" s="166"/>
      <c r="S57" s="167"/>
      <c r="T57" s="164">
        <f t="shared" si="5"/>
        <v>0.25</v>
      </c>
      <c r="U57" s="165">
        <f t="shared" si="7"/>
        <v>0.5</v>
      </c>
      <c r="V57" s="76"/>
      <c r="W57" s="77"/>
      <c r="X57" s="149" t="s">
        <v>207</v>
      </c>
    </row>
    <row r="58" spans="2:24" ht="126">
      <c r="B58" s="92" t="s">
        <v>41</v>
      </c>
      <c r="C58" s="130" t="s">
        <v>208</v>
      </c>
      <c r="D58" s="222" t="s">
        <v>209</v>
      </c>
      <c r="E58" s="96" t="s">
        <v>197</v>
      </c>
      <c r="F58" s="131" t="s">
        <v>210</v>
      </c>
      <c r="G58" s="194">
        <v>2</v>
      </c>
      <c r="H58" s="181"/>
      <c r="I58" s="181">
        <v>1</v>
      </c>
      <c r="J58" s="181"/>
      <c r="K58" s="193">
        <v>1</v>
      </c>
      <c r="L58" s="184"/>
      <c r="M58" s="185">
        <v>1</v>
      </c>
      <c r="N58" s="185"/>
      <c r="O58" s="186"/>
      <c r="P58" s="164" t="str">
        <f>IFERROR((L58/H58),"100%")</f>
        <v>100%</v>
      </c>
      <c r="Q58" s="165">
        <f t="shared" si="15"/>
        <v>1</v>
      </c>
      <c r="R58" s="166"/>
      <c r="S58" s="167"/>
      <c r="T58" s="164">
        <f t="shared" si="5"/>
        <v>0</v>
      </c>
      <c r="U58" s="165">
        <f t="shared" si="7"/>
        <v>0.5</v>
      </c>
      <c r="V58" s="76"/>
      <c r="W58" s="77"/>
      <c r="X58" s="149" t="s">
        <v>211</v>
      </c>
    </row>
    <row r="59" spans="2:24" ht="126">
      <c r="B59" s="251" t="s">
        <v>212</v>
      </c>
      <c r="C59" s="249" t="s">
        <v>213</v>
      </c>
      <c r="D59" s="161" t="s">
        <v>214</v>
      </c>
      <c r="E59" s="101" t="s">
        <v>38</v>
      </c>
      <c r="F59" s="133" t="s">
        <v>215</v>
      </c>
      <c r="G59" s="194">
        <v>458</v>
      </c>
      <c r="H59" s="181">
        <v>115</v>
      </c>
      <c r="I59" s="181">
        <v>115</v>
      </c>
      <c r="J59" s="181">
        <v>114</v>
      </c>
      <c r="K59" s="193">
        <v>114</v>
      </c>
      <c r="L59" s="184">
        <v>115</v>
      </c>
      <c r="M59" s="185">
        <v>110</v>
      </c>
      <c r="N59" s="185"/>
      <c r="O59" s="186"/>
      <c r="P59" s="164">
        <f t="shared" ref="P59:Q74" si="17">IFERROR((L59/H59),"100%")</f>
        <v>1</v>
      </c>
      <c r="Q59" s="165">
        <f t="shared" si="15"/>
        <v>0.95652173913043481</v>
      </c>
      <c r="R59" s="166"/>
      <c r="S59" s="167"/>
      <c r="T59" s="164">
        <f t="shared" si="5"/>
        <v>0.25109170305676853</v>
      </c>
      <c r="U59" s="165">
        <f t="shared" si="7"/>
        <v>0.49126637554585151</v>
      </c>
      <c r="V59" s="76"/>
      <c r="W59" s="77"/>
      <c r="X59" s="149" t="s">
        <v>216</v>
      </c>
    </row>
    <row r="60" spans="2:24" ht="144">
      <c r="B60" s="252"/>
      <c r="C60" s="250"/>
      <c r="D60" s="161" t="s">
        <v>217</v>
      </c>
      <c r="E60" s="101" t="s">
        <v>38</v>
      </c>
      <c r="F60" s="133" t="s">
        <v>218</v>
      </c>
      <c r="G60" s="194">
        <v>232</v>
      </c>
      <c r="H60" s="181">
        <v>58</v>
      </c>
      <c r="I60" s="181">
        <v>58</v>
      </c>
      <c r="J60" s="181">
        <v>58</v>
      </c>
      <c r="K60" s="193">
        <v>58</v>
      </c>
      <c r="L60" s="184">
        <v>58</v>
      </c>
      <c r="M60" s="185">
        <v>50</v>
      </c>
      <c r="N60" s="185"/>
      <c r="O60" s="186"/>
      <c r="P60" s="164">
        <f t="shared" si="17"/>
        <v>1</v>
      </c>
      <c r="Q60" s="165">
        <f t="shared" si="15"/>
        <v>0.86206896551724133</v>
      </c>
      <c r="R60" s="166"/>
      <c r="S60" s="167"/>
      <c r="T60" s="164">
        <f t="shared" si="5"/>
        <v>0.25</v>
      </c>
      <c r="U60" s="165">
        <f t="shared" si="7"/>
        <v>0.46551724137931033</v>
      </c>
      <c r="V60" s="76"/>
      <c r="W60" s="77"/>
      <c r="X60" s="149" t="s">
        <v>219</v>
      </c>
    </row>
    <row r="61" spans="2:24" ht="126">
      <c r="B61" s="92" t="s">
        <v>41</v>
      </c>
      <c r="C61" s="107" t="s">
        <v>220</v>
      </c>
      <c r="D61" s="94" t="s">
        <v>221</v>
      </c>
      <c r="E61" s="91" t="s">
        <v>38</v>
      </c>
      <c r="F61" s="134" t="s">
        <v>222</v>
      </c>
      <c r="G61" s="194">
        <v>15</v>
      </c>
      <c r="H61" s="181">
        <v>4</v>
      </c>
      <c r="I61" s="181">
        <v>4</v>
      </c>
      <c r="J61" s="181">
        <v>4</v>
      </c>
      <c r="K61" s="193">
        <v>3</v>
      </c>
      <c r="L61" s="184">
        <v>4</v>
      </c>
      <c r="M61" s="185">
        <v>3</v>
      </c>
      <c r="N61" s="185"/>
      <c r="O61" s="186"/>
      <c r="P61" s="164">
        <f t="shared" si="17"/>
        <v>1</v>
      </c>
      <c r="Q61" s="165">
        <f t="shared" si="15"/>
        <v>0.75</v>
      </c>
      <c r="R61" s="166"/>
      <c r="S61" s="167"/>
      <c r="T61" s="164">
        <f t="shared" si="5"/>
        <v>0.26666666666666666</v>
      </c>
      <c r="U61" s="165">
        <f t="shared" si="7"/>
        <v>0.46666666666666667</v>
      </c>
      <c r="V61" s="76"/>
      <c r="W61" s="77"/>
      <c r="X61" s="149" t="s">
        <v>223</v>
      </c>
    </row>
    <row r="62" spans="2:24" ht="126">
      <c r="B62" s="92" t="s">
        <v>41</v>
      </c>
      <c r="C62" s="107" t="s">
        <v>224</v>
      </c>
      <c r="D62" s="135" t="s">
        <v>225</v>
      </c>
      <c r="E62" s="91" t="s">
        <v>38</v>
      </c>
      <c r="F62" s="134" t="s">
        <v>226</v>
      </c>
      <c r="G62" s="194">
        <v>19</v>
      </c>
      <c r="H62" s="181">
        <v>5</v>
      </c>
      <c r="I62" s="181">
        <v>5</v>
      </c>
      <c r="J62" s="181">
        <v>5</v>
      </c>
      <c r="K62" s="193">
        <v>4</v>
      </c>
      <c r="L62" s="184">
        <v>5</v>
      </c>
      <c r="M62" s="185">
        <v>5</v>
      </c>
      <c r="N62" s="185"/>
      <c r="O62" s="186"/>
      <c r="P62" s="164">
        <f t="shared" si="17"/>
        <v>1</v>
      </c>
      <c r="Q62" s="165">
        <f t="shared" si="17"/>
        <v>1</v>
      </c>
      <c r="R62" s="166"/>
      <c r="S62" s="167"/>
      <c r="T62" s="164">
        <f t="shared" si="5"/>
        <v>0.26315789473684209</v>
      </c>
      <c r="U62" s="165">
        <f t="shared" si="7"/>
        <v>0.52631578947368418</v>
      </c>
      <c r="V62" s="76"/>
      <c r="W62" s="77"/>
      <c r="X62" s="149" t="s">
        <v>227</v>
      </c>
    </row>
    <row r="63" spans="2:24" ht="126">
      <c r="B63" s="92" t="s">
        <v>41</v>
      </c>
      <c r="C63" s="107" t="s">
        <v>228</v>
      </c>
      <c r="D63" s="135" t="s">
        <v>229</v>
      </c>
      <c r="E63" s="91" t="s">
        <v>38</v>
      </c>
      <c r="F63" s="134" t="s">
        <v>230</v>
      </c>
      <c r="G63" s="194">
        <v>29</v>
      </c>
      <c r="H63" s="181">
        <v>7</v>
      </c>
      <c r="I63" s="181">
        <v>7</v>
      </c>
      <c r="J63" s="181">
        <v>7</v>
      </c>
      <c r="K63" s="193">
        <v>8</v>
      </c>
      <c r="L63" s="184">
        <v>7</v>
      </c>
      <c r="M63" s="185">
        <v>5</v>
      </c>
      <c r="N63" s="185"/>
      <c r="O63" s="186"/>
      <c r="P63" s="164">
        <f t="shared" si="17"/>
        <v>1</v>
      </c>
      <c r="Q63" s="165">
        <f t="shared" si="17"/>
        <v>0.7142857142857143</v>
      </c>
      <c r="R63" s="166"/>
      <c r="S63" s="167"/>
      <c r="T63" s="164">
        <f t="shared" si="5"/>
        <v>0.2413793103448276</v>
      </c>
      <c r="U63" s="165">
        <f t="shared" si="7"/>
        <v>0.41379310344827586</v>
      </c>
      <c r="V63" s="76"/>
      <c r="W63" s="77"/>
      <c r="X63" s="149" t="s">
        <v>231</v>
      </c>
    </row>
    <row r="64" spans="2:24" ht="126">
      <c r="B64" s="92" t="s">
        <v>41</v>
      </c>
      <c r="C64" s="107" t="s">
        <v>232</v>
      </c>
      <c r="D64" s="94" t="s">
        <v>233</v>
      </c>
      <c r="E64" s="91" t="s">
        <v>38</v>
      </c>
      <c r="F64" s="134" t="s">
        <v>234</v>
      </c>
      <c r="G64" s="215">
        <v>16</v>
      </c>
      <c r="H64" s="181">
        <v>4</v>
      </c>
      <c r="I64" s="181">
        <v>4</v>
      </c>
      <c r="J64" s="181">
        <v>4</v>
      </c>
      <c r="K64" s="193">
        <v>4</v>
      </c>
      <c r="L64" s="184">
        <v>4</v>
      </c>
      <c r="M64" s="185">
        <v>4</v>
      </c>
      <c r="N64" s="185"/>
      <c r="O64" s="186"/>
      <c r="P64" s="164">
        <f t="shared" si="17"/>
        <v>1</v>
      </c>
      <c r="Q64" s="165">
        <f t="shared" si="17"/>
        <v>1</v>
      </c>
      <c r="R64" s="166"/>
      <c r="S64" s="167"/>
      <c r="T64" s="164">
        <f t="shared" si="5"/>
        <v>0.25</v>
      </c>
      <c r="U64" s="165">
        <f t="shared" si="7"/>
        <v>0.5</v>
      </c>
      <c r="V64" s="76"/>
      <c r="W64" s="77"/>
      <c r="X64" s="149" t="s">
        <v>235</v>
      </c>
    </row>
    <row r="65" spans="2:24" ht="126">
      <c r="B65" s="92" t="s">
        <v>41</v>
      </c>
      <c r="C65" s="107" t="s">
        <v>236</v>
      </c>
      <c r="D65" s="94" t="s">
        <v>237</v>
      </c>
      <c r="E65" s="91" t="s">
        <v>38</v>
      </c>
      <c r="F65" s="134" t="s">
        <v>238</v>
      </c>
      <c r="G65" s="194">
        <v>171</v>
      </c>
      <c r="H65" s="181">
        <v>43</v>
      </c>
      <c r="I65" s="181">
        <v>43</v>
      </c>
      <c r="J65" s="181">
        <v>43</v>
      </c>
      <c r="K65" s="193">
        <v>42</v>
      </c>
      <c r="L65" s="184">
        <v>43</v>
      </c>
      <c r="M65" s="185">
        <v>43</v>
      </c>
      <c r="N65" s="185"/>
      <c r="O65" s="186"/>
      <c r="P65" s="164">
        <f t="shared" si="17"/>
        <v>1</v>
      </c>
      <c r="Q65" s="165">
        <f t="shared" si="17"/>
        <v>1</v>
      </c>
      <c r="R65" s="166"/>
      <c r="S65" s="167"/>
      <c r="T65" s="164">
        <f t="shared" si="5"/>
        <v>0.25146198830409355</v>
      </c>
      <c r="U65" s="165">
        <f t="shared" si="7"/>
        <v>0.50292397660818711</v>
      </c>
      <c r="V65" s="76"/>
      <c r="W65" s="77"/>
      <c r="X65" s="149" t="s">
        <v>239</v>
      </c>
    </row>
    <row r="66" spans="2:24" ht="126">
      <c r="B66" s="92" t="s">
        <v>41</v>
      </c>
      <c r="C66" s="107" t="s">
        <v>240</v>
      </c>
      <c r="D66" s="94" t="s">
        <v>241</v>
      </c>
      <c r="E66" s="91" t="s">
        <v>38</v>
      </c>
      <c r="F66" s="134" t="s">
        <v>238</v>
      </c>
      <c r="G66" s="194">
        <v>14</v>
      </c>
      <c r="H66" s="181">
        <v>3</v>
      </c>
      <c r="I66" s="181">
        <v>3</v>
      </c>
      <c r="J66" s="181">
        <v>3</v>
      </c>
      <c r="K66" s="193">
        <v>4</v>
      </c>
      <c r="L66" s="184">
        <v>3</v>
      </c>
      <c r="M66" s="185">
        <v>2</v>
      </c>
      <c r="N66" s="185"/>
      <c r="O66" s="186"/>
      <c r="P66" s="164">
        <f t="shared" si="17"/>
        <v>1</v>
      </c>
      <c r="Q66" s="165">
        <f t="shared" si="17"/>
        <v>0.66666666666666663</v>
      </c>
      <c r="R66" s="166"/>
      <c r="S66" s="167"/>
      <c r="T66" s="164">
        <f t="shared" si="5"/>
        <v>0.21428571428571427</v>
      </c>
      <c r="U66" s="165">
        <f>IFERROR((L66+M66)/(G66),"No Programado")</f>
        <v>0.35714285714285715</v>
      </c>
      <c r="V66" s="76"/>
      <c r="W66" s="77"/>
      <c r="X66" s="149" t="s">
        <v>242</v>
      </c>
    </row>
    <row r="67" spans="2:24" ht="144">
      <c r="B67" s="92" t="s">
        <v>41</v>
      </c>
      <c r="C67" s="107" t="s">
        <v>243</v>
      </c>
      <c r="D67" s="94" t="s">
        <v>244</v>
      </c>
      <c r="E67" s="91" t="s">
        <v>38</v>
      </c>
      <c r="F67" s="134" t="s">
        <v>245</v>
      </c>
      <c r="G67" s="194">
        <v>14</v>
      </c>
      <c r="H67" s="181">
        <v>3</v>
      </c>
      <c r="I67" s="181">
        <v>3</v>
      </c>
      <c r="J67" s="181">
        <v>3</v>
      </c>
      <c r="K67" s="193">
        <v>4</v>
      </c>
      <c r="L67" s="184">
        <f t="shared" si="6"/>
        <v>3</v>
      </c>
      <c r="M67" s="185">
        <v>3</v>
      </c>
      <c r="N67" s="185"/>
      <c r="O67" s="186"/>
      <c r="P67" s="164">
        <f>IFERROR((L67/H67),"100%")</f>
        <v>1</v>
      </c>
      <c r="Q67" s="165">
        <f t="shared" si="17"/>
        <v>1</v>
      </c>
      <c r="R67" s="166"/>
      <c r="S67" s="167"/>
      <c r="T67" s="164">
        <f t="shared" si="5"/>
        <v>0.21428571428571427</v>
      </c>
      <c r="U67" s="165">
        <f t="shared" si="7"/>
        <v>0.42857142857142855</v>
      </c>
      <c r="V67" s="76"/>
      <c r="W67" s="77"/>
      <c r="X67" s="149" t="s">
        <v>246</v>
      </c>
    </row>
    <row r="68" spans="2:24" ht="144.75" thickBot="1">
      <c r="B68" s="92" t="s">
        <v>41</v>
      </c>
      <c r="C68" s="107" t="s">
        <v>247</v>
      </c>
      <c r="D68" s="94" t="s">
        <v>248</v>
      </c>
      <c r="E68" s="91" t="s">
        <v>38</v>
      </c>
      <c r="F68" s="134" t="s">
        <v>249</v>
      </c>
      <c r="G68" s="194">
        <v>8</v>
      </c>
      <c r="H68" s="181">
        <v>2</v>
      </c>
      <c r="I68" s="181">
        <v>2</v>
      </c>
      <c r="J68" s="181">
        <v>2</v>
      </c>
      <c r="K68" s="193">
        <v>2</v>
      </c>
      <c r="L68" s="184">
        <v>2</v>
      </c>
      <c r="M68" s="185">
        <v>2</v>
      </c>
      <c r="N68" s="185"/>
      <c r="O68" s="186"/>
      <c r="P68" s="164">
        <f>IFERROR((L68/H68),"100%")</f>
        <v>1</v>
      </c>
      <c r="Q68" s="165">
        <f t="shared" si="17"/>
        <v>1</v>
      </c>
      <c r="R68" s="166"/>
      <c r="S68" s="167"/>
      <c r="T68" s="164">
        <f t="shared" si="5"/>
        <v>0.25</v>
      </c>
      <c r="U68" s="165">
        <f t="shared" si="7"/>
        <v>0.5</v>
      </c>
      <c r="V68" s="76"/>
      <c r="W68" s="77"/>
      <c r="X68" s="151" t="s">
        <v>250</v>
      </c>
    </row>
    <row r="69" spans="2:24" ht="126">
      <c r="B69" s="92" t="s">
        <v>251</v>
      </c>
      <c r="C69" s="136" t="s">
        <v>252</v>
      </c>
      <c r="D69" s="90" t="s">
        <v>253</v>
      </c>
      <c r="E69" s="91" t="s">
        <v>38</v>
      </c>
      <c r="F69" s="90" t="s">
        <v>254</v>
      </c>
      <c r="G69" s="192">
        <v>5102</v>
      </c>
      <c r="H69" s="181">
        <v>1478</v>
      </c>
      <c r="I69" s="181">
        <v>1208</v>
      </c>
      <c r="J69" s="181">
        <v>1208</v>
      </c>
      <c r="K69" s="193">
        <v>1208</v>
      </c>
      <c r="L69" s="184">
        <v>1597</v>
      </c>
      <c r="M69" s="185">
        <f>SUM(M70+M72+M73+M74+M75+M76+M71)</f>
        <v>2439</v>
      </c>
      <c r="N69" s="185"/>
      <c r="O69" s="186"/>
      <c r="P69" s="164">
        <f t="shared" ref="P69:Q80" si="18">IFERROR((L69/H69),"100%")</f>
        <v>1.0805142083897159</v>
      </c>
      <c r="Q69" s="165">
        <f t="shared" si="17"/>
        <v>2.0190397350993377</v>
      </c>
      <c r="R69" s="166"/>
      <c r="S69" s="167"/>
      <c r="T69" s="164">
        <f t="shared" si="5"/>
        <v>0.31301450411603293</v>
      </c>
      <c r="U69" s="165">
        <f t="shared" si="7"/>
        <v>0.79106232849862801</v>
      </c>
      <c r="V69" s="76"/>
      <c r="W69" s="77"/>
      <c r="X69" s="149" t="s">
        <v>255</v>
      </c>
    </row>
    <row r="70" spans="2:24" ht="126">
      <c r="B70" s="92" t="s">
        <v>41</v>
      </c>
      <c r="C70" s="107" t="s">
        <v>256</v>
      </c>
      <c r="D70" s="94" t="s">
        <v>257</v>
      </c>
      <c r="E70" s="91" t="s">
        <v>38</v>
      </c>
      <c r="F70" s="95" t="s">
        <v>258</v>
      </c>
      <c r="G70" s="194">
        <v>180</v>
      </c>
      <c r="H70" s="181">
        <v>45</v>
      </c>
      <c r="I70" s="181">
        <v>45</v>
      </c>
      <c r="J70" s="181">
        <v>45</v>
      </c>
      <c r="K70" s="193">
        <v>45</v>
      </c>
      <c r="L70" s="184">
        <v>45</v>
      </c>
      <c r="M70" s="185">
        <v>45</v>
      </c>
      <c r="N70" s="185"/>
      <c r="O70" s="186"/>
      <c r="P70" s="164">
        <f t="shared" si="18"/>
        <v>1</v>
      </c>
      <c r="Q70" s="165">
        <f t="shared" si="17"/>
        <v>1</v>
      </c>
      <c r="R70" s="166"/>
      <c r="S70" s="167"/>
      <c r="T70" s="164">
        <f t="shared" si="5"/>
        <v>0.25</v>
      </c>
      <c r="U70" s="165">
        <f t="shared" si="7"/>
        <v>0.5</v>
      </c>
      <c r="V70" s="76"/>
      <c r="W70" s="77"/>
      <c r="X70" s="149" t="s">
        <v>259</v>
      </c>
    </row>
    <row r="71" spans="2:24" ht="126">
      <c r="B71" s="92" t="s">
        <v>41</v>
      </c>
      <c r="C71" s="137" t="s">
        <v>260</v>
      </c>
      <c r="D71" s="222" t="s">
        <v>261</v>
      </c>
      <c r="E71" s="91" t="s">
        <v>38</v>
      </c>
      <c r="F71" s="95" t="s">
        <v>258</v>
      </c>
      <c r="G71" s="194">
        <v>360</v>
      </c>
      <c r="H71" s="181">
        <v>90</v>
      </c>
      <c r="I71" s="181">
        <v>90</v>
      </c>
      <c r="J71" s="181">
        <v>90</v>
      </c>
      <c r="K71" s="193">
        <v>90</v>
      </c>
      <c r="L71" s="184">
        <v>150</v>
      </c>
      <c r="M71" s="185">
        <v>221</v>
      </c>
      <c r="N71" s="185"/>
      <c r="O71" s="186"/>
      <c r="P71" s="164">
        <f t="shared" si="18"/>
        <v>1.6666666666666667</v>
      </c>
      <c r="Q71" s="165">
        <f t="shared" si="17"/>
        <v>2.4555555555555557</v>
      </c>
      <c r="R71" s="166"/>
      <c r="S71" s="167"/>
      <c r="T71" s="164">
        <f t="shared" si="5"/>
        <v>0.41666666666666669</v>
      </c>
      <c r="U71" s="165">
        <f t="shared" si="7"/>
        <v>1.0305555555555554</v>
      </c>
      <c r="V71" s="76"/>
      <c r="W71" s="77"/>
      <c r="X71" s="149" t="s">
        <v>262</v>
      </c>
    </row>
    <row r="72" spans="2:24" ht="126">
      <c r="B72" s="92" t="s">
        <v>41</v>
      </c>
      <c r="C72" s="137" t="s">
        <v>263</v>
      </c>
      <c r="D72" s="222" t="s">
        <v>264</v>
      </c>
      <c r="E72" s="91" t="s">
        <v>38</v>
      </c>
      <c r="F72" s="95" t="s">
        <v>258</v>
      </c>
      <c r="G72" s="194">
        <v>1719</v>
      </c>
      <c r="H72" s="181">
        <v>480</v>
      </c>
      <c r="I72" s="181">
        <v>413</v>
      </c>
      <c r="J72" s="181">
        <v>413</v>
      </c>
      <c r="K72" s="193">
        <v>413</v>
      </c>
      <c r="L72" s="184">
        <v>492</v>
      </c>
      <c r="M72" s="185">
        <v>720</v>
      </c>
      <c r="N72" s="185"/>
      <c r="O72" s="186"/>
      <c r="P72" s="164">
        <f t="shared" si="18"/>
        <v>1.0249999999999999</v>
      </c>
      <c r="Q72" s="165">
        <f t="shared" si="17"/>
        <v>1.7433414043583535</v>
      </c>
      <c r="R72" s="166"/>
      <c r="S72" s="167"/>
      <c r="T72" s="164">
        <f t="shared" si="5"/>
        <v>0.28621291448516578</v>
      </c>
      <c r="U72" s="165">
        <f t="shared" si="7"/>
        <v>0.70506108202443285</v>
      </c>
      <c r="V72" s="76"/>
      <c r="W72" s="77"/>
      <c r="X72" s="149" t="s">
        <v>265</v>
      </c>
    </row>
    <row r="73" spans="2:24" ht="126">
      <c r="B73" s="92" t="s">
        <v>41</v>
      </c>
      <c r="C73" s="107" t="s">
        <v>266</v>
      </c>
      <c r="D73" s="222" t="s">
        <v>267</v>
      </c>
      <c r="E73" s="91" t="s">
        <v>38</v>
      </c>
      <c r="F73" s="97" t="s">
        <v>268</v>
      </c>
      <c r="G73" s="194">
        <v>400</v>
      </c>
      <c r="H73" s="181">
        <v>100</v>
      </c>
      <c r="I73" s="181">
        <v>100</v>
      </c>
      <c r="J73" s="181">
        <v>100</v>
      </c>
      <c r="K73" s="193">
        <v>100</v>
      </c>
      <c r="L73" s="184">
        <v>171</v>
      </c>
      <c r="M73" s="185">
        <v>430</v>
      </c>
      <c r="N73" s="185"/>
      <c r="O73" s="186"/>
      <c r="P73" s="164">
        <f t="shared" si="18"/>
        <v>1.71</v>
      </c>
      <c r="Q73" s="165">
        <f t="shared" si="17"/>
        <v>4.3</v>
      </c>
      <c r="R73" s="166"/>
      <c r="S73" s="167"/>
      <c r="T73" s="164">
        <f t="shared" si="5"/>
        <v>0.42749999999999999</v>
      </c>
      <c r="U73" s="165">
        <f t="shared" si="7"/>
        <v>1.5024999999999999</v>
      </c>
      <c r="V73" s="76"/>
      <c r="W73" s="77"/>
      <c r="X73" s="149" t="s">
        <v>269</v>
      </c>
    </row>
    <row r="74" spans="2:24" ht="126">
      <c r="B74" s="92" t="s">
        <v>41</v>
      </c>
      <c r="C74" s="107" t="s">
        <v>270</v>
      </c>
      <c r="D74" s="222" t="s">
        <v>271</v>
      </c>
      <c r="E74" s="91" t="s">
        <v>38</v>
      </c>
      <c r="F74" s="97" t="s">
        <v>272</v>
      </c>
      <c r="G74" s="194">
        <v>1403</v>
      </c>
      <c r="H74" s="181">
        <v>503</v>
      </c>
      <c r="I74" s="181">
        <v>300</v>
      </c>
      <c r="J74" s="181">
        <v>300</v>
      </c>
      <c r="K74" s="193">
        <v>300</v>
      </c>
      <c r="L74" s="184">
        <v>507</v>
      </c>
      <c r="M74" s="185">
        <v>562</v>
      </c>
      <c r="N74" s="185"/>
      <c r="O74" s="186"/>
      <c r="P74" s="164">
        <f t="shared" si="18"/>
        <v>1.0079522862823063</v>
      </c>
      <c r="Q74" s="165">
        <f t="shared" si="17"/>
        <v>1.8733333333333333</v>
      </c>
      <c r="R74" s="166"/>
      <c r="S74" s="167"/>
      <c r="T74" s="164">
        <f t="shared" si="5"/>
        <v>0.36136849607982896</v>
      </c>
      <c r="U74" s="165">
        <f t="shared" si="7"/>
        <v>0.76193870277975762</v>
      </c>
      <c r="V74" s="76"/>
      <c r="W74" s="77"/>
      <c r="X74" s="149" t="s">
        <v>273</v>
      </c>
    </row>
    <row r="75" spans="2:24" ht="126">
      <c r="B75" s="92" t="s">
        <v>41</v>
      </c>
      <c r="C75" s="137" t="s">
        <v>274</v>
      </c>
      <c r="D75" s="222" t="s">
        <v>275</v>
      </c>
      <c r="E75" s="91" t="s">
        <v>38</v>
      </c>
      <c r="F75" s="97" t="s">
        <v>276</v>
      </c>
      <c r="G75" s="194">
        <v>1000</v>
      </c>
      <c r="H75" s="181">
        <v>250</v>
      </c>
      <c r="I75" s="181">
        <v>250</v>
      </c>
      <c r="J75" s="181">
        <v>250</v>
      </c>
      <c r="K75" s="193">
        <v>250</v>
      </c>
      <c r="L75" s="184">
        <v>221</v>
      </c>
      <c r="M75" s="185">
        <v>450</v>
      </c>
      <c r="N75" s="185"/>
      <c r="O75" s="186"/>
      <c r="P75" s="164">
        <f t="shared" si="18"/>
        <v>0.88400000000000001</v>
      </c>
      <c r="Q75" s="165">
        <f t="shared" si="18"/>
        <v>1.8</v>
      </c>
      <c r="R75" s="166"/>
      <c r="S75" s="167"/>
      <c r="T75" s="164">
        <f t="shared" si="5"/>
        <v>0.221</v>
      </c>
      <c r="U75" s="165">
        <f t="shared" si="7"/>
        <v>0.67100000000000004</v>
      </c>
      <c r="V75" s="76"/>
      <c r="W75" s="77"/>
      <c r="X75" s="149" t="s">
        <v>277</v>
      </c>
    </row>
    <row r="76" spans="2:24" ht="126">
      <c r="B76" s="92" t="s">
        <v>41</v>
      </c>
      <c r="C76" s="137" t="s">
        <v>278</v>
      </c>
      <c r="D76" s="222" t="s">
        <v>279</v>
      </c>
      <c r="E76" s="91" t="s">
        <v>38</v>
      </c>
      <c r="F76" s="97" t="s">
        <v>280</v>
      </c>
      <c r="G76" s="194">
        <v>40</v>
      </c>
      <c r="H76" s="181">
        <v>10</v>
      </c>
      <c r="I76" s="181">
        <v>10</v>
      </c>
      <c r="J76" s="181">
        <v>10</v>
      </c>
      <c r="K76" s="193">
        <v>10</v>
      </c>
      <c r="L76" s="184">
        <v>11</v>
      </c>
      <c r="M76" s="185">
        <v>11</v>
      </c>
      <c r="N76" s="185"/>
      <c r="O76" s="186"/>
      <c r="P76" s="164">
        <f t="shared" si="18"/>
        <v>1.1000000000000001</v>
      </c>
      <c r="Q76" s="165">
        <f t="shared" si="18"/>
        <v>1.1000000000000001</v>
      </c>
      <c r="R76" s="166"/>
      <c r="S76" s="167"/>
      <c r="T76" s="164">
        <f t="shared" si="5"/>
        <v>0.27500000000000002</v>
      </c>
      <c r="U76" s="165">
        <f t="shared" si="7"/>
        <v>0.55000000000000004</v>
      </c>
      <c r="V76" s="76"/>
      <c r="W76" s="77"/>
      <c r="X76" s="149" t="s">
        <v>281</v>
      </c>
    </row>
    <row r="77" spans="2:24" ht="126">
      <c r="B77" s="88" t="s">
        <v>282</v>
      </c>
      <c r="C77" s="138" t="s">
        <v>283</v>
      </c>
      <c r="D77" s="90" t="s">
        <v>284</v>
      </c>
      <c r="E77" s="91" t="s">
        <v>38</v>
      </c>
      <c r="F77" s="90" t="s">
        <v>285</v>
      </c>
      <c r="G77" s="192">
        <v>721</v>
      </c>
      <c r="H77" s="181">
        <v>121</v>
      </c>
      <c r="I77" s="181">
        <v>250</v>
      </c>
      <c r="J77" s="181">
        <v>250</v>
      </c>
      <c r="K77" s="193">
        <v>100</v>
      </c>
      <c r="L77" s="184">
        <v>121</v>
      </c>
      <c r="M77" s="185">
        <v>250</v>
      </c>
      <c r="N77" s="185"/>
      <c r="O77" s="186"/>
      <c r="P77" s="164">
        <f t="shared" si="18"/>
        <v>1</v>
      </c>
      <c r="Q77" s="165">
        <f t="shared" si="18"/>
        <v>1</v>
      </c>
      <c r="R77" s="166"/>
      <c r="S77" s="167"/>
      <c r="T77" s="164">
        <f t="shared" si="5"/>
        <v>0.16782246879334259</v>
      </c>
      <c r="U77" s="165">
        <f t="shared" si="7"/>
        <v>0.5145631067961165</v>
      </c>
      <c r="V77" s="76"/>
      <c r="W77" s="77"/>
      <c r="X77" s="153" t="s">
        <v>286</v>
      </c>
    </row>
    <row r="78" spans="2:24" ht="126">
      <c r="B78" s="92" t="s">
        <v>41</v>
      </c>
      <c r="C78" s="138" t="s">
        <v>287</v>
      </c>
      <c r="D78" s="94" t="s">
        <v>288</v>
      </c>
      <c r="E78" s="91" t="s">
        <v>38</v>
      </c>
      <c r="F78" s="95" t="s">
        <v>289</v>
      </c>
      <c r="G78" s="194">
        <v>22</v>
      </c>
      <c r="H78" s="181">
        <v>4</v>
      </c>
      <c r="I78" s="181">
        <v>8</v>
      </c>
      <c r="J78" s="181">
        <v>8</v>
      </c>
      <c r="K78" s="193">
        <v>2</v>
      </c>
      <c r="L78" s="184">
        <v>4</v>
      </c>
      <c r="M78" s="185">
        <v>8</v>
      </c>
      <c r="N78" s="185"/>
      <c r="O78" s="186"/>
      <c r="P78" s="164">
        <f t="shared" si="18"/>
        <v>1</v>
      </c>
      <c r="Q78" s="165">
        <f t="shared" si="18"/>
        <v>1</v>
      </c>
      <c r="R78" s="166"/>
      <c r="S78" s="167"/>
      <c r="T78" s="164">
        <f>IFERROR((L78)/(G78),"No Programado")</f>
        <v>0.18181818181818182</v>
      </c>
      <c r="U78" s="165">
        <f t="shared" ref="U78:U81" si="19">IFERROR((L78+M78)/(G78),"No Programado")</f>
        <v>0.54545454545454541</v>
      </c>
      <c r="V78" s="76"/>
      <c r="W78" s="77"/>
      <c r="X78" s="153" t="s">
        <v>290</v>
      </c>
    </row>
    <row r="79" spans="2:24" ht="126">
      <c r="B79" s="139" t="s">
        <v>41</v>
      </c>
      <c r="C79" s="138" t="s">
        <v>291</v>
      </c>
      <c r="D79" s="222" t="s">
        <v>292</v>
      </c>
      <c r="E79" s="96" t="s">
        <v>38</v>
      </c>
      <c r="F79" s="97" t="s">
        <v>293</v>
      </c>
      <c r="G79" s="194">
        <v>5</v>
      </c>
      <c r="H79" s="181">
        <v>1</v>
      </c>
      <c r="I79" s="181">
        <v>2</v>
      </c>
      <c r="J79" s="181">
        <v>1</v>
      </c>
      <c r="K79" s="193">
        <v>1</v>
      </c>
      <c r="L79" s="184">
        <v>1</v>
      </c>
      <c r="M79" s="185">
        <v>4</v>
      </c>
      <c r="N79" s="185"/>
      <c r="O79" s="186"/>
      <c r="P79" s="164">
        <f t="shared" si="18"/>
        <v>1</v>
      </c>
      <c r="Q79" s="165">
        <f t="shared" si="18"/>
        <v>2</v>
      </c>
      <c r="R79" s="166"/>
      <c r="S79" s="167"/>
      <c r="T79" s="164">
        <f t="shared" ref="T79:T81" si="20">IFERROR((L79)/(G79),"No Programado")</f>
        <v>0.2</v>
      </c>
      <c r="U79" s="165">
        <f t="shared" si="19"/>
        <v>1</v>
      </c>
      <c r="V79" s="76"/>
      <c r="W79" s="77"/>
      <c r="X79" s="153" t="s">
        <v>294</v>
      </c>
    </row>
    <row r="80" spans="2:24" ht="108">
      <c r="B80" s="139" t="s">
        <v>41</v>
      </c>
      <c r="C80" s="138" t="s">
        <v>295</v>
      </c>
      <c r="D80" s="222" t="s">
        <v>296</v>
      </c>
      <c r="E80" s="96" t="s">
        <v>38</v>
      </c>
      <c r="F80" s="97" t="s">
        <v>297</v>
      </c>
      <c r="G80" s="204">
        <v>17</v>
      </c>
      <c r="H80" s="181">
        <v>2</v>
      </c>
      <c r="I80" s="181">
        <v>5</v>
      </c>
      <c r="J80" s="181">
        <v>5</v>
      </c>
      <c r="K80" s="193">
        <v>5</v>
      </c>
      <c r="L80" s="184">
        <v>2</v>
      </c>
      <c r="M80" s="185">
        <v>5</v>
      </c>
      <c r="N80" s="185"/>
      <c r="O80" s="186"/>
      <c r="P80" s="164">
        <f>IFERROR((L80/H80),"100%")</f>
        <v>1</v>
      </c>
      <c r="Q80" s="165">
        <f t="shared" si="18"/>
        <v>1</v>
      </c>
      <c r="R80" s="166"/>
      <c r="S80" s="167"/>
      <c r="T80" s="164">
        <f t="shared" si="20"/>
        <v>0.11764705882352941</v>
      </c>
      <c r="U80" s="165">
        <f t="shared" si="19"/>
        <v>0.41176470588235292</v>
      </c>
      <c r="V80" s="76"/>
      <c r="W80" s="77"/>
      <c r="X80" s="153" t="s">
        <v>298</v>
      </c>
    </row>
    <row r="81" spans="2:24" ht="126.75" thickBot="1">
      <c r="B81" s="140" t="s">
        <v>41</v>
      </c>
      <c r="C81" s="141" t="s">
        <v>299</v>
      </c>
      <c r="D81" s="142" t="s">
        <v>300</v>
      </c>
      <c r="E81" s="143" t="s">
        <v>38</v>
      </c>
      <c r="F81" s="144" t="s">
        <v>301</v>
      </c>
      <c r="G81" s="205">
        <v>9</v>
      </c>
      <c r="H81" s="206"/>
      <c r="I81" s="207">
        <v>3</v>
      </c>
      <c r="J81" s="207">
        <v>3</v>
      </c>
      <c r="K81" s="208">
        <v>3</v>
      </c>
      <c r="L81" s="209"/>
      <c r="M81" s="210">
        <v>4</v>
      </c>
      <c r="N81" s="210"/>
      <c r="O81" s="211"/>
      <c r="P81" s="168" t="str">
        <f>IFERROR((L81/H81),"100%")</f>
        <v>100%</v>
      </c>
      <c r="Q81" s="169">
        <f>IFERROR((M81/I81),"100%")</f>
        <v>1.3333333333333333</v>
      </c>
      <c r="R81" s="212"/>
      <c r="S81" s="213"/>
      <c r="T81" s="168">
        <f t="shared" si="20"/>
        <v>0</v>
      </c>
      <c r="U81" s="169">
        <f t="shared" si="19"/>
        <v>0.44444444444444442</v>
      </c>
      <c r="V81" s="155"/>
      <c r="W81" s="156"/>
      <c r="X81" s="154" t="s">
        <v>302</v>
      </c>
    </row>
    <row r="82" spans="2:24" ht="18.75">
      <c r="C82" s="240"/>
      <c r="D82" s="240"/>
      <c r="E82" s="240"/>
      <c r="F82" s="240"/>
      <c r="G82" s="10"/>
      <c r="P82" s="72">
        <f>AVERAGE(P17:P81)</f>
        <v>1.007312640712736</v>
      </c>
      <c r="Q82" s="73">
        <f>AVERAGE(Q17:Q81)</f>
        <v>1.1536261523007354</v>
      </c>
      <c r="R82" s="73" t="e">
        <f>AVERAGE(R17:R81)</f>
        <v>#DIV/0!</v>
      </c>
      <c r="S82" s="73" t="e">
        <f>AVERAGE(S17:S81)</f>
        <v>#DIV/0!</v>
      </c>
      <c r="T82" s="73"/>
      <c r="U82" s="73">
        <f>AVERAGE(U17:U81)</f>
        <v>0.50103577057754756</v>
      </c>
      <c r="V82" s="73" t="e">
        <f>AVERAGE(V17:V81)</f>
        <v>#DIV/0!</v>
      </c>
      <c r="W82" s="73" t="e">
        <f>AVERAGE(W17:W81)</f>
        <v>#DIV/0!</v>
      </c>
    </row>
    <row r="87" spans="2:24" ht="15.75" thickBot="1"/>
    <row r="88" spans="2:24">
      <c r="C88" s="257" t="s">
        <v>303</v>
      </c>
      <c r="D88" s="257"/>
      <c r="E88" s="257"/>
      <c r="L88" s="259" t="s">
        <v>304</v>
      </c>
      <c r="M88" s="259"/>
      <c r="N88" s="259"/>
      <c r="O88" s="259"/>
      <c r="P88" s="259"/>
      <c r="Q88" s="259"/>
      <c r="V88" s="257" t="s">
        <v>305</v>
      </c>
      <c r="W88" s="257"/>
      <c r="X88" s="257"/>
    </row>
    <row r="89" spans="2:24">
      <c r="C89" s="258"/>
      <c r="D89" s="258"/>
      <c r="E89" s="258"/>
      <c r="F89" s="11"/>
      <c r="G89" s="11"/>
      <c r="L89" s="260"/>
      <c r="M89" s="260"/>
      <c r="N89" s="260"/>
      <c r="O89" s="260"/>
      <c r="P89" s="260"/>
      <c r="Q89" s="260"/>
      <c r="V89" s="258"/>
      <c r="W89" s="258"/>
      <c r="X89" s="258"/>
    </row>
    <row r="90" spans="2:24" ht="29.25" customHeight="1">
      <c r="C90" s="258"/>
      <c r="D90" s="258"/>
      <c r="E90" s="258"/>
      <c r="F90" s="224"/>
      <c r="G90" s="12"/>
      <c r="L90" s="260"/>
      <c r="M90" s="260"/>
      <c r="N90" s="260"/>
      <c r="O90" s="260"/>
      <c r="P90" s="260"/>
      <c r="Q90" s="260"/>
      <c r="V90" s="258"/>
      <c r="W90" s="258"/>
      <c r="X90" s="258"/>
    </row>
    <row r="92" spans="2:24" ht="15.75" thickBot="1"/>
    <row r="93" spans="2:24" ht="15.75" thickBot="1">
      <c r="E93" s="277" t="s">
        <v>306</v>
      </c>
      <c r="F93" s="278"/>
      <c r="G93" s="278"/>
      <c r="H93" s="278"/>
      <c r="I93" s="278"/>
      <c r="J93" s="278"/>
      <c r="K93" s="278"/>
      <c r="L93" s="278"/>
      <c r="M93" s="278"/>
      <c r="N93" s="278"/>
      <c r="O93" s="278"/>
      <c r="P93" s="278"/>
      <c r="Q93" s="278"/>
      <c r="R93" s="278"/>
      <c r="S93" s="278"/>
      <c r="T93" s="278"/>
      <c r="U93" s="278"/>
      <c r="V93" s="278"/>
      <c r="W93" s="278"/>
      <c r="X93" s="279"/>
    </row>
    <row r="94" spans="2:24" ht="15.75" thickBot="1">
      <c r="E94" s="280" t="s">
        <v>307</v>
      </c>
      <c r="F94" s="280" t="s">
        <v>308</v>
      </c>
      <c r="G94" s="271" t="s">
        <v>309</v>
      </c>
      <c r="H94" s="272"/>
      <c r="I94" s="272"/>
      <c r="J94" s="273"/>
      <c r="K94" s="271" t="s">
        <v>310</v>
      </c>
      <c r="L94" s="272"/>
      <c r="M94" s="272"/>
      <c r="N94" s="273"/>
      <c r="O94" s="274" t="s">
        <v>311</v>
      </c>
      <c r="P94" s="275"/>
      <c r="Q94" s="275"/>
      <c r="R94" s="276"/>
      <c r="S94" s="274" t="s">
        <v>312</v>
      </c>
      <c r="T94" s="275"/>
      <c r="U94" s="275"/>
      <c r="V94" s="275"/>
      <c r="W94" s="276"/>
      <c r="X94" s="282" t="s">
        <v>313</v>
      </c>
    </row>
    <row r="95" spans="2:24" ht="29.25" thickBot="1">
      <c r="E95" s="281"/>
      <c r="F95" s="281"/>
      <c r="G95" s="13" t="s">
        <v>314</v>
      </c>
      <c r="H95" s="14" t="s">
        <v>315</v>
      </c>
      <c r="I95" s="15" t="s">
        <v>316</v>
      </c>
      <c r="J95" s="16" t="s">
        <v>317</v>
      </c>
      <c r="K95" s="13" t="s">
        <v>314</v>
      </c>
      <c r="L95" s="14" t="s">
        <v>315</v>
      </c>
      <c r="M95" s="15" t="s">
        <v>316</v>
      </c>
      <c r="N95" s="16" t="s">
        <v>317</v>
      </c>
      <c r="O95" s="13" t="s">
        <v>18</v>
      </c>
      <c r="P95" s="66" t="s">
        <v>19</v>
      </c>
      <c r="Q95" s="17" t="s">
        <v>20</v>
      </c>
      <c r="R95" s="18" t="s">
        <v>21</v>
      </c>
      <c r="S95" s="19" t="s">
        <v>18</v>
      </c>
      <c r="T95" s="20"/>
      <c r="U95" s="21" t="s">
        <v>19</v>
      </c>
      <c r="V95" s="17" t="s">
        <v>20</v>
      </c>
      <c r="W95" s="21" t="s">
        <v>21</v>
      </c>
      <c r="X95" s="283"/>
    </row>
    <row r="96" spans="2:24" ht="15.75" thickBot="1">
      <c r="E96" s="261"/>
      <c r="F96" s="262"/>
      <c r="G96" s="22"/>
      <c r="H96" s="23"/>
      <c r="I96" s="23"/>
      <c r="J96" s="24"/>
      <c r="K96" s="22"/>
      <c r="L96" s="23"/>
      <c r="M96" s="23"/>
      <c r="N96" s="25"/>
      <c r="O96" s="26" t="str">
        <f>IFERROR((K96/G96),"100%")</f>
        <v>100%</v>
      </c>
      <c r="P96" s="1" t="str">
        <f>IFERROR((L96/H96),"100%")</f>
        <v>100%</v>
      </c>
      <c r="Q96" s="27" t="str">
        <f>IFERROR((M96/I96),"100%")</f>
        <v>100%</v>
      </c>
      <c r="R96" s="28" t="str">
        <f>IFERROR((N96/J96),"100%")</f>
        <v>100%</v>
      </c>
      <c r="S96" s="26" t="str">
        <f>IFERROR(((K96)/(G96)),"100%")</f>
        <v>100%</v>
      </c>
      <c r="T96" s="26"/>
      <c r="U96" s="26" t="str">
        <f>IFERROR(((L96+M96)/(H96+I96)),"100%")</f>
        <v>100%</v>
      </c>
      <c r="V96" s="27" t="str">
        <f>IFERROR(((L96+M96+N96)/(H96+I96+J96)),"100%")</f>
        <v>100%</v>
      </c>
      <c r="W96" s="28" t="str">
        <f>IFERROR(((L96+M96+N96+O96)/(H96+I96+J96+K96)),"100%")</f>
        <v>100%</v>
      </c>
      <c r="X96" s="29"/>
    </row>
    <row r="97" spans="5:24" ht="42.75">
      <c r="E97" s="30" t="s">
        <v>318</v>
      </c>
      <c r="F97" s="30">
        <v>6500000</v>
      </c>
      <c r="G97" s="31">
        <v>1500800</v>
      </c>
      <c r="H97" s="32">
        <v>1683700</v>
      </c>
      <c r="I97" s="32">
        <v>1736200</v>
      </c>
      <c r="J97" s="33">
        <v>1579300</v>
      </c>
      <c r="K97" s="31"/>
      <c r="L97" s="34"/>
      <c r="M97" s="34"/>
      <c r="N97" s="35"/>
      <c r="O97" s="36"/>
      <c r="P97" s="67"/>
      <c r="Q97" s="36"/>
      <c r="R97" s="36"/>
      <c r="S97" s="36"/>
      <c r="T97" s="36"/>
      <c r="U97" s="36"/>
      <c r="V97" s="36"/>
      <c r="W97" s="36"/>
      <c r="X97" s="37" t="s">
        <v>319</v>
      </c>
    </row>
    <row r="98" spans="5:24" ht="75">
      <c r="E98" s="38" t="s">
        <v>320</v>
      </c>
      <c r="F98" s="38">
        <v>5700000</v>
      </c>
      <c r="G98" s="39">
        <v>899000</v>
      </c>
      <c r="H98" s="40"/>
      <c r="I98" s="40">
        <v>1677000</v>
      </c>
      <c r="J98" s="41">
        <v>1739000</v>
      </c>
      <c r="K98" s="39">
        <v>1385000</v>
      </c>
      <c r="L98" s="36"/>
      <c r="M98" s="36"/>
      <c r="N98" s="42"/>
      <c r="O98" s="26">
        <f>IFERROR(K98/G98,"100"%)</f>
        <v>1.5406006674082313</v>
      </c>
      <c r="P98" s="67"/>
      <c r="Q98" s="36"/>
      <c r="R98" s="36"/>
      <c r="S98" s="43">
        <f t="shared" ref="S98:S104" si="21">IFERROR(K98/F98,"100%")</f>
        <v>0.24298245614035088</v>
      </c>
      <c r="T98" s="44"/>
      <c r="U98" s="36"/>
      <c r="V98" s="36"/>
      <c r="W98" s="36"/>
      <c r="X98" s="45" t="s">
        <v>321</v>
      </c>
    </row>
    <row r="99" spans="5:24" ht="60">
      <c r="E99" s="38" t="s">
        <v>322</v>
      </c>
      <c r="F99" s="38">
        <v>150000</v>
      </c>
      <c r="G99" s="39">
        <v>100000</v>
      </c>
      <c r="H99" s="40">
        <v>50000</v>
      </c>
      <c r="I99" s="40"/>
      <c r="J99" s="41"/>
      <c r="K99" s="36"/>
      <c r="L99" s="36"/>
      <c r="M99" s="36"/>
      <c r="N99" s="36"/>
      <c r="O99" s="36"/>
      <c r="P99" s="68"/>
      <c r="Q99" s="46"/>
      <c r="R99" s="46"/>
      <c r="S99" s="36"/>
      <c r="T99" s="36"/>
      <c r="U99" s="36"/>
      <c r="V99" s="36"/>
      <c r="W99" s="36"/>
      <c r="X99" s="47" t="s">
        <v>323</v>
      </c>
    </row>
    <row r="100" spans="5:24" ht="45">
      <c r="E100" s="48" t="s">
        <v>324</v>
      </c>
      <c r="F100" s="48">
        <v>120500000</v>
      </c>
      <c r="G100" s="49">
        <v>29720000</v>
      </c>
      <c r="H100" s="50">
        <v>31340000</v>
      </c>
      <c r="I100" s="50">
        <v>29720000</v>
      </c>
      <c r="J100" s="51">
        <v>29720000</v>
      </c>
      <c r="K100" s="49">
        <v>29595000</v>
      </c>
      <c r="L100" s="36"/>
      <c r="M100" s="36"/>
      <c r="N100" s="36"/>
      <c r="O100" s="26">
        <f t="shared" ref="O100" si="22">IFERROR((K100/G100),"100%")</f>
        <v>0.99579407806191123</v>
      </c>
      <c r="P100" s="68"/>
      <c r="Q100" s="46"/>
      <c r="R100" s="46"/>
      <c r="S100" s="43">
        <f t="shared" si="21"/>
        <v>0.24560165975103734</v>
      </c>
      <c r="T100" s="44"/>
      <c r="U100" s="36"/>
      <c r="V100" s="36"/>
      <c r="W100" s="36"/>
      <c r="X100" s="47" t="s">
        <v>325</v>
      </c>
    </row>
    <row r="101" spans="5:24" ht="30">
      <c r="E101" s="48" t="s">
        <v>326</v>
      </c>
      <c r="F101" s="48"/>
      <c r="G101" s="49"/>
      <c r="H101" s="50"/>
      <c r="I101" s="50"/>
      <c r="J101" s="51"/>
      <c r="K101" s="49"/>
      <c r="L101" s="36"/>
      <c r="M101" s="36"/>
      <c r="N101" s="36"/>
      <c r="O101" s="46"/>
      <c r="P101" s="68"/>
      <c r="Q101" s="46"/>
      <c r="R101" s="46"/>
      <c r="S101" s="36"/>
      <c r="T101" s="36"/>
      <c r="U101" s="36"/>
      <c r="V101" s="36"/>
      <c r="W101" s="36"/>
      <c r="X101" s="47"/>
    </row>
    <row r="102" spans="5:24" ht="60">
      <c r="E102" s="48" t="s">
        <v>327</v>
      </c>
      <c r="F102" s="48">
        <v>100000</v>
      </c>
      <c r="G102" s="49">
        <v>32247</v>
      </c>
      <c r="H102" s="50">
        <v>21112</v>
      </c>
      <c r="I102" s="50">
        <v>25087</v>
      </c>
      <c r="J102" s="51">
        <v>21554</v>
      </c>
      <c r="K102" s="49"/>
      <c r="L102" s="36"/>
      <c r="M102" s="36"/>
      <c r="N102" s="36"/>
      <c r="O102" s="46"/>
      <c r="P102" s="68"/>
      <c r="Q102" s="46"/>
      <c r="R102" s="46"/>
      <c r="S102" s="36"/>
      <c r="T102" s="36"/>
      <c r="U102" s="36"/>
      <c r="V102" s="36"/>
      <c r="W102" s="36"/>
      <c r="X102" s="47" t="s">
        <v>328</v>
      </c>
    </row>
    <row r="103" spans="5:24" ht="30">
      <c r="E103" s="48" t="s">
        <v>329</v>
      </c>
      <c r="F103" s="48">
        <v>1400000</v>
      </c>
      <c r="G103" s="49">
        <v>389800</v>
      </c>
      <c r="H103" s="50">
        <v>327600</v>
      </c>
      <c r="I103" s="50">
        <v>393400</v>
      </c>
      <c r="J103" s="51">
        <v>289200</v>
      </c>
      <c r="K103" s="49">
        <v>482195.20000000001</v>
      </c>
      <c r="L103" s="36"/>
      <c r="M103" s="36"/>
      <c r="N103" s="36"/>
      <c r="O103" s="26">
        <f t="shared" ref="O103" si="23">IFERROR(K103/G103,"100"%)</f>
        <v>1.2370323242688559</v>
      </c>
      <c r="P103" s="68"/>
      <c r="Q103" s="46"/>
      <c r="R103" s="46"/>
      <c r="S103" s="43">
        <f t="shared" si="21"/>
        <v>0.34442514285714287</v>
      </c>
      <c r="T103" s="44"/>
      <c r="U103" s="36"/>
      <c r="V103" s="36"/>
      <c r="W103" s="36"/>
      <c r="X103" s="47" t="s">
        <v>330</v>
      </c>
    </row>
    <row r="104" spans="5:24" ht="30">
      <c r="E104" s="48" t="s">
        <v>331</v>
      </c>
      <c r="F104" s="48">
        <v>1600000</v>
      </c>
      <c r="G104" s="49">
        <v>314500</v>
      </c>
      <c r="H104" s="50">
        <v>561500</v>
      </c>
      <c r="I104" s="50">
        <v>360500</v>
      </c>
      <c r="J104" s="51">
        <v>363500</v>
      </c>
      <c r="K104" s="49">
        <v>229298.71</v>
      </c>
      <c r="L104" s="36"/>
      <c r="M104" s="46"/>
      <c r="N104" s="52"/>
      <c r="O104" s="26">
        <f>IFERROR((K104/G104),"100%")</f>
        <v>0.72908969793322731</v>
      </c>
      <c r="P104" s="68"/>
      <c r="Q104" s="46"/>
      <c r="R104" s="46"/>
      <c r="S104" s="43">
        <f t="shared" si="21"/>
        <v>0.14331169375</v>
      </c>
      <c r="T104" s="44"/>
      <c r="U104" s="46"/>
      <c r="V104" s="46"/>
      <c r="W104" s="46"/>
      <c r="X104" s="47" t="s">
        <v>332</v>
      </c>
    </row>
    <row r="105" spans="5:24" ht="45.75" thickBot="1">
      <c r="E105" s="48" t="s">
        <v>333</v>
      </c>
      <c r="F105" s="48">
        <v>250000</v>
      </c>
      <c r="G105" s="49">
        <v>138658</v>
      </c>
      <c r="H105" s="50">
        <v>46114</v>
      </c>
      <c r="I105" s="50">
        <v>30614</v>
      </c>
      <c r="J105" s="51">
        <v>34614</v>
      </c>
      <c r="K105" s="49"/>
      <c r="L105" s="36"/>
      <c r="M105" s="46"/>
      <c r="N105" s="52"/>
      <c r="O105" s="46"/>
      <c r="P105" s="68"/>
      <c r="Q105" s="46"/>
      <c r="R105" s="46"/>
      <c r="S105" s="36"/>
      <c r="T105" s="36"/>
      <c r="U105" s="36"/>
      <c r="V105" s="36"/>
      <c r="W105" s="36"/>
      <c r="X105" s="47" t="s">
        <v>319</v>
      </c>
    </row>
    <row r="106" spans="5:24" ht="42.75">
      <c r="E106" s="48" t="s">
        <v>334</v>
      </c>
      <c r="F106" s="48">
        <v>700000</v>
      </c>
      <c r="G106" s="49">
        <v>225370</v>
      </c>
      <c r="H106" s="50">
        <v>166730</v>
      </c>
      <c r="I106" s="50">
        <v>173670</v>
      </c>
      <c r="J106" s="51">
        <v>134230</v>
      </c>
      <c r="K106" s="49"/>
      <c r="L106" s="36"/>
      <c r="M106" s="46"/>
      <c r="N106" s="52"/>
      <c r="O106" s="46"/>
      <c r="P106" s="68"/>
      <c r="Q106" s="46"/>
      <c r="R106" s="46"/>
      <c r="S106" s="36"/>
      <c r="T106" s="36"/>
      <c r="U106" s="36"/>
      <c r="V106" s="36"/>
      <c r="W106" s="36"/>
      <c r="X106" s="37" t="s">
        <v>319</v>
      </c>
    </row>
    <row r="107" spans="5:24" ht="45">
      <c r="E107" s="48" t="s">
        <v>335</v>
      </c>
      <c r="F107" s="48">
        <v>13226826.07</v>
      </c>
      <c r="G107" s="49">
        <v>2840360.07</v>
      </c>
      <c r="H107" s="50">
        <v>3139697</v>
      </c>
      <c r="I107" s="50">
        <v>3293565</v>
      </c>
      <c r="J107" s="51">
        <v>3953204</v>
      </c>
      <c r="K107" s="49"/>
      <c r="L107" s="36"/>
      <c r="M107" s="46"/>
      <c r="N107" s="52"/>
      <c r="O107" s="46"/>
      <c r="P107" s="68"/>
      <c r="Q107" s="46"/>
      <c r="R107" s="46"/>
      <c r="S107" s="36"/>
      <c r="T107" s="36"/>
      <c r="U107" s="36"/>
      <c r="V107" s="36"/>
      <c r="W107" s="36"/>
      <c r="X107" s="53" t="s">
        <v>336</v>
      </c>
    </row>
    <row r="108" spans="5:24" ht="45.75" thickBot="1">
      <c r="E108" s="54" t="s">
        <v>337</v>
      </c>
      <c r="F108" s="54">
        <v>250000</v>
      </c>
      <c r="G108" s="55">
        <v>27000</v>
      </c>
      <c r="H108" s="56">
        <v>66000</v>
      </c>
      <c r="I108" s="56">
        <v>90000</v>
      </c>
      <c r="J108" s="57">
        <v>67000</v>
      </c>
      <c r="K108" s="55">
        <v>14906.96</v>
      </c>
      <c r="L108" s="58"/>
      <c r="M108" s="58"/>
      <c r="N108" s="59"/>
      <c r="O108" s="60">
        <f t="shared" ref="O108" si="24">IFERROR((K108/G108),"100%")</f>
        <v>0.55210962962962962</v>
      </c>
      <c r="P108" s="69"/>
      <c r="Q108" s="58"/>
      <c r="R108" s="58"/>
      <c r="S108" s="61">
        <f t="shared" ref="S108" si="25">IFERROR(K108/F108,"100%")</f>
        <v>5.9627839999999994E-2</v>
      </c>
      <c r="T108" s="62"/>
      <c r="U108" s="58"/>
      <c r="V108" s="58"/>
      <c r="W108" s="58"/>
      <c r="X108" s="63" t="s">
        <v>338</v>
      </c>
    </row>
  </sheetData>
  <mergeCells count="33">
    <mergeCell ref="G94:J94"/>
    <mergeCell ref="G10:W10"/>
    <mergeCell ref="X11:X12"/>
    <mergeCell ref="C88:E90"/>
    <mergeCell ref="L88:Q90"/>
    <mergeCell ref="V88:X90"/>
    <mergeCell ref="E96:F96"/>
    <mergeCell ref="E2:S2"/>
    <mergeCell ref="E3:S3"/>
    <mergeCell ref="E4:S4"/>
    <mergeCell ref="L11:O11"/>
    <mergeCell ref="E5:S5"/>
    <mergeCell ref="K94:N94"/>
    <mergeCell ref="O94:R94"/>
    <mergeCell ref="S94:W94"/>
    <mergeCell ref="E93:X93"/>
    <mergeCell ref="E94:E95"/>
    <mergeCell ref="X94:X95"/>
    <mergeCell ref="F94:F95"/>
    <mergeCell ref="C82:F82"/>
    <mergeCell ref="B14:F14"/>
    <mergeCell ref="B33:B35"/>
    <mergeCell ref="C33:C35"/>
    <mergeCell ref="C59:C60"/>
    <mergeCell ref="B59:B60"/>
    <mergeCell ref="C39:C40"/>
    <mergeCell ref="B39:B40"/>
    <mergeCell ref="P11:S11"/>
    <mergeCell ref="U11:W11"/>
    <mergeCell ref="B11:B12"/>
    <mergeCell ref="C11:C12"/>
    <mergeCell ref="D11:F11"/>
    <mergeCell ref="G11:K11"/>
  </mergeCells>
  <conditionalFormatting sqref="G96:J108">
    <cfRule type="containsBlanks" dxfId="52" priority="105">
      <formula>LEN(TRIM(G96))=0</formula>
    </cfRule>
  </conditionalFormatting>
  <conditionalFormatting sqref="H13">
    <cfRule type="cellIs" priority="31" operator="equal">
      <formula>"NO DISPONIBLE"</formula>
    </cfRule>
  </conditionalFormatting>
  <conditionalFormatting sqref="H14:K81">
    <cfRule type="containsBlanks" dxfId="51" priority="1">
      <formula>LEN(TRIM(H14))=0</formula>
    </cfRule>
  </conditionalFormatting>
  <conditionalFormatting sqref="I13:M13">
    <cfRule type="cellIs" dxfId="50" priority="30" operator="equal">
      <formula>"NO DISPONIBLE"</formula>
    </cfRule>
  </conditionalFormatting>
  <conditionalFormatting sqref="K104">
    <cfRule type="containsBlanks" dxfId="49" priority="106">
      <formula>LEN(TRIM(K104))=0</formula>
    </cfRule>
  </conditionalFormatting>
  <conditionalFormatting sqref="K96:N102">
    <cfRule type="containsBlanks" dxfId="48" priority="186">
      <formula>LEN(TRIM(K96))=0</formula>
    </cfRule>
  </conditionalFormatting>
  <conditionalFormatting sqref="L103:N104">
    <cfRule type="containsBlanks" dxfId="47" priority="88">
      <formula>LEN(TRIM(L103))=0</formula>
    </cfRule>
  </conditionalFormatting>
  <conditionalFormatting sqref="L14:O81">
    <cfRule type="containsBlanks" dxfId="46" priority="9">
      <formula>LEN(TRIM(L14))=0</formula>
    </cfRule>
  </conditionalFormatting>
  <conditionalFormatting sqref="N13:O13">
    <cfRule type="containsBlanks" dxfId="45" priority="18">
      <formula>LEN(TRIM(N13))=0</formula>
    </cfRule>
  </conditionalFormatting>
  <conditionalFormatting sqref="O97">
    <cfRule type="containsBlanks" dxfId="44" priority="60">
      <formula>LEN(TRIM(O97))=0</formula>
    </cfRule>
  </conditionalFormatting>
  <conditionalFormatting sqref="O99">
    <cfRule type="containsBlanks" dxfId="43" priority="59">
      <formula>LEN(TRIM(O99))=0</formula>
    </cfRule>
  </conditionalFormatting>
  <conditionalFormatting sqref="O101:O102">
    <cfRule type="containsBlanks" dxfId="42" priority="61">
      <formula>LEN(TRIM(O101))=0</formula>
    </cfRule>
  </conditionalFormatting>
  <conditionalFormatting sqref="O105:O107">
    <cfRule type="containsBlanks" dxfId="41" priority="58">
      <formula>LEN(TRIM(O105))=0</formula>
    </cfRule>
  </conditionalFormatting>
  <conditionalFormatting sqref="O96:W96 P14:P81 Q15:Q81">
    <cfRule type="cellIs" dxfId="40" priority="268" stopIfTrue="1" operator="equal">
      <formula>"100%"</formula>
    </cfRule>
  </conditionalFormatting>
  <conditionalFormatting sqref="P13">
    <cfRule type="cellIs" priority="29" operator="equal">
      <formula>"NO DISPONIBLE"</formula>
    </cfRule>
  </conditionalFormatting>
  <conditionalFormatting sqref="P14:P15 Q15 K103">
    <cfRule type="containsBlanks" dxfId="39" priority="146">
      <formula>LEN(TRIM(K14))=0</formula>
    </cfRule>
  </conditionalFormatting>
  <conditionalFormatting sqref="P14:P81 Q15:Q81 O96:W96">
    <cfRule type="cellIs" dxfId="38" priority="269" stopIfTrue="1" operator="lessThan">
      <formula>0.5</formula>
    </cfRule>
    <cfRule type="cellIs" dxfId="37" priority="270" stopIfTrue="1" operator="between">
      <formula>0.5</formula>
      <formula>0.7</formula>
    </cfRule>
    <cfRule type="cellIs" dxfId="36" priority="271" stopIfTrue="1" operator="between">
      <formula>0.7</formula>
      <formula>1.2</formula>
    </cfRule>
    <cfRule type="cellIs" dxfId="35" priority="272" stopIfTrue="1" operator="greaterThanOrEqual">
      <formula>1.2</formula>
    </cfRule>
    <cfRule type="containsBlanks" dxfId="34" priority="273" stopIfTrue="1">
      <formula>LEN(TRIM(O14))=0</formula>
    </cfRule>
  </conditionalFormatting>
  <conditionalFormatting sqref="P97:R108">
    <cfRule type="containsBlanks" dxfId="33" priority="87">
      <formula>LEN(TRIM(P97))=0</formula>
    </cfRule>
  </conditionalFormatting>
  <conditionalFormatting sqref="Q13">
    <cfRule type="cellIs" dxfId="32" priority="28" operator="equal">
      <formula>"NO DISPONIBLE"</formula>
    </cfRule>
  </conditionalFormatting>
  <conditionalFormatting sqref="Q14:S14 O98 O100 O103:O104 O108">
    <cfRule type="cellIs" dxfId="31" priority="107" stopIfTrue="1" operator="equal">
      <formula>"100%"</formula>
    </cfRule>
    <cfRule type="cellIs" dxfId="30" priority="108" stopIfTrue="1" operator="lessThan">
      <formula>0.5</formula>
    </cfRule>
    <cfRule type="cellIs" dxfId="29" priority="109" stopIfTrue="1" operator="between">
      <formula>0.5</formula>
      <formula>0.7</formula>
    </cfRule>
    <cfRule type="cellIs" dxfId="28" priority="110" stopIfTrue="1" operator="between">
      <formula>0.7</formula>
      <formula>1.2</formula>
    </cfRule>
    <cfRule type="cellIs" dxfId="27" priority="111" stopIfTrue="1" operator="greaterThanOrEqual">
      <formula>1.2</formula>
    </cfRule>
    <cfRule type="containsBlanks" dxfId="26" priority="112" stopIfTrue="1">
      <formula>LEN(TRIM(O14))=0</formula>
    </cfRule>
  </conditionalFormatting>
  <conditionalFormatting sqref="R16:S81 K105:N108">
    <cfRule type="containsBlanks" dxfId="25" priority="411">
      <formula>LEN(TRIM(K16))=0</formula>
    </cfRule>
  </conditionalFormatting>
  <conditionalFormatting sqref="S97:T97">
    <cfRule type="containsBlanks" dxfId="24" priority="57">
      <formula>LEN(TRIM(S97))=0</formula>
    </cfRule>
  </conditionalFormatting>
  <conditionalFormatting sqref="S98:T98 S100:T100">
    <cfRule type="cellIs" dxfId="23" priority="371" stopIfTrue="1" operator="equal">
      <formula>"100%"</formula>
    </cfRule>
    <cfRule type="cellIs" dxfId="22" priority="372" stopIfTrue="1" operator="lessThan">
      <formula>0.5</formula>
    </cfRule>
    <cfRule type="cellIs" dxfId="21" priority="373" stopIfTrue="1" operator="between">
      <formula>0.5</formula>
      <formula>0.7</formula>
    </cfRule>
    <cfRule type="cellIs" dxfId="20" priority="374" stopIfTrue="1" operator="between">
      <formula>0.7</formula>
      <formula>1.2</formula>
    </cfRule>
    <cfRule type="cellIs" dxfId="19" priority="375" stopIfTrue="1" operator="greaterThanOrEqual">
      <formula>1.2</formula>
    </cfRule>
    <cfRule type="containsBlanks" dxfId="18" priority="376" stopIfTrue="1">
      <formula>LEN(TRIM(S98))=0</formula>
    </cfRule>
  </conditionalFormatting>
  <conditionalFormatting sqref="S99:T99">
    <cfRule type="containsBlanks" dxfId="17" priority="56">
      <formula>LEN(TRIM(S99))=0</formula>
    </cfRule>
  </conditionalFormatting>
  <conditionalFormatting sqref="S101:T102">
    <cfRule type="containsBlanks" dxfId="16" priority="62">
      <formula>LEN(TRIM(S101))=0</formula>
    </cfRule>
  </conditionalFormatting>
  <conditionalFormatting sqref="S103:T104 S108:T108">
    <cfRule type="cellIs" dxfId="15" priority="116" stopIfTrue="1" operator="equal">
      <formula>"100%"</formula>
    </cfRule>
    <cfRule type="cellIs" dxfId="14" priority="117" stopIfTrue="1" operator="lessThan">
      <formula>0.5</formula>
    </cfRule>
    <cfRule type="cellIs" dxfId="13" priority="118" stopIfTrue="1" operator="between">
      <formula>0.5</formula>
      <formula>0.7</formula>
    </cfRule>
    <cfRule type="cellIs" dxfId="12" priority="119" stopIfTrue="1" operator="between">
      <formula>0.7</formula>
      <formula>1.2</formula>
    </cfRule>
    <cfRule type="cellIs" dxfId="11" priority="120" stopIfTrue="1" operator="greaterThanOrEqual">
      <formula>1.2</formula>
    </cfRule>
    <cfRule type="containsBlanks" dxfId="10" priority="121" stopIfTrue="1">
      <formula>LEN(TRIM(S103))=0</formula>
    </cfRule>
  </conditionalFormatting>
  <conditionalFormatting sqref="S105:T107">
    <cfRule type="containsBlanks" dxfId="9" priority="55">
      <formula>LEN(TRIM(S105))=0</formula>
    </cfRule>
  </conditionalFormatting>
  <conditionalFormatting sqref="S96:W96">
    <cfRule type="containsBlanks" dxfId="8" priority="267">
      <formula>LEN(TRIM(S96))=0</formula>
    </cfRule>
  </conditionalFormatting>
  <conditionalFormatting sqref="U97:W108">
    <cfRule type="containsBlanks" dxfId="7" priority="86">
      <formula>LEN(TRIM(U97))=0</formula>
    </cfRule>
  </conditionalFormatting>
  <conditionalFormatting sqref="V13:W81">
    <cfRule type="containsBlanks" dxfId="6" priority="19">
      <formula>LEN(TRIM(V13))=0</formula>
    </cfRule>
    <cfRule type="cellIs" dxfId="5" priority="20" stopIfTrue="1" operator="equal">
      <formula>"100%"</formula>
    </cfRule>
    <cfRule type="cellIs" dxfId="4" priority="21" stopIfTrue="1" operator="lessThan">
      <formula>0.5</formula>
    </cfRule>
    <cfRule type="cellIs" dxfId="3" priority="22" stopIfTrue="1" operator="between">
      <formula>0.5</formula>
      <formula>0.7</formula>
    </cfRule>
    <cfRule type="cellIs" dxfId="2" priority="23" stopIfTrue="1" operator="between">
      <formula>0.7</formula>
      <formula>1.2</formula>
    </cfRule>
    <cfRule type="cellIs" dxfId="1" priority="24" stopIfTrue="1" operator="greaterThanOrEqual">
      <formula>1.2</formula>
    </cfRule>
    <cfRule type="containsBlanks" dxfId="0" priority="25" stopIfTrue="1">
      <formula>LEN(TRIM(V13))=0</formula>
    </cfRule>
  </conditionalFormatting>
  <pageMargins left="0.7" right="0.7" top="0.55000000000000004" bottom="0.3" header="0.3" footer="0.3"/>
  <pageSetup paperSize="5"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2020-03-29T15:30:51Z</dcterms:created>
  <dcterms:modified xsi:type="dcterms:W3CDTF">2025-07-23T14:52:42Z</dcterms:modified>
  <cp:category/>
  <cp:contentStatus/>
</cp:coreProperties>
</file>