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\Desktop\PbR-SED 2025\"/>
    </mc:Choice>
  </mc:AlternateContent>
  <xr:revisionPtr revIDLastSave="0" documentId="13_ncr:1_{48FCA98A-63A7-4F48-B031-00C4218714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GUIMIENTO 2025" sheetId="1" r:id="rId1"/>
    <sheet name="Instrucciones" sheetId="2" r:id="rId2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" l="1"/>
  <c r="U22" i="1"/>
  <c r="U16" i="1"/>
  <c r="U17" i="1"/>
  <c r="U18" i="1"/>
  <c r="U19" i="1"/>
  <c r="U20" i="1"/>
  <c r="U21" i="1"/>
  <c r="U15" i="1"/>
  <c r="Q16" i="1"/>
  <c r="Q17" i="1"/>
  <c r="Q18" i="1"/>
  <c r="Q19" i="1"/>
  <c r="Q20" i="1"/>
  <c r="Q21" i="1"/>
  <c r="Q22" i="1"/>
  <c r="Q15" i="1"/>
  <c r="Q13" i="1"/>
  <c r="P16" i="1" l="1"/>
  <c r="O33" i="1"/>
  <c r="T13" i="1"/>
  <c r="T14" i="1"/>
  <c r="P13" i="1"/>
  <c r="P14" i="1"/>
  <c r="T19" i="1"/>
  <c r="T20" i="1"/>
  <c r="T21" i="1"/>
  <c r="T22" i="1"/>
  <c r="T16" i="1"/>
  <c r="T17" i="1"/>
  <c r="T18" i="1"/>
  <c r="T15" i="1"/>
  <c r="P17" i="1"/>
  <c r="P15" i="1"/>
  <c r="P18" i="1"/>
  <c r="P19" i="1"/>
  <c r="P20" i="1"/>
  <c r="P21" i="1"/>
  <c r="P22" i="1"/>
  <c r="S32" i="1"/>
  <c r="T33" i="1"/>
  <c r="T34" i="1"/>
  <c r="T35" i="1"/>
  <c r="T32" i="1"/>
  <c r="U33" i="1"/>
  <c r="U34" i="1"/>
  <c r="U35" i="1"/>
  <c r="U32" i="1"/>
  <c r="V33" i="1"/>
  <c r="V34" i="1"/>
  <c r="V35" i="1"/>
  <c r="V32" i="1"/>
  <c r="S33" i="1"/>
  <c r="S34" i="1"/>
  <c r="S35" i="1"/>
  <c r="Q32" i="1"/>
  <c r="R32" i="1"/>
  <c r="Q33" i="1"/>
  <c r="R33" i="1"/>
  <c r="Q34" i="1"/>
  <c r="R34" i="1"/>
  <c r="Q35" i="1"/>
  <c r="R35" i="1"/>
  <c r="P33" i="1"/>
  <c r="P34" i="1"/>
  <c r="P35" i="1"/>
  <c r="O34" i="1"/>
  <c r="O35" i="1"/>
  <c r="P32" i="1"/>
  <c r="O32" i="1"/>
</calcChain>
</file>

<file path=xl/sharedStrings.xml><?xml version="1.0" encoding="utf-8"?>
<sst xmlns="http://schemas.openxmlformats.org/spreadsheetml/2006/main" count="122" uniqueCount="87">
  <si>
    <t>FORMATO PARA LA PROGRAMACIÓN, SEGUIMIENTO Y EVALUACIÓN DEL AVANCE EN CUMPLIMIENTO DE METAS Y OBJETIVOS DEL PROGRAMA PRESUPUESTARIO ANUAL 2025</t>
  </si>
  <si>
    <t>EJE 4: PROSPERIDAD COMPARTIDA Y JUSTICIA SOCIAL</t>
  </si>
  <si>
    <t>AVANCE EN CUMPLIMIENTO DE OBJETIVOS Y METAS TRIMESTRAL Y ACUMULADO RESPECTO A LOS TRIMESTRES 2025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</si>
  <si>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</si>
  <si>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</si>
  <si>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</si>
  <si>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ANUAL Y TRIMESTRAL2025</t>
  </si>
  <si>
    <t>META LOGRADA 2025</t>
  </si>
  <si>
    <t>PORCENTAJE DE AVANCE TRIMESTRAL 2025</t>
  </si>
  <si>
    <t>PORCENTAJE DE AVANCE ACUMULADO TRIMESTRALMENTE 2025</t>
  </si>
  <si>
    <t>JUSTIFICACION TRIMESTRAL Y ANUAL DE AVANCE DE RESULTADOS 2025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</si>
  <si>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</si>
  <si>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</si>
  <si>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</si>
  <si>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
PMD 2021-2024 ACTUALIZADO</t>
  </si>
  <si>
    <t>TRIMESTRE 1</t>
  </si>
  <si>
    <t>TRIMESTRE 2</t>
  </si>
  <si>
    <t>TRIMESTRE 3</t>
  </si>
  <si>
    <t>TRIMESTRE 4</t>
  </si>
  <si>
    <t>Fin
(DGPM / DP)</t>
  </si>
  <si>
    <r>
      <rPr>
        <b/>
        <sz val="11"/>
        <color theme="1"/>
        <rFont val="Arial"/>
        <family val="2"/>
      </rPr>
      <t xml:space="preserve">I_PROS_COM_JUS_SOC:  </t>
    </r>
    <r>
      <rPr>
        <sz val="11"/>
        <color theme="1"/>
        <rFont val="Arial"/>
        <family val="2"/>
      </rPr>
      <t xml:space="preserve">Índice de Prosperidad Compartida y Justicia Social </t>
    </r>
  </si>
  <si>
    <t>Trianual</t>
  </si>
  <si>
    <r>
      <rPr>
        <b/>
        <sz val="11"/>
        <color rgb="FF000000"/>
        <rFont val="Arial"/>
        <family val="2"/>
      </rPr>
      <t xml:space="preserve">UNIDAD DE MEDIDA DEL INDICADOR: 
</t>
    </r>
    <r>
      <rPr>
        <sz val="11"/>
        <color rgb="FF000000"/>
        <rFont val="Arial"/>
        <family val="2"/>
      </rPr>
      <t>Porcentaje</t>
    </r>
  </si>
  <si>
    <t>EJEMPLO</t>
  </si>
  <si>
    <t>Actividad</t>
  </si>
  <si>
    <t>SEGUIMIENTO A LA EJECUCIÓN DEL PRESUPUESTO AUTORIZADO</t>
  </si>
  <si>
    <t>UNIDAD ADMINISTRATIVA</t>
  </si>
  <si>
    <t>PRESUPUESTO ANUAL AUTORIZADO 2025</t>
  </si>
  <si>
    <t>PRESUPUESTO A EJERCER POR TRIMESTRE</t>
  </si>
  <si>
    <t>EJECUCIÓN  DEL PRESUPUESTO AUTORIZADO</t>
  </si>
  <si>
    <t>AVANCE TRIMESTRAL EN LA EJECUCIÓN DEL PRESUPUESTO</t>
  </si>
  <si>
    <t>AVANCE ACUMULADO ANUAL DE LA  EJECUCIÓN DEL PRESUPUESTO</t>
  </si>
  <si>
    <t>JUSTIFICACION TRIMESTRAL DE AVANCE DE RESULTADOS 2025</t>
  </si>
  <si>
    <t>TRIMESTRE 1 2025</t>
  </si>
  <si>
    <t>TRIMESTRE 2 2025</t>
  </si>
  <si>
    <t>TRIMESTRE 3 2025</t>
  </si>
  <si>
    <t>TRIMESTRE 4 2025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</si>
  <si>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</si>
  <si>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</si>
  <si>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</si>
  <si>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</si>
  <si>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CLAVE Y NOMBRE DEL PPA: E-PPA 4.4 PROGRAMA DE SERVICIOS FUNERARIOS INTEGRALES Y DE RASTRO MUNICIPAL</t>
  </si>
  <si>
    <r>
      <rPr>
        <b/>
        <sz val="11"/>
        <color theme="1"/>
        <rFont val="Arial"/>
        <family val="2"/>
      </rPr>
      <t>4.4.1:</t>
    </r>
    <r>
      <rPr>
        <sz val="11"/>
        <color theme="1"/>
        <rFont val="Arial"/>
        <family val="2"/>
      </rPr>
      <t xml:space="preserve"> Contribuir a promover un crecimiento económico inclusivo y equitativo, garantizando que el desarrollo genere beneficios para toda la sociedad, con especial atención a los sectores más vulnerables, mediante la implementación de políticas de acceso a oportunidades, fortalecimiento del empleo y fomento a la economía local.</t>
    </r>
  </si>
  <si>
    <t>NOMBRE DE LA DEPENDENCIA QUE ATIENDE AL PROGRAMA: OPERADORA Y ADMINISTRADORA DE BIENES MUNICIPALES S.A DE C.V.</t>
  </si>
  <si>
    <t xml:space="preserve">
Propósito
(OPERADORA Y ADMINISTRADORA DE BIENES MUNICIPALES)    </t>
  </si>
  <si>
    <t>Componente
(FUNERARIA MUNICIPA)</t>
  </si>
  <si>
    <t>Componente
(PANTEON MUNICIPAL)</t>
  </si>
  <si>
    <t>4.4.1.1 La poblacion benitojuarense recibe servicios de calidad en funeraria, rastro y panteon municipal, a cargo de la Operadora y Administradora de Bienes Municipales</t>
  </si>
  <si>
    <t>4.4.1.1.1 Servicios funerarios y de panteones que se brindan a la poblacion afectada por alguna perdida siendo residentes del municipio de Benito Juarez</t>
  </si>
  <si>
    <t>4.4.1.1.1.1 Brindar servicios de velacion y sepultura.</t>
  </si>
  <si>
    <t>4.4.1.1.1.2 Brindar servicios de velacion y cremacion</t>
  </si>
  <si>
    <t xml:space="preserve">4.4.1.1.3 Brindar servicios de sepultura, ihumacion y exhumacion a la cuidadania </t>
  </si>
  <si>
    <t>4.4.1.1.3.1 Ejecucion de servicios de sepultura inumacion y exhumacion  de Panteon Municipal</t>
  </si>
  <si>
    <t>4.4.1.1.3.2 Ejecutar servicios de sepultura, inhumacion y exhumacion a funerarias externas</t>
  </si>
  <si>
    <t>4.4.1.1.3.3 Regular las bovedas abandonadas o con adeudos de refrendo de las familias del municipio</t>
  </si>
  <si>
    <r>
      <rPr>
        <b/>
        <sz val="11"/>
        <color theme="0"/>
        <rFont val="Arial"/>
        <family val="2"/>
      </rPr>
      <t xml:space="preserve">  PSF</t>
    </r>
    <r>
      <rPr>
        <sz val="11"/>
        <color theme="0"/>
        <rFont val="Arial"/>
        <family val="2"/>
      </rPr>
      <t>:  Porcentaje de Servicios funerarios entregados a la población</t>
    </r>
  </si>
  <si>
    <r>
      <rPr>
        <b/>
        <sz val="11"/>
        <color theme="1"/>
        <rFont val="Arial"/>
        <family val="2"/>
      </rPr>
      <t>PSFPB</t>
    </r>
    <r>
      <rPr>
        <sz val="11"/>
        <color theme="1"/>
        <rFont val="Arial"/>
        <family val="2"/>
      </rPr>
      <t>: Porcentaje de Servicios Funerarios y de Panteones Brindados.</t>
    </r>
  </si>
  <si>
    <r>
      <rPr>
        <b/>
        <sz val="11"/>
        <color theme="1"/>
        <rFont val="Arial"/>
        <family val="2"/>
      </rPr>
      <t>PSVS</t>
    </r>
    <r>
      <rPr>
        <sz val="11"/>
        <color theme="1"/>
        <rFont val="Arial"/>
        <family val="2"/>
      </rPr>
      <t>: Porcentaje de Servicios de Velación y Sepultura.</t>
    </r>
  </si>
  <si>
    <r>
      <rPr>
        <b/>
        <sz val="11"/>
        <color theme="1"/>
        <rFont val="Arial"/>
        <family val="2"/>
      </rPr>
      <t>PSVC</t>
    </r>
    <r>
      <rPr>
        <sz val="11"/>
        <color theme="1"/>
        <rFont val="Arial"/>
        <family val="2"/>
      </rPr>
      <t>: Porcentaje de Servicios de Velación y Cremación.</t>
    </r>
  </si>
  <si>
    <r>
      <rPr>
        <b/>
        <sz val="11"/>
        <color theme="1"/>
        <rFont val="Arial"/>
        <family val="2"/>
      </rPr>
      <t>PBOC:</t>
    </r>
    <r>
      <rPr>
        <sz val="11"/>
        <color theme="1"/>
        <rFont val="Arial"/>
        <family val="2"/>
      </rPr>
      <t xml:space="preserve"> Porcentaje de Bovedas Ocupadas Censadas</t>
    </r>
  </si>
  <si>
    <r>
      <rPr>
        <b/>
        <sz val="11"/>
        <color theme="1"/>
        <rFont val="Arial"/>
        <family val="2"/>
      </rPr>
      <t>PSSR</t>
    </r>
    <r>
      <rPr>
        <sz val="11"/>
        <color theme="1"/>
        <rFont val="Arial"/>
        <family val="2"/>
      </rPr>
      <t xml:space="preserve">:  Porcentaje de Servicios de Sepultura realizados </t>
    </r>
  </si>
  <si>
    <r>
      <rPr>
        <b/>
        <sz val="11"/>
        <color theme="1"/>
        <rFont val="Arial"/>
        <family val="2"/>
      </rPr>
      <t>PSSE</t>
    </r>
    <r>
      <rPr>
        <sz val="11"/>
        <color theme="1"/>
        <rFont val="Arial"/>
        <family val="2"/>
      </rPr>
      <t>: Porcentaje de servicios de sepultura ejecutadas</t>
    </r>
  </si>
  <si>
    <r>
      <rPr>
        <b/>
        <sz val="11"/>
        <color theme="1"/>
        <rFont val="Arial"/>
        <family val="2"/>
      </rPr>
      <t>PBR</t>
    </r>
    <r>
      <rPr>
        <sz val="11"/>
        <color theme="1"/>
        <rFont val="Arial"/>
        <family val="2"/>
      </rPr>
      <t>: Porcentaje de Bóvedas regulaizadas</t>
    </r>
  </si>
  <si>
    <t>Trimestral</t>
  </si>
  <si>
    <r>
      <t xml:space="preserve">UNIDAD DE MEDIDA DEL INDICADOR:                             </t>
    </r>
    <r>
      <rPr>
        <sz val="11"/>
        <color theme="0"/>
        <rFont val="Arial"/>
        <family val="2"/>
      </rPr>
      <t>Porcentaje</t>
    </r>
    <r>
      <rPr>
        <b/>
        <sz val="11"/>
        <color theme="0"/>
        <rFont val="Arial"/>
        <family val="2"/>
      </rPr>
      <t xml:space="preserve">
UNIDAD DE MEDIDA DE LAS VARIABLES:                           </t>
    </r>
    <r>
      <rPr>
        <sz val="11"/>
        <color theme="0"/>
        <rFont val="Arial"/>
        <family val="2"/>
      </rPr>
      <t>Servicios de Opabiem</t>
    </r>
  </si>
  <si>
    <r>
      <t xml:space="preserve">UNIDAD DE MEDIDA DEL INDICADOR:                                 </t>
    </r>
    <r>
      <rPr>
        <sz val="11"/>
        <color theme="1"/>
        <rFont val="Arial"/>
        <family val="2"/>
      </rPr>
      <t xml:space="preserve">Porcentaje   </t>
    </r>
    <r>
      <rPr>
        <b/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UNIDAD DE MEDIDA DE LAS VARIABLES:                                     </t>
    </r>
    <r>
      <rPr>
        <sz val="11"/>
        <color theme="1"/>
        <rFont val="Arial"/>
        <family val="2"/>
      </rPr>
      <t>Servicios Funerarios</t>
    </r>
  </si>
  <si>
    <r>
      <t xml:space="preserve">UNIDAD DE MEDIDA DEL INDICADOR: 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Servicios de Velación y Sepultura.</t>
    </r>
  </si>
  <si>
    <r>
      <t xml:space="preserve">UNIDAD DE MEDIDA DEL INDICADOR: 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Servicios de Velación y Cremación.</t>
    </r>
  </si>
  <si>
    <r>
      <t xml:space="preserve">UNIDAD DE MEDIDA DEL INDICADOR: 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 xml:space="preserve">Servicios de regularización de Bóvedas  </t>
    </r>
  </si>
  <si>
    <r>
      <t xml:space="preserve">UNIDAD DE MEDIDA DEL INDICADOR: 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</t>
    </r>
    <r>
      <rPr>
        <sz val="11"/>
        <color theme="1"/>
        <rFont val="Arial"/>
        <family val="2"/>
      </rPr>
      <t xml:space="preserve"> 
Servicios  de Sepultura Panteón Municipal </t>
    </r>
  </si>
  <si>
    <r>
      <t>UNIDAD DE MEDIDA DEL INDICADOR:</t>
    </r>
    <r>
      <rPr>
        <sz val="11"/>
        <color theme="1"/>
        <rFont val="Arial"/>
        <family val="2"/>
      </rPr>
      <t xml:space="preserve"> 
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Servicios externos de sepultura</t>
    </r>
  </si>
  <si>
    <r>
      <t xml:space="preserve">UNIDAD DE MEDIDA DEL INDICADOR: 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Boveda</t>
    </r>
    <r>
      <rPr>
        <b/>
        <sz val="11"/>
        <color theme="1"/>
        <rFont val="Arial"/>
        <family val="2"/>
      </rPr>
      <t>s</t>
    </r>
  </si>
  <si>
    <t>ELABORÓ
Lic. Claudia Aracely Vallejos Loria
Titular de la unidad juridica y administrativa de la Operadora y Administradora de Bienes Municipales.</t>
  </si>
  <si>
    <t>AUTORIZÓ
M.D. KARINA PAMELA ESPINOSA PEREZ
   Administradora Unica de OPABIEM</t>
  </si>
  <si>
    <t>FUNERARIA MUNICIPAL</t>
  </si>
  <si>
    <t>PANTEON MUNICIPAL</t>
  </si>
  <si>
    <r>
      <t xml:space="preserve">Justificacion Trimestral: </t>
    </r>
    <r>
      <rPr>
        <sz val="11"/>
        <color theme="1"/>
        <rFont val="Calibri"/>
        <family val="2"/>
        <scheme val="minor"/>
      </rPr>
      <t xml:space="preserve"> Se realizaron 85 servicios de los 68 programados. El porcentaje alcanzado fue de el 125%.</t>
    </r>
  </si>
  <si>
    <t xml:space="preserve">  </t>
  </si>
  <si>
    <r>
      <rPr>
        <b/>
        <sz val="11"/>
        <color theme="1"/>
        <rFont val="Arial"/>
        <family val="2"/>
      </rPr>
      <t xml:space="preserve">Justificación Trimestral:  </t>
    </r>
    <r>
      <rPr>
        <sz val="11"/>
        <color theme="1"/>
        <rFont val="Arial"/>
        <family val="2"/>
      </rPr>
      <t xml:space="preserve">
El Índice Municipal DE Prosperidad Compartida y Justicia Social se integra con 4 Dimensiones y 10 subdimensiones que miden aspectos de Equidad Económica y Oportunidades de Empleo, Acceso a Servicios Básicos de Calidad, Vivienda Digna y Accesible y Participación Ciudadana y Cohesión Social con indicadores de diferentes instituciones externas e internas al municipio . En el segundo trimestre la meta realizada se consideró igual a la programada debido a que los indicadores no han tenido actualizaciones.</t>
    </r>
  </si>
  <si>
    <r>
      <t xml:space="preserve">Justificacion Trimestral: </t>
    </r>
    <r>
      <rPr>
        <sz val="11"/>
        <color theme="1"/>
        <rFont val="Arial"/>
        <family val="2"/>
      </rPr>
      <t>Se realizaron 50 servicios de los 75 programados. El porcentaje alcanzado fue de el 66.67% debido a que actualmente existe una gran competencia con las funerarias particulares</t>
    </r>
  </si>
  <si>
    <r>
      <t xml:space="preserve">Justificacion Trimestral: </t>
    </r>
    <r>
      <rPr>
        <sz val="11"/>
        <color theme="1"/>
        <rFont val="Arial"/>
        <family val="2"/>
      </rPr>
      <t xml:space="preserve">Se realizaron 21 servicios de los 34 programados. El porcentaje alcanzado fue de el 61.76% debido a que actualmente existe una gran competencia con las funerarias particulares </t>
    </r>
  </si>
  <si>
    <r>
      <t xml:space="preserve">Justificacion Trimestral: </t>
    </r>
    <r>
      <rPr>
        <sz val="11"/>
        <color theme="1"/>
        <rFont val="Arial"/>
        <family val="2"/>
      </rPr>
      <t>Se realizaron 29 servicios de los 41 programados. El porcentaje alcanzado fue de el 70.73% debido a que actualmente existe una gran competencia con las funerarias particulares</t>
    </r>
  </si>
  <si>
    <r>
      <t xml:space="preserve">Justificacion Trimestral:  </t>
    </r>
    <r>
      <rPr>
        <sz val="11"/>
        <color theme="1"/>
        <rFont val="Calibri"/>
        <family val="2"/>
        <scheme val="minor"/>
      </rPr>
      <t>Se realizaron 379 servicios de los 374 programados. El porcentaje alcanzado fue de el 101.34%.</t>
    </r>
  </si>
  <si>
    <r>
      <t xml:space="preserve">Justificacion Trimestral:  </t>
    </r>
    <r>
      <rPr>
        <sz val="11"/>
        <color theme="1"/>
        <rFont val="Calibri"/>
        <family val="2"/>
        <scheme val="minor"/>
      </rPr>
      <t xml:space="preserve">Se realizaron 21 servicios de los 37 programados. El porcentaje alcanzado fue de el  56.76% debido a que actualmente existe una gran competencia con las funerarias particulares </t>
    </r>
  </si>
  <si>
    <r>
      <t xml:space="preserve">Justificacion Trimestral:  </t>
    </r>
    <r>
      <rPr>
        <sz val="11"/>
        <color theme="1"/>
        <rFont val="Calibri"/>
        <family val="2"/>
        <scheme val="minor"/>
      </rPr>
      <t>Se realizaron 273 regularizaciones de Bóvedas  de los 266 programadas. El porcentaje alcanzado fue de el  102.63%.</t>
    </r>
  </si>
  <si>
    <r>
      <t xml:space="preserve">Justificacion Trimestral: </t>
    </r>
    <r>
      <rPr>
        <sz val="11"/>
        <color theme="0"/>
        <rFont val="Arial"/>
        <family val="2"/>
      </rPr>
      <t>En este trimestre se realizaron 429 servicios de los 450 programados. El porcentaje alcanzando fue de el 95.33% para el segundo trimestre 2025.</t>
    </r>
  </si>
  <si>
    <t>REVISÓ
LIC. JOSÉ FERNANDO DÍAZ NÚÑEZ
DIRECTOR GENERAL DE PLANEACIÓN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</si>
</sst>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6BA12"/>
        <bgColor indexed="64"/>
      </patternFill>
    </fill>
    <fill>
      <patternFill patternType="solid">
        <fgColor rgb="FFF6BA12"/>
        <bgColor rgb="FF000000"/>
      </patternFill>
    </fill>
    <fill>
      <patternFill patternType="solid">
        <fgColor rgb="FFFADD8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ashed">
        <color theme="1"/>
      </right>
      <top style="dashed">
        <color theme="1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theme="1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theme="1"/>
      </left>
      <right/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theme="1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ashed">
        <color indexed="64"/>
      </top>
      <bottom style="dotted">
        <color indexed="64"/>
      </bottom>
      <diagonal/>
    </border>
    <border>
      <left style="dashed">
        <color theme="1"/>
      </left>
      <right/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theme="1"/>
      </right>
      <top style="dash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3" fontId="6" fillId="2" borderId="34" xfId="0" applyNumberFormat="1" applyFont="1" applyFill="1" applyBorder="1" applyAlignment="1">
      <alignment horizontal="center" vertical="center" wrapText="1"/>
    </xf>
    <xf numFmtId="3" fontId="6" fillId="2" borderId="35" xfId="0" applyNumberFormat="1" applyFont="1" applyFill="1" applyBorder="1" applyAlignment="1">
      <alignment horizontal="center" vertical="center" wrapText="1"/>
    </xf>
    <xf numFmtId="3" fontId="6" fillId="2" borderId="36" xfId="0" applyNumberFormat="1" applyFont="1" applyFill="1" applyBorder="1" applyAlignment="1">
      <alignment horizontal="center" vertical="center" wrapText="1"/>
    </xf>
    <xf numFmtId="3" fontId="6" fillId="2" borderId="37" xfId="0" applyNumberFormat="1" applyFont="1" applyFill="1" applyBorder="1" applyAlignment="1">
      <alignment horizontal="center" vertical="center" wrapText="1"/>
    </xf>
    <xf numFmtId="10" fontId="0" fillId="4" borderId="38" xfId="0" applyNumberFormat="1" applyFill="1" applyBorder="1" applyAlignment="1">
      <alignment horizontal="center" vertical="center" wrapText="1"/>
    </xf>
    <xf numFmtId="3" fontId="6" fillId="2" borderId="40" xfId="0" applyNumberFormat="1" applyFont="1" applyFill="1" applyBorder="1" applyAlignment="1">
      <alignment horizontal="center" vertical="center" wrapText="1"/>
    </xf>
    <xf numFmtId="3" fontId="6" fillId="2" borderId="41" xfId="0" applyNumberFormat="1" applyFont="1" applyFill="1" applyBorder="1" applyAlignment="1">
      <alignment horizontal="center" vertical="center" wrapText="1"/>
    </xf>
    <xf numFmtId="44" fontId="6" fillId="2" borderId="42" xfId="1" applyFont="1" applyFill="1" applyBorder="1" applyAlignment="1">
      <alignment horizontal="center" vertical="center" wrapText="1"/>
    </xf>
    <xf numFmtId="3" fontId="6" fillId="2" borderId="39" xfId="0" applyNumberFormat="1" applyFont="1" applyFill="1" applyBorder="1" applyAlignment="1">
      <alignment horizontal="center" vertical="center" wrapText="1"/>
    </xf>
    <xf numFmtId="44" fontId="6" fillId="2" borderId="46" xfId="1" applyFont="1" applyFill="1" applyBorder="1" applyAlignment="1">
      <alignment horizontal="center" vertical="center" wrapText="1"/>
    </xf>
    <xf numFmtId="44" fontId="6" fillId="2" borderId="40" xfId="1" applyFont="1" applyFill="1" applyBorder="1" applyAlignment="1">
      <alignment horizontal="center" vertical="center" wrapText="1"/>
    </xf>
    <xf numFmtId="44" fontId="6" fillId="2" borderId="41" xfId="1" applyFont="1" applyFill="1" applyBorder="1" applyAlignment="1">
      <alignment horizontal="center" vertical="center" wrapText="1"/>
    </xf>
    <xf numFmtId="44" fontId="6" fillId="2" borderId="47" xfId="1" applyFont="1" applyFill="1" applyBorder="1" applyAlignment="1">
      <alignment horizontal="center" vertical="center" wrapText="1"/>
    </xf>
    <xf numFmtId="44" fontId="6" fillId="2" borderId="48" xfId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10" fontId="0" fillId="4" borderId="39" xfId="0" applyNumberFormat="1" applyFill="1" applyBorder="1" applyAlignment="1">
      <alignment horizontal="center" vertical="center" wrapText="1"/>
    </xf>
    <xf numFmtId="10" fontId="0" fillId="4" borderId="45" xfId="0" applyNumberForma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left" vertical="center" wrapText="1"/>
    </xf>
    <xf numFmtId="10" fontId="0" fillId="4" borderId="18" xfId="0" applyNumberFormat="1" applyFill="1" applyBorder="1" applyAlignment="1">
      <alignment horizontal="center" vertical="center" wrapText="1"/>
    </xf>
    <xf numFmtId="10" fontId="0" fillId="4" borderId="16" xfId="0" applyNumberFormat="1" applyFill="1" applyBorder="1" applyAlignment="1">
      <alignment horizontal="center" vertical="center" wrapText="1"/>
    </xf>
    <xf numFmtId="10" fontId="0" fillId="4" borderId="19" xfId="0" applyNumberFormat="1" applyFill="1" applyBorder="1" applyAlignment="1">
      <alignment horizontal="center" vertical="center" wrapText="1"/>
    </xf>
    <xf numFmtId="3" fontId="6" fillId="5" borderId="34" xfId="0" applyNumberFormat="1" applyFont="1" applyFill="1" applyBorder="1" applyAlignment="1">
      <alignment horizontal="center" vertical="center" wrapText="1"/>
    </xf>
    <xf numFmtId="3" fontId="6" fillId="5" borderId="35" xfId="0" applyNumberFormat="1" applyFont="1" applyFill="1" applyBorder="1" applyAlignment="1">
      <alignment horizontal="center" vertical="center" wrapText="1"/>
    </xf>
    <xf numFmtId="3" fontId="6" fillId="5" borderId="3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3" fillId="3" borderId="53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3" fontId="6" fillId="2" borderId="51" xfId="0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33" xfId="0" applyFont="1" applyFill="1" applyBorder="1" applyAlignment="1">
      <alignment vertical="center" wrapText="1"/>
    </xf>
    <xf numFmtId="0" fontId="12" fillId="7" borderId="52" xfId="0" applyFont="1" applyFill="1" applyBorder="1" applyAlignment="1">
      <alignment horizontal="center" vertical="top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54" xfId="0" applyFont="1" applyFill="1" applyBorder="1" applyAlignment="1">
      <alignment horizontal="center" vertical="center" wrapText="1"/>
    </xf>
    <xf numFmtId="0" fontId="4" fillId="8" borderId="55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7" fillId="8" borderId="61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vertical="center" wrapText="1"/>
    </xf>
    <xf numFmtId="0" fontId="8" fillId="5" borderId="62" xfId="0" applyFont="1" applyFill="1" applyBorder="1" applyAlignment="1">
      <alignment vertical="center" wrapText="1"/>
    </xf>
    <xf numFmtId="10" fontId="0" fillId="4" borderId="12" xfId="0" applyNumberFormat="1" applyFill="1" applyBorder="1" applyAlignment="1">
      <alignment horizontal="center" vertical="center" wrapText="1"/>
    </xf>
    <xf numFmtId="10" fontId="0" fillId="4" borderId="13" xfId="0" applyNumberFormat="1" applyFill="1" applyBorder="1" applyAlignment="1">
      <alignment horizontal="center" vertical="center" wrapText="1"/>
    </xf>
    <xf numFmtId="10" fontId="0" fillId="4" borderId="66" xfId="0" applyNumberForma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10" fontId="0" fillId="4" borderId="67" xfId="0" applyNumberFormat="1" applyFill="1" applyBorder="1" applyAlignment="1">
      <alignment horizontal="center" vertical="center" wrapText="1"/>
    </xf>
    <xf numFmtId="164" fontId="7" fillId="3" borderId="23" xfId="1" applyNumberFormat="1" applyFont="1" applyFill="1" applyBorder="1" applyAlignment="1">
      <alignment horizontal="center" vertical="center" wrapText="1"/>
    </xf>
    <xf numFmtId="164" fontId="4" fillId="3" borderId="50" xfId="0" applyNumberFormat="1" applyFont="1" applyFill="1" applyBorder="1" applyAlignment="1">
      <alignment horizontal="center" vertical="center" wrapText="1"/>
    </xf>
    <xf numFmtId="10" fontId="0" fillId="4" borderId="21" xfId="0" applyNumberFormat="1" applyFill="1" applyBorder="1" applyAlignment="1">
      <alignment horizontal="center" vertical="center" wrapText="1"/>
    </xf>
    <xf numFmtId="10" fontId="0" fillId="4" borderId="22" xfId="0" applyNumberFormat="1" applyFill="1" applyBorder="1" applyAlignment="1">
      <alignment horizontal="center" vertical="center" wrapText="1"/>
    </xf>
    <xf numFmtId="10" fontId="0" fillId="4" borderId="68" xfId="0" applyNumberFormat="1" applyFill="1" applyBorder="1" applyAlignment="1">
      <alignment horizontal="center" vertical="center" wrapText="1"/>
    </xf>
    <xf numFmtId="0" fontId="16" fillId="0" borderId="0" xfId="0" applyFont="1"/>
    <xf numFmtId="0" fontId="0" fillId="10" borderId="0" xfId="0" applyFill="1"/>
    <xf numFmtId="0" fontId="0" fillId="0" borderId="0" xfId="0" applyAlignment="1">
      <alignment wrapText="1"/>
    </xf>
    <xf numFmtId="0" fontId="0" fillId="9" borderId="0" xfId="0" applyFill="1"/>
    <xf numFmtId="3" fontId="6" fillId="5" borderId="51" xfId="0" applyNumberFormat="1" applyFont="1" applyFill="1" applyBorder="1" applyAlignment="1">
      <alignment horizontal="center" vertical="center" wrapText="1"/>
    </xf>
    <xf numFmtId="0" fontId="4" fillId="8" borderId="70" xfId="0" applyFont="1" applyFill="1" applyBorder="1" applyAlignment="1">
      <alignment horizontal="center"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4" fillId="5" borderId="0" xfId="0" applyFont="1" applyFill="1" applyAlignment="1">
      <alignment horizontal="center" vertical="center" wrapText="1"/>
    </xf>
    <xf numFmtId="0" fontId="4" fillId="3" borderId="71" xfId="0" applyFont="1" applyFill="1" applyBorder="1" applyAlignment="1">
      <alignment horizontal="center" vertical="center" wrapText="1"/>
    </xf>
    <xf numFmtId="3" fontId="6" fillId="2" borderId="60" xfId="0" applyNumberFormat="1" applyFont="1" applyFill="1" applyBorder="1" applyAlignment="1">
      <alignment horizontal="center" vertical="center" wrapText="1"/>
    </xf>
    <xf numFmtId="3" fontId="6" fillId="2" borderId="77" xfId="0" applyNumberFormat="1" applyFont="1" applyFill="1" applyBorder="1" applyAlignment="1">
      <alignment horizontal="center" vertical="center" wrapText="1"/>
    </xf>
    <xf numFmtId="3" fontId="6" fillId="2" borderId="78" xfId="0" applyNumberFormat="1" applyFont="1" applyFill="1" applyBorder="1" applyAlignment="1">
      <alignment horizontal="center" vertical="center" wrapText="1"/>
    </xf>
    <xf numFmtId="3" fontId="6" fillId="2" borderId="79" xfId="0" applyNumberFormat="1" applyFont="1" applyFill="1" applyBorder="1" applyAlignment="1">
      <alignment horizontal="center" vertical="center" wrapText="1"/>
    </xf>
    <xf numFmtId="3" fontId="6" fillId="2" borderId="76" xfId="0" applyNumberFormat="1" applyFont="1" applyFill="1" applyBorder="1" applyAlignment="1">
      <alignment horizontal="center" vertical="center" wrapText="1"/>
    </xf>
    <xf numFmtId="0" fontId="4" fillId="3" borderId="80" xfId="0" applyFont="1" applyFill="1" applyBorder="1" applyAlignment="1">
      <alignment horizontal="left" vertical="center" wrapText="1"/>
    </xf>
    <xf numFmtId="10" fontId="0" fillId="4" borderId="81" xfId="0" applyNumberFormat="1" applyFill="1" applyBorder="1" applyAlignment="1">
      <alignment horizontal="center" vertical="center" wrapText="1"/>
    </xf>
    <xf numFmtId="3" fontId="6" fillId="2" borderId="81" xfId="0" applyNumberFormat="1" applyFont="1" applyFill="1" applyBorder="1" applyAlignment="1">
      <alignment horizontal="center" vertical="center" wrapText="1"/>
    </xf>
    <xf numFmtId="0" fontId="4" fillId="8" borderId="83" xfId="0" applyFont="1" applyFill="1" applyBorder="1" applyAlignment="1">
      <alignment horizontal="justify" vertical="center" wrapText="1"/>
    </xf>
    <xf numFmtId="0" fontId="4" fillId="3" borderId="83" xfId="0" applyFont="1" applyFill="1" applyBorder="1" applyAlignment="1">
      <alignment horizontal="justify" vertical="center" wrapText="1"/>
    </xf>
    <xf numFmtId="0" fontId="6" fillId="8" borderId="84" xfId="0" applyFont="1" applyFill="1" applyBorder="1" applyAlignment="1">
      <alignment horizontal="center" vertical="center" wrapText="1"/>
    </xf>
    <xf numFmtId="0" fontId="6" fillId="3" borderId="84" xfId="0" applyFont="1" applyFill="1" applyBorder="1" applyAlignment="1">
      <alignment horizontal="center" vertical="center" wrapText="1"/>
    </xf>
    <xf numFmtId="0" fontId="6" fillId="3" borderId="85" xfId="0" applyFont="1" applyFill="1" applyBorder="1" applyAlignment="1">
      <alignment horizontal="center" vertical="center" wrapText="1"/>
    </xf>
    <xf numFmtId="0" fontId="6" fillId="8" borderId="74" xfId="0" applyFont="1" applyFill="1" applyBorder="1" applyAlignment="1">
      <alignment horizontal="center" vertical="center" wrapText="1"/>
    </xf>
    <xf numFmtId="0" fontId="6" fillId="3" borderId="74" xfId="0" applyFont="1" applyFill="1" applyBorder="1" applyAlignment="1">
      <alignment horizontal="center" vertical="center" wrapText="1"/>
    </xf>
    <xf numFmtId="0" fontId="6" fillId="3" borderId="75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justify" vertical="center" wrapText="1"/>
    </xf>
    <xf numFmtId="0" fontId="6" fillId="8" borderId="87" xfId="0" applyFont="1" applyFill="1" applyBorder="1" applyAlignment="1">
      <alignment horizontal="justify" vertical="center" wrapText="1"/>
    </xf>
    <xf numFmtId="0" fontId="6" fillId="3" borderId="87" xfId="0" applyFont="1" applyFill="1" applyBorder="1" applyAlignment="1">
      <alignment horizontal="justify" vertical="center" wrapText="1"/>
    </xf>
    <xf numFmtId="0" fontId="6" fillId="3" borderId="85" xfId="0" applyFont="1" applyFill="1" applyBorder="1" applyAlignment="1">
      <alignment horizontal="justify" vertical="center" wrapText="1"/>
    </xf>
    <xf numFmtId="0" fontId="6" fillId="8" borderId="74" xfId="0" applyFont="1" applyFill="1" applyBorder="1" applyAlignment="1">
      <alignment horizontal="justify" vertical="center" wrapText="1"/>
    </xf>
    <xf numFmtId="0" fontId="6" fillId="3" borderId="74" xfId="0" applyFont="1" applyFill="1" applyBorder="1" applyAlignment="1">
      <alignment horizontal="justify" vertical="center" wrapText="1"/>
    </xf>
    <xf numFmtId="0" fontId="6" fillId="3" borderId="75" xfId="0" applyFont="1" applyFill="1" applyBorder="1" applyAlignment="1">
      <alignment horizontal="justify" vertical="center" wrapText="1"/>
    </xf>
    <xf numFmtId="0" fontId="4" fillId="8" borderId="83" xfId="0" applyFont="1" applyFill="1" applyBorder="1" applyAlignment="1">
      <alignment horizontal="left" vertical="center" wrapText="1"/>
    </xf>
    <xf numFmtId="0" fontId="4" fillId="3" borderId="83" xfId="0" applyFont="1" applyFill="1" applyBorder="1" applyAlignment="1">
      <alignment horizontal="left" vertical="center" wrapText="1"/>
    </xf>
    <xf numFmtId="0" fontId="4" fillId="3" borderId="88" xfId="0" applyFont="1" applyFill="1" applyBorder="1" applyAlignment="1">
      <alignment horizontal="left" vertical="center" wrapText="1"/>
    </xf>
    <xf numFmtId="0" fontId="4" fillId="8" borderId="89" xfId="0" applyFont="1" applyFill="1" applyBorder="1" applyAlignment="1">
      <alignment horizontal="left" vertical="center" wrapText="1"/>
    </xf>
    <xf numFmtId="0" fontId="4" fillId="3" borderId="89" xfId="0" applyFont="1" applyFill="1" applyBorder="1" applyAlignment="1">
      <alignment horizontal="left" vertical="center" wrapText="1"/>
    </xf>
    <xf numFmtId="0" fontId="4" fillId="3" borderId="90" xfId="0" applyFont="1" applyFill="1" applyBorder="1" applyAlignment="1">
      <alignment horizontal="left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91" xfId="0" applyFont="1" applyFill="1" applyBorder="1" applyAlignment="1">
      <alignment horizontal="center" vertical="center" wrapText="1"/>
    </xf>
    <xf numFmtId="0" fontId="6" fillId="8" borderId="72" xfId="0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 wrapText="1"/>
    </xf>
    <xf numFmtId="0" fontId="6" fillId="3" borderId="73" xfId="0" applyFont="1" applyFill="1" applyBorder="1" applyAlignment="1">
      <alignment horizontal="center" vertical="center" wrapText="1"/>
    </xf>
    <xf numFmtId="3" fontId="6" fillId="2" borderId="46" xfId="0" applyNumberFormat="1" applyFont="1" applyFill="1" applyBorder="1" applyAlignment="1">
      <alignment horizontal="center" vertical="center" wrapText="1"/>
    </xf>
    <xf numFmtId="3" fontId="6" fillId="2" borderId="92" xfId="0" applyNumberFormat="1" applyFont="1" applyFill="1" applyBorder="1" applyAlignment="1">
      <alignment horizontal="center" vertical="center" wrapText="1"/>
    </xf>
    <xf numFmtId="3" fontId="6" fillId="2" borderId="82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left" vertical="center" wrapText="1"/>
    </xf>
    <xf numFmtId="10" fontId="1" fillId="0" borderId="13" xfId="2" applyNumberFormat="1" applyFont="1" applyBorder="1" applyAlignment="1">
      <alignment horizontal="center" vertical="center"/>
    </xf>
    <xf numFmtId="10" fontId="1" fillId="0" borderId="93" xfId="2" applyNumberFormat="1" applyFont="1" applyBorder="1" applyAlignment="1">
      <alignment horizontal="center" vertical="center"/>
    </xf>
    <xf numFmtId="10" fontId="7" fillId="0" borderId="59" xfId="0" applyNumberFormat="1" applyFont="1" applyBorder="1" applyAlignment="1">
      <alignment horizontal="center" vertical="center" wrapText="1"/>
    </xf>
    <xf numFmtId="10" fontId="1" fillId="0" borderId="94" xfId="2" applyNumberFormat="1" applyFont="1" applyBorder="1" applyAlignment="1">
      <alignment horizontal="center" vertical="center"/>
    </xf>
    <xf numFmtId="0" fontId="8" fillId="6" borderId="97" xfId="0" applyFont="1" applyFill="1" applyBorder="1" applyAlignment="1">
      <alignment horizontal="center" vertical="center" wrapText="1"/>
    </xf>
    <xf numFmtId="0" fontId="8" fillId="6" borderId="98" xfId="0" applyFont="1" applyFill="1" applyBorder="1" applyAlignment="1">
      <alignment horizontal="left" vertical="center" wrapText="1"/>
    </xf>
    <xf numFmtId="0" fontId="9" fillId="6" borderId="99" xfId="0" applyFont="1" applyFill="1" applyBorder="1" applyAlignment="1">
      <alignment horizontal="left" vertical="center" wrapText="1"/>
    </xf>
    <xf numFmtId="0" fontId="9" fillId="6" borderId="100" xfId="0" applyFont="1" applyFill="1" applyBorder="1" applyAlignment="1">
      <alignment horizontal="center" vertical="center" wrapText="1"/>
    </xf>
    <xf numFmtId="0" fontId="8" fillId="6" borderId="101" xfId="0" applyFont="1" applyFill="1" applyBorder="1" applyAlignment="1">
      <alignment horizontal="left" vertical="center" wrapText="1"/>
    </xf>
    <xf numFmtId="0" fontId="5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justify" vertical="center" wrapText="1"/>
    </xf>
    <xf numFmtId="0" fontId="6" fillId="0" borderId="103" xfId="0" applyFont="1" applyBorder="1" applyAlignment="1">
      <alignment horizontal="center" vertical="center" wrapText="1"/>
    </xf>
    <xf numFmtId="0" fontId="15" fillId="0" borderId="104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justify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8" fillId="6" borderId="20" xfId="0" applyFont="1" applyFill="1" applyBorder="1" applyAlignment="1">
      <alignment horizontal="left" vertical="center" wrapText="1"/>
    </xf>
    <xf numFmtId="0" fontId="4" fillId="8" borderId="20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6" fillId="2" borderId="42" xfId="1" applyNumberFormat="1" applyFont="1" applyFill="1" applyBorder="1" applyAlignment="1">
      <alignment horizontal="center" vertical="center" wrapText="1"/>
    </xf>
    <xf numFmtId="0" fontId="6" fillId="2" borderId="35" xfId="1" applyNumberFormat="1" applyFont="1" applyFill="1" applyBorder="1" applyAlignment="1">
      <alignment horizontal="center" vertical="center" wrapText="1"/>
    </xf>
    <xf numFmtId="0" fontId="6" fillId="2" borderId="37" xfId="1" applyNumberFormat="1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2" borderId="43" xfId="1" applyNumberFormat="1" applyFont="1" applyFill="1" applyBorder="1" applyAlignment="1">
      <alignment horizontal="center" vertical="center" wrapText="1"/>
    </xf>
    <xf numFmtId="0" fontId="6" fillId="2" borderId="44" xfId="1" applyNumberFormat="1" applyFont="1" applyFill="1" applyBorder="1" applyAlignment="1">
      <alignment horizontal="center" vertical="center" wrapText="1"/>
    </xf>
    <xf numFmtId="9" fontId="6" fillId="5" borderId="35" xfId="3" applyFont="1" applyFill="1" applyBorder="1" applyAlignment="1">
      <alignment horizontal="center" vertical="center" wrapText="1"/>
    </xf>
    <xf numFmtId="0" fontId="16" fillId="8" borderId="49" xfId="0" applyFont="1" applyFill="1" applyBorder="1" applyAlignment="1">
      <alignment horizontal="left" vertical="center" wrapText="1"/>
    </xf>
    <xf numFmtId="9" fontId="6" fillId="2" borderId="39" xfId="3" applyFont="1" applyFill="1" applyBorder="1" applyAlignment="1">
      <alignment horizontal="center" vertical="center" wrapText="1"/>
    </xf>
    <xf numFmtId="9" fontId="0" fillId="0" borderId="0" xfId="3" applyFont="1"/>
    <xf numFmtId="9" fontId="2" fillId="6" borderId="8" xfId="3" applyFont="1" applyFill="1" applyBorder="1" applyAlignment="1">
      <alignment vertical="center" wrapText="1"/>
    </xf>
    <xf numFmtId="9" fontId="4" fillId="8" borderId="10" xfId="3" applyFont="1" applyFill="1" applyBorder="1" applyAlignment="1">
      <alignment horizontal="center" vertical="center" wrapText="1"/>
    </xf>
    <xf numFmtId="9" fontId="13" fillId="0" borderId="0" xfId="3" applyFont="1" applyAlignment="1">
      <alignment horizontal="center" vertical="top"/>
    </xf>
    <xf numFmtId="9" fontId="7" fillId="3" borderId="17" xfId="3" applyFont="1" applyFill="1" applyBorder="1" applyAlignment="1">
      <alignment horizontal="center" vertical="center" wrapText="1"/>
    </xf>
    <xf numFmtId="9" fontId="0" fillId="4" borderId="13" xfId="3" applyFont="1" applyFill="1" applyBorder="1" applyAlignment="1">
      <alignment horizontal="center" vertical="center" wrapText="1"/>
    </xf>
    <xf numFmtId="9" fontId="0" fillId="4" borderId="22" xfId="3" applyFont="1" applyFill="1" applyBorder="1" applyAlignment="1">
      <alignment horizontal="center" vertical="center" wrapText="1"/>
    </xf>
    <xf numFmtId="10" fontId="0" fillId="4" borderId="106" xfId="0" applyNumberFormat="1" applyFill="1" applyBorder="1" applyAlignment="1">
      <alignment horizontal="center" vertical="center" wrapText="1"/>
    </xf>
    <xf numFmtId="10" fontId="0" fillId="4" borderId="107" xfId="0" applyNumberFormat="1" applyFill="1" applyBorder="1" applyAlignment="1">
      <alignment horizontal="center" vertical="center" wrapText="1"/>
    </xf>
    <xf numFmtId="9" fontId="13" fillId="0" borderId="3" xfId="3" applyFont="1" applyBorder="1" applyAlignment="1">
      <alignment horizontal="center" vertical="top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4" xfId="0" applyFont="1" applyFill="1" applyBorder="1" applyAlignment="1">
      <alignment horizontal="center" vertical="center" wrapText="1"/>
    </xf>
    <xf numFmtId="0" fontId="8" fillId="6" borderId="69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65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6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56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10" fontId="1" fillId="0" borderId="95" xfId="2" applyNumberFormat="1" applyFont="1" applyBorder="1" applyAlignment="1">
      <alignment horizontal="center" vertical="center"/>
    </xf>
    <xf numFmtId="10" fontId="1" fillId="0" borderId="96" xfId="2" applyNumberFormat="1" applyFont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8" fillId="5" borderId="63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center" vertical="center" wrapText="1"/>
    </xf>
    <xf numFmtId="0" fontId="12" fillId="7" borderId="57" xfId="0" applyFont="1" applyFill="1" applyBorder="1" applyAlignment="1">
      <alignment horizontal="center" vertical="top" wrapText="1"/>
    </xf>
    <xf numFmtId="0" fontId="12" fillId="7" borderId="58" xfId="0" applyFont="1" applyFill="1" applyBorder="1" applyAlignment="1">
      <alignment horizontal="center" vertical="top" wrapText="1"/>
    </xf>
    <xf numFmtId="0" fontId="12" fillId="7" borderId="62" xfId="0" applyFont="1" applyFill="1" applyBorder="1" applyAlignment="1">
      <alignment horizontal="center" vertical="center" wrapText="1"/>
    </xf>
    <xf numFmtId="0" fontId="12" fillId="7" borderId="10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1" fillId="6" borderId="64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4">
    <cellStyle name="Moneda" xfId="1" builtinId="4"/>
    <cellStyle name="Normal" xfId="0" builtinId="0"/>
    <cellStyle name="Normal 2" xfId="2" xr:uid="{00000000-0005-0000-0000-000002000000}"/>
    <cellStyle name="Porcentaje" xfId="3" builtinId="5"/>
  </cellStyles>
  <dxfs count="35"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353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353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A9D08E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5353"/>
      <color rgb="FFA9D08E"/>
      <color rgb="FFFADD89"/>
      <color rgb="FFF6BA12"/>
      <color rgb="FFFFFF00"/>
      <color rgb="FFFFEB9C"/>
      <color rgb="FFFF4C29"/>
      <color rgb="FFFF0C49"/>
      <color rgb="FFAED8F4"/>
      <color rgb="FF1A7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119380</xdr:colOff>
      <xdr:row>1</xdr:row>
      <xdr:rowOff>34958</xdr:rowOff>
    </xdr:from>
    <xdr:to>
      <xdr:col>2</xdr:col>
      <xdr:colOff>346075</xdr:colOff>
      <xdr:row>8</xdr:row>
      <xdr:rowOff>156210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327EB9-D378-4A08-9593-3C626A485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380" y="244508"/>
          <a:ext cx="1674495" cy="2654902"/>
        </a:xfrm>
        <a:prstGeom prst="rect">
          <a:avLst/>
        </a:prstGeom>
      </xdr:spPr>
    </xdr:pic>
    <xdr:clientData/>
  </xdr:twoCellAnchor>
  <xdr:twoCellAnchor editAs="oneCell">
    <xdr:from>
      <xdr:col>2</xdr:col>
      <xdr:colOff>828675</xdr:colOff>
      <xdr:row>0</xdr:row>
      <xdr:rowOff>142875</xdr:rowOff>
    </xdr:from>
    <xdr:to>
      <xdr:col>3</xdr:col>
      <xdr:colOff>723900</xdr:colOff>
      <xdr:row>5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DD0383-F9A5-3F9E-D5B1-43E989C3655C}"/>
            </a:ext>
            <a:ext uri="{147F2762-F138-4A5C-976F-8EAC2B608ADB}">
              <a16:predDERef xmlns:a16="http://schemas.microsoft.com/office/drawing/2014/main" pred="{FD327EB9-D378-4A08-9593-3C626A485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5984" t="2830" r="4724" b="3150"/>
        <a:stretch/>
      </xdr:blipFill>
      <xdr:spPr>
        <a:xfrm>
          <a:off x="3048000" y="142875"/>
          <a:ext cx="2076450" cy="2152650"/>
        </a:xfrm>
        <a:prstGeom prst="rect">
          <a:avLst/>
        </a:prstGeom>
      </xdr:spPr>
    </xdr:pic>
    <xdr:clientData/>
  </xdr:twoCellAnchor>
  <xdr:twoCellAnchor editAs="oneCell">
    <xdr:from>
      <xdr:col>21</xdr:col>
      <xdr:colOff>1066800</xdr:colOff>
      <xdr:row>0</xdr:row>
      <xdr:rowOff>91440</xdr:rowOff>
    </xdr:from>
    <xdr:to>
      <xdr:col>23</xdr:col>
      <xdr:colOff>5733621</xdr:colOff>
      <xdr:row>6</xdr:row>
      <xdr:rowOff>136999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B47159-4189-416D-BB93-E91FA17AB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7720" y="91440"/>
          <a:ext cx="7379540" cy="2392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35"/>
  <sheetViews>
    <sheetView tabSelected="1" view="pageBreakPreview" topLeftCell="F23" zoomScale="71" zoomScaleNormal="71" zoomScaleSheetLayoutView="71" workbookViewId="0">
      <selection activeCell="S25" sqref="S25"/>
    </sheetView>
  </sheetViews>
  <sheetFormatPr baseColWidth="10" defaultColWidth="11.44140625" defaultRowHeight="14.4" x14ac:dyDescent="0.3"/>
  <cols>
    <col min="1" max="1" width="11.44140625" customWidth="1"/>
    <col min="2" max="2" width="21.5546875" bestFit="1" customWidth="1"/>
    <col min="3" max="3" width="32.6640625" bestFit="1" customWidth="1"/>
    <col min="4" max="4" width="26.109375" customWidth="1"/>
    <col min="5" max="5" width="36.44140625" bestFit="1" customWidth="1"/>
    <col min="6" max="6" width="53.5546875" bestFit="1" customWidth="1"/>
    <col min="7" max="7" width="21" bestFit="1" customWidth="1"/>
    <col min="8" max="15" width="20" bestFit="1" customWidth="1"/>
    <col min="16" max="16" width="19.6640625" customWidth="1"/>
    <col min="17" max="17" width="24" style="137" customWidth="1"/>
    <col min="18" max="23" width="19.6640625" customWidth="1"/>
    <col min="24" max="24" width="88.109375" customWidth="1"/>
  </cols>
  <sheetData>
    <row r="1" spans="2:24" ht="15" thickBot="1" x14ac:dyDescent="0.35"/>
    <row r="2" spans="2:24" ht="63" customHeight="1" x14ac:dyDescent="0.3">
      <c r="E2" s="158" t="s">
        <v>0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60"/>
    </row>
    <row r="3" spans="2:24" ht="30" customHeight="1" x14ac:dyDescent="0.3">
      <c r="E3" s="161" t="s">
        <v>1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3"/>
    </row>
    <row r="4" spans="2:24" ht="30" customHeight="1" x14ac:dyDescent="0.3">
      <c r="E4" s="161" t="s">
        <v>41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3"/>
    </row>
    <row r="5" spans="2:24" ht="30" customHeight="1" x14ac:dyDescent="0.3">
      <c r="E5" s="161" t="s">
        <v>43</v>
      </c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3"/>
    </row>
    <row r="6" spans="2:24" ht="15.75" customHeight="1" thickBot="1" x14ac:dyDescent="0.35">
      <c r="E6" s="33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138"/>
      <c r="R6" s="34"/>
      <c r="S6" s="35"/>
    </row>
    <row r="10" spans="2:24" ht="21.6" thickBot="1" x14ac:dyDescent="0.35">
      <c r="G10" s="175" t="s">
        <v>2</v>
      </c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</row>
    <row r="11" spans="2:24" ht="33" customHeight="1" thickBot="1" x14ac:dyDescent="0.35">
      <c r="B11" s="183" t="s">
        <v>3</v>
      </c>
      <c r="C11" s="183" t="s">
        <v>4</v>
      </c>
      <c r="D11" s="164" t="s">
        <v>5</v>
      </c>
      <c r="E11" s="165"/>
      <c r="F11" s="166"/>
      <c r="G11" s="172" t="s">
        <v>6</v>
      </c>
      <c r="H11" s="173"/>
      <c r="I11" s="173"/>
      <c r="J11" s="173"/>
      <c r="K11" s="174"/>
      <c r="L11" s="167" t="s">
        <v>7</v>
      </c>
      <c r="M11" s="167"/>
      <c r="N11" s="167"/>
      <c r="O11" s="168"/>
      <c r="P11" s="169" t="s">
        <v>8</v>
      </c>
      <c r="Q11" s="170"/>
      <c r="R11" s="170"/>
      <c r="S11" s="171"/>
      <c r="T11" s="170" t="s">
        <v>9</v>
      </c>
      <c r="U11" s="170"/>
      <c r="V11" s="170"/>
      <c r="W11" s="195"/>
      <c r="X11" s="185" t="s">
        <v>10</v>
      </c>
    </row>
    <row r="12" spans="2:24" ht="105" thickBot="1" x14ac:dyDescent="0.35">
      <c r="B12" s="184"/>
      <c r="C12" s="184"/>
      <c r="D12" s="36" t="s">
        <v>11</v>
      </c>
      <c r="E12" s="36" t="s">
        <v>12</v>
      </c>
      <c r="F12" s="36" t="s">
        <v>13</v>
      </c>
      <c r="G12" s="37" t="s">
        <v>14</v>
      </c>
      <c r="H12" s="30" t="s">
        <v>15</v>
      </c>
      <c r="I12" s="38" t="s">
        <v>16</v>
      </c>
      <c r="J12" s="31" t="s">
        <v>17</v>
      </c>
      <c r="K12" s="39" t="s">
        <v>18</v>
      </c>
      <c r="L12" s="2" t="s">
        <v>15</v>
      </c>
      <c r="M12" s="40" t="s">
        <v>16</v>
      </c>
      <c r="N12" s="1" t="s">
        <v>17</v>
      </c>
      <c r="O12" s="41" t="s">
        <v>18</v>
      </c>
      <c r="P12" s="2" t="s">
        <v>15</v>
      </c>
      <c r="Q12" s="139" t="s">
        <v>16</v>
      </c>
      <c r="R12" s="1" t="s">
        <v>17</v>
      </c>
      <c r="S12" s="41" t="s">
        <v>18</v>
      </c>
      <c r="T12" s="2" t="s">
        <v>15</v>
      </c>
      <c r="U12" s="40" t="s">
        <v>16</v>
      </c>
      <c r="V12" s="1" t="s">
        <v>17</v>
      </c>
      <c r="W12" s="41" t="s">
        <v>18</v>
      </c>
      <c r="X12" s="186"/>
    </row>
    <row r="13" spans="2:24" ht="408" customHeight="1" x14ac:dyDescent="0.3">
      <c r="B13" s="116" t="s">
        <v>19</v>
      </c>
      <c r="C13" s="117" t="s">
        <v>42</v>
      </c>
      <c r="D13" s="117" t="s">
        <v>20</v>
      </c>
      <c r="E13" s="118" t="s">
        <v>21</v>
      </c>
      <c r="F13" s="119" t="s">
        <v>22</v>
      </c>
      <c r="G13" s="177">
        <v>0.8478</v>
      </c>
      <c r="H13" s="110">
        <v>0.21199999999999999</v>
      </c>
      <c r="I13" s="107">
        <v>0.21199999999999999</v>
      </c>
      <c r="J13" s="107">
        <v>0.21199999999999999</v>
      </c>
      <c r="K13" s="108">
        <v>0.21199999999999999</v>
      </c>
      <c r="L13" s="109">
        <v>0.21199999999999999</v>
      </c>
      <c r="M13" s="134">
        <v>0.21199999999999999</v>
      </c>
      <c r="N13" s="6"/>
      <c r="O13" s="6"/>
      <c r="P13" s="144">
        <f t="shared" ref="P13:P22" si="0">IFERROR((L13/H13),"100%")</f>
        <v>1</v>
      </c>
      <c r="Q13" s="20">
        <f>IFERROR((M13/I13),"100%")</f>
        <v>1</v>
      </c>
      <c r="R13" s="13"/>
      <c r="S13" s="74"/>
      <c r="T13" s="9">
        <f t="shared" ref="T13:T14" si="1">IFERROR((L13/G13),"No Programado")</f>
        <v>0.25005897617362582</v>
      </c>
      <c r="U13" s="20">
        <f>IFERROR((L13+M13)/$G$13, "No Programado")</f>
        <v>0.50011795234725165</v>
      </c>
      <c r="V13" s="20"/>
      <c r="W13" s="73"/>
      <c r="X13" s="120" t="s">
        <v>78</v>
      </c>
    </row>
    <row r="14" spans="2:24" ht="321.89999999999998" hidden="1" customHeight="1" x14ac:dyDescent="0.3">
      <c r="B14" s="156" t="s">
        <v>23</v>
      </c>
      <c r="C14" s="157"/>
      <c r="D14" s="157"/>
      <c r="E14" s="157"/>
      <c r="F14" s="157"/>
      <c r="G14" s="178"/>
      <c r="H14" s="61">
        <v>25</v>
      </c>
      <c r="I14" s="27">
        <v>25</v>
      </c>
      <c r="J14" s="27">
        <v>25</v>
      </c>
      <c r="K14" s="28">
        <v>25</v>
      </c>
      <c r="L14" s="26">
        <v>20</v>
      </c>
      <c r="M14" s="6"/>
      <c r="N14" s="6"/>
      <c r="O14" s="6"/>
      <c r="P14" s="9">
        <f t="shared" si="0"/>
        <v>0.8</v>
      </c>
      <c r="Q14" s="136"/>
      <c r="R14" s="13"/>
      <c r="S14" s="74"/>
      <c r="T14" s="9" t="str">
        <f t="shared" si="1"/>
        <v>No Programado</v>
      </c>
      <c r="U14" s="20"/>
      <c r="V14" s="20"/>
      <c r="W14" s="73"/>
      <c r="X14" s="121"/>
    </row>
    <row r="15" spans="2:24" ht="123.6" customHeight="1" x14ac:dyDescent="0.3">
      <c r="B15" s="111" t="s">
        <v>44</v>
      </c>
      <c r="C15" s="112" t="s">
        <v>47</v>
      </c>
      <c r="D15" s="113" t="s">
        <v>55</v>
      </c>
      <c r="E15" s="114" t="s">
        <v>63</v>
      </c>
      <c r="F15" s="115" t="s">
        <v>64</v>
      </c>
      <c r="G15" s="96">
        <v>1800</v>
      </c>
      <c r="H15" s="32">
        <v>450</v>
      </c>
      <c r="I15" s="6">
        <v>450</v>
      </c>
      <c r="J15" s="6">
        <v>450</v>
      </c>
      <c r="K15" s="7">
        <v>450</v>
      </c>
      <c r="L15" s="5">
        <v>500</v>
      </c>
      <c r="M15" s="6">
        <v>429</v>
      </c>
      <c r="N15" s="6"/>
      <c r="O15" s="6"/>
      <c r="P15" s="9">
        <f t="shared" si="0"/>
        <v>1.1111111111111112</v>
      </c>
      <c r="Q15" s="20">
        <f>IFERROR((M15/I15),"100%")</f>
        <v>0.95333333333333337</v>
      </c>
      <c r="R15" s="13"/>
      <c r="S15" s="74"/>
      <c r="T15" s="9">
        <f>IFERROR((L15/G15),"No Programado")</f>
        <v>0.27777777777777779</v>
      </c>
      <c r="U15" s="20">
        <f>IFERROR((L15+M15)/G15, "No Programado")</f>
        <v>0.51611111111111108</v>
      </c>
      <c r="V15" s="20"/>
      <c r="W15" s="73"/>
      <c r="X15" s="122" t="s">
        <v>85</v>
      </c>
    </row>
    <row r="16" spans="2:24" ht="123.6" customHeight="1" x14ac:dyDescent="0.3">
      <c r="B16" s="62" t="s">
        <v>45</v>
      </c>
      <c r="C16" s="75" t="s">
        <v>48</v>
      </c>
      <c r="D16" s="84" t="s">
        <v>56</v>
      </c>
      <c r="E16" s="77" t="s">
        <v>63</v>
      </c>
      <c r="F16" s="90" t="s">
        <v>65</v>
      </c>
      <c r="G16" s="97">
        <v>303</v>
      </c>
      <c r="H16" s="32">
        <v>75</v>
      </c>
      <c r="I16" s="6">
        <v>75</v>
      </c>
      <c r="J16" s="6">
        <v>75</v>
      </c>
      <c r="K16" s="7">
        <v>78</v>
      </c>
      <c r="L16" s="5">
        <v>45</v>
      </c>
      <c r="M16" s="6">
        <v>50</v>
      </c>
      <c r="N16" s="6" t="s">
        <v>77</v>
      </c>
      <c r="O16" s="8"/>
      <c r="P16" s="9">
        <f>IFERROR((L16/H16),"100%")</f>
        <v>0.6</v>
      </c>
      <c r="Q16" s="20">
        <f t="shared" ref="Q16:Q22" si="2">IFERROR((M16/I16),"100%")</f>
        <v>0.66666666666666663</v>
      </c>
      <c r="R16" s="13"/>
      <c r="S16" s="74"/>
      <c r="T16" s="9">
        <f t="shared" ref="T16:T22" si="3">IFERROR((L16/G16),"No Programado")</f>
        <v>0.14851485148514851</v>
      </c>
      <c r="U16" s="20">
        <f t="shared" ref="U16:U21" si="4">IFERROR((L16+M16)/G16, "No Programado")</f>
        <v>0.31353135313531355</v>
      </c>
      <c r="V16" s="20"/>
      <c r="W16" s="73"/>
      <c r="X16" s="123" t="s">
        <v>79</v>
      </c>
    </row>
    <row r="17" spans="2:24" ht="123.6" customHeight="1" x14ac:dyDescent="0.3">
      <c r="B17" s="63" t="s">
        <v>24</v>
      </c>
      <c r="C17" s="76" t="s">
        <v>49</v>
      </c>
      <c r="D17" s="85" t="s">
        <v>57</v>
      </c>
      <c r="E17" s="78" t="s">
        <v>63</v>
      </c>
      <c r="F17" s="91" t="s">
        <v>66</v>
      </c>
      <c r="G17" s="98">
        <v>137</v>
      </c>
      <c r="H17" s="32">
        <v>34</v>
      </c>
      <c r="I17" s="6">
        <v>34</v>
      </c>
      <c r="J17" s="6">
        <v>34</v>
      </c>
      <c r="K17" s="7">
        <v>35</v>
      </c>
      <c r="L17" s="5">
        <v>15</v>
      </c>
      <c r="M17" s="6">
        <v>21</v>
      </c>
      <c r="N17" s="6"/>
      <c r="O17" s="8"/>
      <c r="P17" s="9">
        <f>IFERROR((L17/H17),"100%")</f>
        <v>0.44117647058823528</v>
      </c>
      <c r="Q17" s="20">
        <f t="shared" si="2"/>
        <v>0.61764705882352944</v>
      </c>
      <c r="R17" s="13"/>
      <c r="S17" s="74"/>
      <c r="T17" s="9">
        <f t="shared" si="3"/>
        <v>0.10948905109489052</v>
      </c>
      <c r="U17" s="20">
        <f t="shared" si="4"/>
        <v>0.26277372262773724</v>
      </c>
      <c r="V17" s="20"/>
      <c r="W17" s="73"/>
      <c r="X17" s="124" t="s">
        <v>80</v>
      </c>
    </row>
    <row r="18" spans="2:24" ht="123.6" customHeight="1" x14ac:dyDescent="0.3">
      <c r="B18" s="63" t="s">
        <v>24</v>
      </c>
      <c r="C18" s="76" t="s">
        <v>50</v>
      </c>
      <c r="D18" s="86" t="s">
        <v>58</v>
      </c>
      <c r="E18" s="79" t="s">
        <v>63</v>
      </c>
      <c r="F18" s="92" t="s">
        <v>67</v>
      </c>
      <c r="G18" s="99">
        <v>166</v>
      </c>
      <c r="H18" s="67">
        <v>41</v>
      </c>
      <c r="I18" s="68">
        <v>41</v>
      </c>
      <c r="J18" s="68">
        <v>41</v>
      </c>
      <c r="K18" s="69">
        <v>43</v>
      </c>
      <c r="L18" s="70">
        <v>30</v>
      </c>
      <c r="M18" s="68">
        <v>29</v>
      </c>
      <c r="N18" s="68"/>
      <c r="O18" s="71"/>
      <c r="P18" s="9">
        <f t="shared" si="0"/>
        <v>0.73170731707317072</v>
      </c>
      <c r="Q18" s="20">
        <f t="shared" si="2"/>
        <v>0.70731707317073167</v>
      </c>
      <c r="R18" s="13"/>
      <c r="S18" s="74"/>
      <c r="T18" s="9">
        <f t="shared" si="3"/>
        <v>0.18072289156626506</v>
      </c>
      <c r="U18" s="20">
        <f t="shared" si="4"/>
        <v>0.35542168674698793</v>
      </c>
      <c r="V18" s="20"/>
      <c r="W18" s="21"/>
      <c r="X18" s="72" t="s">
        <v>81</v>
      </c>
    </row>
    <row r="19" spans="2:24" ht="123.6" customHeight="1" x14ac:dyDescent="0.3">
      <c r="B19" s="62" t="s">
        <v>46</v>
      </c>
      <c r="C19" s="75" t="s">
        <v>51</v>
      </c>
      <c r="D19" s="87" t="s">
        <v>59</v>
      </c>
      <c r="E19" s="80" t="s">
        <v>63</v>
      </c>
      <c r="F19" s="93" t="s">
        <v>68</v>
      </c>
      <c r="G19" s="100">
        <v>1496</v>
      </c>
      <c r="H19" s="32">
        <v>374</v>
      </c>
      <c r="I19" s="6">
        <v>374</v>
      </c>
      <c r="J19" s="6">
        <v>374</v>
      </c>
      <c r="K19" s="7">
        <v>374</v>
      </c>
      <c r="L19" s="5">
        <v>455</v>
      </c>
      <c r="M19" s="6">
        <v>379</v>
      </c>
      <c r="N19" s="6"/>
      <c r="O19" s="8"/>
      <c r="P19" s="9">
        <f t="shared" si="0"/>
        <v>1.2165775401069518</v>
      </c>
      <c r="Q19" s="20">
        <f t="shared" si="2"/>
        <v>1.0133689839572193</v>
      </c>
      <c r="R19" s="13"/>
      <c r="S19" s="74"/>
      <c r="T19" s="9">
        <f>IFERROR((L19/G19),"No Programado")</f>
        <v>0.30414438502673796</v>
      </c>
      <c r="U19" s="20">
        <f t="shared" si="4"/>
        <v>0.55748663101604279</v>
      </c>
      <c r="V19" s="20"/>
      <c r="W19" s="21"/>
      <c r="X19" s="135" t="s">
        <v>82</v>
      </c>
    </row>
    <row r="20" spans="2:24" ht="123.6" customHeight="1" x14ac:dyDescent="0.3">
      <c r="B20" s="63" t="s">
        <v>24</v>
      </c>
      <c r="C20" s="76" t="s">
        <v>52</v>
      </c>
      <c r="D20" s="88" t="s">
        <v>60</v>
      </c>
      <c r="E20" s="81" t="s">
        <v>63</v>
      </c>
      <c r="F20" s="94" t="s">
        <v>69</v>
      </c>
      <c r="G20" s="101">
        <v>151</v>
      </c>
      <c r="H20" s="32">
        <v>37</v>
      </c>
      <c r="I20" s="6">
        <v>37</v>
      </c>
      <c r="J20" s="6">
        <v>37</v>
      </c>
      <c r="K20" s="7">
        <v>40</v>
      </c>
      <c r="L20" s="70">
        <v>15</v>
      </c>
      <c r="M20" s="6">
        <v>21</v>
      </c>
      <c r="N20" s="6"/>
      <c r="O20" s="8"/>
      <c r="P20" s="9">
        <f t="shared" si="0"/>
        <v>0.40540540540540543</v>
      </c>
      <c r="Q20" s="20">
        <f t="shared" si="2"/>
        <v>0.56756756756756754</v>
      </c>
      <c r="R20" s="13"/>
      <c r="S20" s="74"/>
      <c r="T20" s="9">
        <f t="shared" si="3"/>
        <v>9.9337748344370855E-2</v>
      </c>
      <c r="U20" s="20">
        <f t="shared" si="4"/>
        <v>0.23841059602649006</v>
      </c>
      <c r="V20" s="20"/>
      <c r="W20" s="21"/>
      <c r="X20" s="22" t="s">
        <v>83</v>
      </c>
    </row>
    <row r="21" spans="2:24" ht="123.6" customHeight="1" x14ac:dyDescent="0.3">
      <c r="B21" s="63" t="s">
        <v>24</v>
      </c>
      <c r="C21" s="76" t="s">
        <v>53</v>
      </c>
      <c r="D21" s="88" t="s">
        <v>61</v>
      </c>
      <c r="E21" s="81" t="s">
        <v>63</v>
      </c>
      <c r="F21" s="94" t="s">
        <v>70</v>
      </c>
      <c r="G21" s="101">
        <v>275</v>
      </c>
      <c r="H21" s="32">
        <v>68</v>
      </c>
      <c r="I21" s="6">
        <v>68</v>
      </c>
      <c r="J21" s="6">
        <v>68</v>
      </c>
      <c r="K21" s="7">
        <v>71</v>
      </c>
      <c r="L21" s="5">
        <v>70</v>
      </c>
      <c r="M21" s="6">
        <v>85</v>
      </c>
      <c r="N21" s="6"/>
      <c r="O21" s="8"/>
      <c r="P21" s="9">
        <f t="shared" si="0"/>
        <v>1.0294117647058822</v>
      </c>
      <c r="Q21" s="20">
        <f t="shared" si="2"/>
        <v>1.25</v>
      </c>
      <c r="R21" s="13"/>
      <c r="S21" s="74"/>
      <c r="T21" s="9">
        <f t="shared" si="3"/>
        <v>0.25454545454545452</v>
      </c>
      <c r="U21" s="20">
        <f t="shared" si="4"/>
        <v>0.5636363636363636</v>
      </c>
      <c r="V21" s="20"/>
      <c r="W21" s="21"/>
      <c r="X21" s="72" t="s">
        <v>76</v>
      </c>
    </row>
    <row r="22" spans="2:24" ht="123.6" customHeight="1" thickBot="1" x14ac:dyDescent="0.35">
      <c r="B22" s="66" t="s">
        <v>24</v>
      </c>
      <c r="C22" s="83" t="s">
        <v>54</v>
      </c>
      <c r="D22" s="89" t="s">
        <v>62</v>
      </c>
      <c r="E22" s="82" t="s">
        <v>63</v>
      </c>
      <c r="F22" s="95" t="s">
        <v>71</v>
      </c>
      <c r="G22" s="102">
        <v>1066</v>
      </c>
      <c r="H22" s="103">
        <v>266</v>
      </c>
      <c r="I22" s="10">
        <v>266</v>
      </c>
      <c r="J22" s="10">
        <v>266</v>
      </c>
      <c r="K22" s="11">
        <v>268</v>
      </c>
      <c r="L22" s="104">
        <v>370</v>
      </c>
      <c r="M22" s="10">
        <v>273</v>
      </c>
      <c r="N22" s="10"/>
      <c r="O22" s="11"/>
      <c r="P22" s="23">
        <f t="shared" si="0"/>
        <v>1.3909774436090225</v>
      </c>
      <c r="Q22" s="145">
        <f t="shared" si="2"/>
        <v>1.0263157894736843</v>
      </c>
      <c r="R22" s="19"/>
      <c r="S22" s="105"/>
      <c r="T22" s="23">
        <f t="shared" si="3"/>
        <v>0.34709193245778613</v>
      </c>
      <c r="U22" s="24">
        <f>IFERROR((L22+M22)/G22, "No Programado")</f>
        <v>0.6031894934333959</v>
      </c>
      <c r="V22" s="24"/>
      <c r="W22" s="25"/>
      <c r="X22" s="106" t="s">
        <v>84</v>
      </c>
    </row>
    <row r="23" spans="2:24" ht="123.6" customHeight="1" x14ac:dyDescent="0.3">
      <c r="B23" s="65"/>
      <c r="G23" s="29"/>
      <c r="L23" s="64"/>
      <c r="M23" s="29"/>
      <c r="N23" s="29"/>
      <c r="O23" s="29"/>
      <c r="P23" s="29"/>
      <c r="Q23" s="146"/>
      <c r="V23" s="64"/>
      <c r="W23" s="29"/>
      <c r="X23" s="29"/>
    </row>
    <row r="24" spans="2:24" ht="123.6" customHeight="1" x14ac:dyDescent="0.3">
      <c r="B24" s="65"/>
      <c r="C24" s="64"/>
      <c r="D24" s="29"/>
      <c r="E24" s="29"/>
      <c r="F24" s="29"/>
      <c r="G24" s="29"/>
      <c r="L24" s="64"/>
      <c r="M24" s="29"/>
      <c r="N24" s="29"/>
      <c r="O24" s="29"/>
      <c r="P24" s="29"/>
      <c r="Q24" s="140"/>
      <c r="V24" s="64"/>
      <c r="W24" s="29"/>
      <c r="X24" s="29"/>
    </row>
    <row r="25" spans="2:24" ht="123.6" customHeight="1" x14ac:dyDescent="0.3">
      <c r="B25" s="65"/>
      <c r="C25" s="189" t="s">
        <v>72</v>
      </c>
      <c r="D25" s="190"/>
      <c r="E25" s="190"/>
      <c r="F25" s="190"/>
      <c r="G25" s="29"/>
      <c r="L25" s="189" t="s">
        <v>86</v>
      </c>
      <c r="M25" s="190"/>
      <c r="N25" s="190"/>
      <c r="O25" s="190"/>
      <c r="P25" s="190"/>
      <c r="Q25" s="190"/>
      <c r="V25" s="189" t="s">
        <v>73</v>
      </c>
      <c r="W25" s="190"/>
      <c r="X25" s="190"/>
    </row>
    <row r="28" spans="2:24" ht="15" thickBot="1" x14ac:dyDescent="0.35"/>
    <row r="29" spans="2:24" ht="15.75" customHeight="1" thickBot="1" x14ac:dyDescent="0.35">
      <c r="E29" s="191" t="s">
        <v>25</v>
      </c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3"/>
    </row>
    <row r="30" spans="2:24" ht="27" customHeight="1" thickBot="1" x14ac:dyDescent="0.35">
      <c r="E30" s="187" t="s">
        <v>26</v>
      </c>
      <c r="F30" s="187" t="s">
        <v>27</v>
      </c>
      <c r="G30" s="147" t="s">
        <v>28</v>
      </c>
      <c r="H30" s="148"/>
      <c r="I30" s="148"/>
      <c r="J30" s="194"/>
      <c r="K30" s="147" t="s">
        <v>29</v>
      </c>
      <c r="L30" s="148"/>
      <c r="M30" s="148"/>
      <c r="N30" s="194"/>
      <c r="O30" s="147" t="s">
        <v>30</v>
      </c>
      <c r="P30" s="148"/>
      <c r="Q30" s="148"/>
      <c r="R30" s="194"/>
      <c r="S30" s="147" t="s">
        <v>31</v>
      </c>
      <c r="T30" s="148"/>
      <c r="U30" s="148"/>
      <c r="V30" s="149"/>
      <c r="W30" s="150" t="s">
        <v>32</v>
      </c>
      <c r="X30" s="151"/>
    </row>
    <row r="31" spans="2:24" ht="27" customHeight="1" thickBot="1" x14ac:dyDescent="0.35">
      <c r="E31" s="188"/>
      <c r="F31" s="188"/>
      <c r="G31" s="3" t="s">
        <v>33</v>
      </c>
      <c r="H31" s="42" t="s">
        <v>34</v>
      </c>
      <c r="I31" s="4" t="s">
        <v>35</v>
      </c>
      <c r="J31" s="43" t="s">
        <v>36</v>
      </c>
      <c r="K31" s="3" t="s">
        <v>33</v>
      </c>
      <c r="L31" s="42" t="s">
        <v>34</v>
      </c>
      <c r="M31" s="4" t="s">
        <v>35</v>
      </c>
      <c r="N31" s="43" t="s">
        <v>36</v>
      </c>
      <c r="O31" s="3" t="s">
        <v>33</v>
      </c>
      <c r="P31" s="42" t="s">
        <v>34</v>
      </c>
      <c r="Q31" s="141" t="s">
        <v>35</v>
      </c>
      <c r="R31" s="43" t="s">
        <v>36</v>
      </c>
      <c r="S31" s="3" t="s">
        <v>33</v>
      </c>
      <c r="T31" s="42" t="s">
        <v>34</v>
      </c>
      <c r="U31" s="4" t="s">
        <v>35</v>
      </c>
      <c r="V31" s="44" t="s">
        <v>36</v>
      </c>
      <c r="W31" s="152"/>
      <c r="X31" s="153"/>
    </row>
    <row r="32" spans="2:24" x14ac:dyDescent="0.3">
      <c r="E32" s="45"/>
      <c r="F32" s="46"/>
      <c r="G32" s="12"/>
      <c r="H32" s="27"/>
      <c r="I32" s="27"/>
      <c r="J32" s="28"/>
      <c r="K32" s="129"/>
      <c r="L32" s="130"/>
      <c r="M32" s="130"/>
      <c r="N32" s="131"/>
      <c r="O32" s="47" t="str">
        <f>IFERROR((K32/G32),"NO APLICA")</f>
        <v>NO APLICA</v>
      </c>
      <c r="P32" s="48" t="str">
        <f>IFERROR((L32/H32),"NO APLICA")</f>
        <v>NO APLICA</v>
      </c>
      <c r="Q32" s="142" t="str">
        <f t="shared" ref="Q32:R35" si="5">IFERROR((M32/I32),"NO APLICA")</f>
        <v>NO APLICA</v>
      </c>
      <c r="R32" s="49" t="str">
        <f t="shared" si="5"/>
        <v>NO APLICA</v>
      </c>
      <c r="S32" s="47" t="str">
        <f>IFERROR(((K32)/(G32)),"NO APLICA")</f>
        <v>NO APLICA</v>
      </c>
      <c r="T32" s="48" t="str">
        <f>IFERROR(((K32+L32)/(G32+H32)),"NO APLICA")</f>
        <v>NO APLICA</v>
      </c>
      <c r="U32" s="48" t="str">
        <f>IFERROR(((K32+L32+M32)/(G32+H32+I32)),"NO APLICA")</f>
        <v>NO APLICA</v>
      </c>
      <c r="V32" s="49" t="str">
        <f>IFERROR(((K32+L32+M32+N32)/(G32+H32+I32+J32)),"NO APLICA")</f>
        <v>NO APLICA</v>
      </c>
      <c r="W32" s="154"/>
      <c r="X32" s="155"/>
    </row>
    <row r="33" spans="5:24" x14ac:dyDescent="0.3">
      <c r="E33" s="50" t="s">
        <v>74</v>
      </c>
      <c r="F33" s="125"/>
      <c r="G33" s="126"/>
      <c r="H33" s="127"/>
      <c r="I33" s="127"/>
      <c r="J33" s="128"/>
      <c r="K33" s="126"/>
      <c r="L33" s="132"/>
      <c r="M33" s="132"/>
      <c r="N33" s="133"/>
      <c r="O33" s="47" t="str">
        <f t="shared" ref="O33:O35" si="6">IFERROR((K33/G33),"NO APLICA")</f>
        <v>NO APLICA</v>
      </c>
      <c r="P33" s="48" t="str">
        <f t="shared" ref="P33:P35" si="7">IFERROR((L33/H33),"NO APLICA")</f>
        <v>NO APLICA</v>
      </c>
      <c r="Q33" s="142" t="str">
        <f t="shared" si="5"/>
        <v>NO APLICA</v>
      </c>
      <c r="R33" s="51" t="str">
        <f t="shared" si="5"/>
        <v>NO APLICA</v>
      </c>
      <c r="S33" s="47" t="str">
        <f>IFERROR(((K33)/(G33)),"NO APLICA")</f>
        <v>NO APLICA</v>
      </c>
      <c r="T33" s="48" t="str">
        <f>IFERROR(((K33+L33)/(G33+H33)),"NO APLICA")</f>
        <v>NO APLICA</v>
      </c>
      <c r="U33" s="48" t="str">
        <f>IFERROR(((K33+L33+M33)/(G33+H33+I33)),"NO APLICA")</f>
        <v>NO APLICA</v>
      </c>
      <c r="V33" s="51" t="str">
        <f>IFERROR(((K33+L33+M33+N33)/(G33+H33+I33+J33)),"NO APLICA")</f>
        <v>NO APLICA</v>
      </c>
      <c r="W33" s="179"/>
      <c r="X33" s="180"/>
    </row>
    <row r="34" spans="5:24" x14ac:dyDescent="0.3">
      <c r="E34" s="50" t="s">
        <v>75</v>
      </c>
      <c r="F34" s="125"/>
      <c r="G34" s="126"/>
      <c r="H34" s="127"/>
      <c r="I34" s="127"/>
      <c r="J34" s="128"/>
      <c r="K34" s="126"/>
      <c r="L34" s="132"/>
      <c r="M34" s="132"/>
      <c r="N34" s="133"/>
      <c r="O34" s="47" t="str">
        <f>IFERROR((K34/G34),"NO APLICA")</f>
        <v>NO APLICA</v>
      </c>
      <c r="P34" s="48" t="str">
        <f t="shared" si="7"/>
        <v>NO APLICA</v>
      </c>
      <c r="Q34" s="142" t="str">
        <f t="shared" si="5"/>
        <v>NO APLICA</v>
      </c>
      <c r="R34" s="51" t="str">
        <f t="shared" si="5"/>
        <v>NO APLICA</v>
      </c>
      <c r="S34" s="47" t="str">
        <f>IFERROR(((K34)/(G34)),"NO APLICA")</f>
        <v>NO APLICA</v>
      </c>
      <c r="T34" s="48" t="str">
        <f>IFERROR(((K34+L34)/(G34+H34)),"NO APLICA")</f>
        <v>NO APLICA</v>
      </c>
      <c r="U34" s="48" t="str">
        <f>IFERROR(((K34+L34+M34)/(G34+H34+I34)),"NO APLICA")</f>
        <v>NO APLICA</v>
      </c>
      <c r="V34" s="51" t="str">
        <f>IFERROR(((K34+L34+M34+N34)/(G34+H34+I34+J34)),"NO APLICA")</f>
        <v>NO APLICA</v>
      </c>
      <c r="W34" s="179"/>
      <c r="X34" s="180"/>
    </row>
    <row r="35" spans="5:24" ht="15" thickBot="1" x14ac:dyDescent="0.35">
      <c r="E35" s="52"/>
      <c r="F35" s="53"/>
      <c r="G35" s="14"/>
      <c r="H35" s="15"/>
      <c r="I35" s="15"/>
      <c r="J35" s="16"/>
      <c r="K35" s="14"/>
      <c r="L35" s="17"/>
      <c r="M35" s="17"/>
      <c r="N35" s="18"/>
      <c r="O35" s="54" t="str">
        <f t="shared" si="6"/>
        <v>NO APLICA</v>
      </c>
      <c r="P35" s="55" t="str">
        <f t="shared" si="7"/>
        <v>NO APLICA</v>
      </c>
      <c r="Q35" s="143" t="str">
        <f t="shared" si="5"/>
        <v>NO APLICA</v>
      </c>
      <c r="R35" s="56" t="str">
        <f t="shared" si="5"/>
        <v>NO APLICA</v>
      </c>
      <c r="S35" s="54" t="str">
        <f t="shared" ref="S35" si="8">IFERROR(((K35)/(G35)),"NO APLICA")</f>
        <v>NO APLICA</v>
      </c>
      <c r="T35" s="55" t="str">
        <f t="shared" ref="T35" si="9">IFERROR(((K35+L35)/(G35+H35)),"NO APLICA")</f>
        <v>NO APLICA</v>
      </c>
      <c r="U35" s="55" t="str">
        <f t="shared" ref="U35" si="10">IFERROR(((K35+L35+M35)/(G35+H35+I35)),"NO APLICA")</f>
        <v>NO APLICA</v>
      </c>
      <c r="V35" s="56" t="str">
        <f t="shared" ref="V35" si="11">IFERROR(((K35+L35+M35+N35)/(G35+H35+I35+J35)),"NO APLICA")</f>
        <v>NO APLICA</v>
      </c>
      <c r="W35" s="181"/>
      <c r="X35" s="182"/>
    </row>
  </sheetData>
  <mergeCells count="30">
    <mergeCell ref="W33:X33"/>
    <mergeCell ref="W34:X34"/>
    <mergeCell ref="W35:X35"/>
    <mergeCell ref="B11:B12"/>
    <mergeCell ref="C11:C12"/>
    <mergeCell ref="X11:X12"/>
    <mergeCell ref="F30:F31"/>
    <mergeCell ref="L25:Q25"/>
    <mergeCell ref="V25:X25"/>
    <mergeCell ref="C25:F25"/>
    <mergeCell ref="E29:X29"/>
    <mergeCell ref="E30:E31"/>
    <mergeCell ref="G30:J30"/>
    <mergeCell ref="K30:N30"/>
    <mergeCell ref="O30:R30"/>
    <mergeCell ref="T11:W11"/>
    <mergeCell ref="S30:V30"/>
    <mergeCell ref="W30:X31"/>
    <mergeCell ref="W32:X32"/>
    <mergeCell ref="B14:F14"/>
    <mergeCell ref="E2:S2"/>
    <mergeCell ref="E3:S3"/>
    <mergeCell ref="D11:F11"/>
    <mergeCell ref="L11:O11"/>
    <mergeCell ref="P11:S11"/>
    <mergeCell ref="E4:S4"/>
    <mergeCell ref="E5:S5"/>
    <mergeCell ref="G11:K11"/>
    <mergeCell ref="G10:X10"/>
    <mergeCell ref="G13:G14"/>
  </mergeCells>
  <conditionalFormatting sqref="G32:J35">
    <cfRule type="containsBlanks" dxfId="34" priority="146">
      <formula>LEN(TRIM(G32))=0</formula>
    </cfRule>
  </conditionalFormatting>
  <conditionalFormatting sqref="H13">
    <cfRule type="cellIs" priority="62" operator="equal">
      <formula>"NO DISPONIBLE"</formula>
    </cfRule>
  </conditionalFormatting>
  <conditionalFormatting sqref="H14:K22">
    <cfRule type="containsBlanks" dxfId="33" priority="22">
      <formula>LEN(TRIM(H14))=0</formula>
    </cfRule>
  </conditionalFormatting>
  <conditionalFormatting sqref="I13:K13">
    <cfRule type="cellIs" dxfId="32" priority="61" operator="equal">
      <formula>"NO DISPONIBLE"</formula>
    </cfRule>
  </conditionalFormatting>
  <conditionalFormatting sqref="K32:N35">
    <cfRule type="containsBlanks" dxfId="31" priority="93">
      <formula>LEN(TRIM(K32))=0</formula>
    </cfRule>
  </conditionalFormatting>
  <conditionalFormatting sqref="L13">
    <cfRule type="cellIs" priority="60" operator="equal">
      <formula>"NO DISPONIBLE"</formula>
    </cfRule>
  </conditionalFormatting>
  <conditionalFormatting sqref="M13:O14 L14 L15:O22">
    <cfRule type="containsBlanks" dxfId="30" priority="20">
      <formula>LEN(TRIM(L13))=0</formula>
    </cfRule>
  </conditionalFormatting>
  <conditionalFormatting sqref="O32:V35">
    <cfRule type="cellIs" dxfId="29" priority="47" operator="equal">
      <formula>"NO APLICA"</formula>
    </cfRule>
    <cfRule type="cellIs" dxfId="28" priority="48" operator="between">
      <formula>0.7</formula>
      <formula>1.2</formula>
    </cfRule>
    <cfRule type="cellIs" dxfId="27" priority="49" operator="between">
      <formula>0.5</formula>
      <formula>0.7</formula>
    </cfRule>
    <cfRule type="cellIs" dxfId="26" priority="50" operator="lessThan">
      <formula>0.5</formula>
    </cfRule>
    <cfRule type="cellIs" dxfId="25" priority="51" operator="greaterThan">
      <formula>1.2</formula>
    </cfRule>
  </conditionalFormatting>
  <conditionalFormatting sqref="P13:P22">
    <cfRule type="cellIs" dxfId="24" priority="27" stopIfTrue="1" operator="between">
      <formula>0.5</formula>
      <formula>0.7</formula>
    </cfRule>
    <cfRule type="cellIs" dxfId="23" priority="26" stopIfTrue="1" operator="lessThan">
      <formula>0.5</formula>
    </cfRule>
    <cfRule type="cellIs" dxfId="22" priority="25" stopIfTrue="1" operator="equal">
      <formula>"100%"</formula>
    </cfRule>
    <cfRule type="cellIs" dxfId="21" priority="28" stopIfTrue="1" operator="between">
      <formula>0.7</formula>
      <formula>1.2</formula>
    </cfRule>
    <cfRule type="cellIs" dxfId="20" priority="29" stopIfTrue="1" operator="greaterThanOrEqual">
      <formula>1.2</formula>
    </cfRule>
    <cfRule type="containsBlanks" dxfId="19" priority="30" stopIfTrue="1">
      <formula>LEN(TRIM(P13))=0</formula>
    </cfRule>
  </conditionalFormatting>
  <conditionalFormatting sqref="Q13">
    <cfRule type="cellIs" dxfId="18" priority="7" stopIfTrue="1" operator="equal">
      <formula>"100%"</formula>
    </cfRule>
    <cfRule type="cellIs" dxfId="17" priority="8" stopIfTrue="1" operator="lessThan">
      <formula>0.5</formula>
    </cfRule>
    <cfRule type="cellIs" dxfId="16" priority="9" stopIfTrue="1" operator="between">
      <formula>0.5</formula>
      <formula>0.7</formula>
    </cfRule>
    <cfRule type="cellIs" dxfId="15" priority="10" stopIfTrue="1" operator="between">
      <formula>0.7</formula>
      <formula>1.2</formula>
    </cfRule>
    <cfRule type="cellIs" dxfId="14" priority="11" stopIfTrue="1" operator="greaterThanOrEqual">
      <formula>1.2</formula>
    </cfRule>
    <cfRule type="containsBlanks" dxfId="13" priority="12" stopIfTrue="1">
      <formula>LEN(TRIM(Q13))=0</formula>
    </cfRule>
  </conditionalFormatting>
  <conditionalFormatting sqref="Q15:Q22">
    <cfRule type="cellIs" dxfId="12" priority="1" stopIfTrue="1" operator="equal">
      <formula>"100%"</formula>
    </cfRule>
    <cfRule type="cellIs" dxfId="11" priority="2" stopIfTrue="1" operator="lessThan">
      <formula>0.5</formula>
    </cfRule>
    <cfRule type="cellIs" dxfId="10" priority="3" stopIfTrue="1" operator="between">
      <formula>0.5</formula>
      <formula>0.7</formula>
    </cfRule>
    <cfRule type="cellIs" dxfId="9" priority="4" stopIfTrue="1" operator="between">
      <formula>0.7</formula>
      <formula>1.2</formula>
    </cfRule>
    <cfRule type="cellIs" dxfId="8" priority="5" stopIfTrue="1" operator="greaterThanOrEqual">
      <formula>1.2</formula>
    </cfRule>
    <cfRule type="containsBlanks" dxfId="7" priority="6" stopIfTrue="1">
      <formula>LEN(TRIM(Q15))=0</formula>
    </cfRule>
  </conditionalFormatting>
  <conditionalFormatting sqref="R13:S13 V13:W22 Q14:S14 R15:S22">
    <cfRule type="containsBlanks" dxfId="6" priority="13">
      <formula>LEN(TRIM(Q13))=0</formula>
    </cfRule>
  </conditionalFormatting>
  <conditionalFormatting sqref="V13:W22">
    <cfRule type="cellIs" dxfId="5" priority="18" stopIfTrue="1" operator="greaterThanOrEqual">
      <formula>1.2</formula>
    </cfRule>
    <cfRule type="cellIs" dxfId="4" priority="17" stopIfTrue="1" operator="between">
      <formula>0.7</formula>
      <formula>1.2</formula>
    </cfRule>
    <cfRule type="cellIs" dxfId="3" priority="16" stopIfTrue="1" operator="between">
      <formula>0.5</formula>
      <formula>0.7</formula>
    </cfRule>
    <cfRule type="cellIs" dxfId="2" priority="15" stopIfTrue="1" operator="lessThan">
      <formula>0.5</formula>
    </cfRule>
    <cfRule type="cellIs" dxfId="1" priority="14" stopIfTrue="1" operator="equal">
      <formula>"100%"</formula>
    </cfRule>
    <cfRule type="containsBlanks" dxfId="0" priority="19" stopIfTrue="1">
      <formula>LEN(TRIM(V13))=0</formula>
    </cfRule>
  </conditionalFormatting>
  <printOptions horizontalCentered="1"/>
  <pageMargins left="0.7" right="0.7" top="0.75" bottom="0.75" header="0.3" footer="0.3"/>
  <pageSetup paperSize="5" scale="26" fitToHeight="0" orientation="landscape" r:id="rId1"/>
  <rowBreaks count="1" manualBreakCount="1">
    <brk id="1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ColWidth="11.44140625" defaultRowHeight="14.4" x14ac:dyDescent="0.3"/>
  <cols>
    <col min="1" max="1" width="20.33203125" customWidth="1"/>
    <col min="2" max="2" width="34.6640625" customWidth="1"/>
  </cols>
  <sheetData>
    <row r="1" spans="1:2" x14ac:dyDescent="0.3">
      <c r="A1" s="57" t="s">
        <v>37</v>
      </c>
    </row>
    <row r="3" spans="1:2" ht="120" customHeight="1" x14ac:dyDescent="0.3">
      <c r="A3" s="196" t="s">
        <v>38</v>
      </c>
      <c r="B3" s="196"/>
    </row>
    <row r="5" spans="1:2" ht="43.2" x14ac:dyDescent="0.3">
      <c r="A5" s="58"/>
      <c r="B5" s="59" t="s">
        <v>39</v>
      </c>
    </row>
    <row r="6" spans="1:2" ht="57.6" x14ac:dyDescent="0.3">
      <c r="A6" s="60"/>
      <c r="B6" s="59" t="s">
        <v>40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2025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Camila Alejandra Olivas Silvente</cp:lastModifiedBy>
  <cp:revision/>
  <cp:lastPrinted>2025-07-11T19:50:34Z</cp:lastPrinted>
  <dcterms:created xsi:type="dcterms:W3CDTF">2021-03-11T02:28:07Z</dcterms:created>
  <dcterms:modified xsi:type="dcterms:W3CDTF">2025-07-18T15:09:53Z</dcterms:modified>
  <cp:category/>
  <cp:contentStatus/>
</cp:coreProperties>
</file>