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. Entregas trimestrales\2do Trimestre 2025\1.6 RCA\3. Formato de Seguimiento RCA\"/>
    </mc:Choice>
  </mc:AlternateContent>
  <xr:revisionPtr revIDLastSave="0" documentId="13_ncr:1_{D5FB3F82-672F-45A5-8F80-6565917061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UIMIENTO 2025" sheetId="3" r:id="rId1"/>
    <sheet name="SEGUIMIENTO 2026" sheetId="5" r:id="rId2"/>
    <sheet name="SEGUIMIENTO 2027" sheetId="6" r:id="rId3"/>
    <sheet name="Instrucciones" sheetId="4" r:id="rId4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3" l="1"/>
  <c r="Q18" i="3"/>
  <c r="Q24" i="3" l="1"/>
  <c r="U13" i="3"/>
  <c r="T13" i="3"/>
  <c r="Q13" i="3"/>
  <c r="P13" i="3"/>
  <c r="P14" i="3"/>
  <c r="R14" i="3"/>
  <c r="T14" i="3"/>
  <c r="T15" i="3"/>
  <c r="W14" i="3"/>
  <c r="V14" i="3"/>
  <c r="U15" i="3"/>
  <c r="U14" i="3"/>
  <c r="T24" i="3"/>
  <c r="U24" i="3"/>
  <c r="U23" i="3"/>
  <c r="T23" i="3"/>
  <c r="U22" i="3"/>
  <c r="T22" i="3"/>
  <c r="U21" i="3"/>
  <c r="T21" i="3"/>
  <c r="U20" i="3"/>
  <c r="T20" i="3"/>
  <c r="U19" i="3"/>
  <c r="T18" i="3"/>
  <c r="T19" i="3"/>
  <c r="U18" i="3"/>
  <c r="U17" i="3"/>
  <c r="T17" i="3"/>
  <c r="U16" i="3"/>
  <c r="T16" i="3"/>
  <c r="P24" i="3"/>
  <c r="P23" i="3"/>
  <c r="Q22" i="3"/>
  <c r="P22" i="3"/>
  <c r="Q21" i="3"/>
  <c r="P21" i="3"/>
  <c r="Q20" i="3"/>
  <c r="P20" i="3"/>
  <c r="Q19" i="3"/>
  <c r="P19" i="3"/>
  <c r="P18" i="3"/>
  <c r="Q17" i="3"/>
  <c r="P17" i="3"/>
  <c r="P16" i="3"/>
  <c r="Q16" i="3"/>
  <c r="Q15" i="3"/>
  <c r="P15" i="3"/>
  <c r="V35" i="6"/>
  <c r="U35" i="6"/>
  <c r="T35" i="6"/>
  <c r="S35" i="6"/>
  <c r="R35" i="6"/>
  <c r="Q35" i="6"/>
  <c r="P35" i="6"/>
  <c r="O35" i="6"/>
  <c r="V34" i="6"/>
  <c r="U34" i="6"/>
  <c r="T34" i="6"/>
  <c r="S34" i="6"/>
  <c r="R34" i="6"/>
  <c r="Q34" i="6"/>
  <c r="P34" i="6"/>
  <c r="O34" i="6"/>
  <c r="V33" i="6"/>
  <c r="U33" i="6"/>
  <c r="T33" i="6"/>
  <c r="S33" i="6"/>
  <c r="R33" i="6"/>
  <c r="Q33" i="6"/>
  <c r="P33" i="6"/>
  <c r="O33" i="6"/>
  <c r="V32" i="6"/>
  <c r="U32" i="6"/>
  <c r="T32" i="6"/>
  <c r="S32" i="6"/>
  <c r="R32" i="6"/>
  <c r="Q32" i="6"/>
  <c r="P32" i="6"/>
  <c r="O32" i="6"/>
  <c r="W14" i="6"/>
  <c r="V14" i="6"/>
  <c r="U14" i="6"/>
  <c r="T14" i="6"/>
  <c r="S14" i="6"/>
  <c r="R14" i="6"/>
  <c r="Q14" i="6"/>
  <c r="P14" i="6"/>
  <c r="V35" i="5"/>
  <c r="U35" i="5"/>
  <c r="T35" i="5"/>
  <c r="S35" i="5"/>
  <c r="R35" i="5"/>
  <c r="Q35" i="5"/>
  <c r="P35" i="5"/>
  <c r="O35" i="5"/>
  <c r="V34" i="5"/>
  <c r="U34" i="5"/>
  <c r="T34" i="5"/>
  <c r="S34" i="5"/>
  <c r="R34" i="5"/>
  <c r="Q34" i="5"/>
  <c r="P34" i="5"/>
  <c r="O34" i="5"/>
  <c r="V33" i="5"/>
  <c r="U33" i="5"/>
  <c r="T33" i="5"/>
  <c r="S33" i="5"/>
  <c r="R33" i="5"/>
  <c r="Q33" i="5"/>
  <c r="P33" i="5"/>
  <c r="O33" i="5"/>
  <c r="V32" i="5"/>
  <c r="U32" i="5"/>
  <c r="T32" i="5"/>
  <c r="S32" i="5"/>
  <c r="R32" i="5"/>
  <c r="Q32" i="5"/>
  <c r="P32" i="5"/>
  <c r="O32" i="5"/>
  <c r="W14" i="5"/>
  <c r="V14" i="5"/>
  <c r="U14" i="5"/>
  <c r="T14" i="5"/>
  <c r="S14" i="5"/>
  <c r="R14" i="5"/>
  <c r="Q14" i="5"/>
  <c r="P14" i="5"/>
  <c r="V44" i="3"/>
  <c r="U44" i="3"/>
  <c r="T44" i="3"/>
  <c r="S44" i="3"/>
  <c r="R44" i="3"/>
  <c r="Q44" i="3"/>
  <c r="P44" i="3"/>
  <c r="O44" i="3"/>
  <c r="V43" i="3"/>
  <c r="U43" i="3"/>
  <c r="T43" i="3"/>
  <c r="S43" i="3"/>
  <c r="R43" i="3"/>
  <c r="Q43" i="3"/>
  <c r="P43" i="3"/>
  <c r="O43" i="3"/>
  <c r="V42" i="3"/>
  <c r="U42" i="3"/>
  <c r="T42" i="3"/>
  <c r="S42" i="3"/>
  <c r="R42" i="3"/>
  <c r="Q42" i="3"/>
  <c r="P42" i="3"/>
  <c r="O42" i="3"/>
  <c r="V41" i="3"/>
  <c r="U41" i="3"/>
  <c r="T41" i="3"/>
  <c r="S41" i="3"/>
  <c r="R41" i="3"/>
  <c r="Q41" i="3"/>
  <c r="P41" i="3"/>
  <c r="O41" i="3"/>
  <c r="Q14" i="3"/>
  <c r="S14" i="3"/>
</calcChain>
</file>

<file path=xl/sharedStrings.xml><?xml version="1.0" encoding="utf-8"?>
<sst xmlns="http://schemas.openxmlformats.org/spreadsheetml/2006/main" count="323" uniqueCount="132">
  <si>
    <t>FORMATO PARA LA PROGRAMACIÓN, SEGUIMIENTO Y EVALUACIÓN DEL AVANCE EN CUMPLIMIENTO DE METAS Y OBJETIVOS DEL PROGRAMA PRESUPUESTARIO ANUAL 2025</t>
  </si>
  <si>
    <t xml:space="preserve">EJE 1: GOBIERNO HUMANISTA Y DE RESULTADOS </t>
  </si>
  <si>
    <t>CLAVE Y NOMBRE DEL PPA:</t>
  </si>
  <si>
    <t>NOMBRE DE LA DEPENDENCIA QUE ATIENDE AL PROGRAMA:</t>
  </si>
  <si>
    <t>AVANCE EN CUMPLIMIENTO DE METAS TRIMESTRAL Y ANUAL ACUMULADO 2025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</si>
  <si>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</si>
  <si>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</si>
  <si>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</si>
  <si>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2025</t>
  </si>
  <si>
    <t>META REALIZADA 2025</t>
  </si>
  <si>
    <t>PORCENTAJE DE AVANCE TRIMESTRAL 2025</t>
  </si>
  <si>
    <t>PORCENTAJE DE AVANCE TRIMESTRAL ACUMULADO 2025</t>
  </si>
  <si>
    <t>JUSTIFICACION TRIMESTRAL DE AVANCE DE RESULTADOS 2025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</si>
  <si>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</si>
  <si>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</si>
  <si>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</si>
  <si>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</si>
  <si>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</si>
  <si>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</si>
  <si>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</si>
  <si>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</si>
  <si>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(DGPM / DP)</t>
  </si>
  <si>
    <r>
      <t xml:space="preserve">1.1.1 </t>
    </r>
    <r>
      <rPr>
        <sz val="11"/>
        <color theme="1"/>
        <rFont val="Arial"/>
        <family val="2"/>
      </rPr>
      <t>Contribuir al logro del Objetivo Estrategico del Plan Municipal de Desarrollo combinando nuestro compromiso con el Bienestar de las personas mediante un enfoque pragmático y 
profesional de la gestión pública logrando que los beneficios sean palpables y sostenibles en el tiempo.</t>
    </r>
  </si>
  <si>
    <r>
      <rPr>
        <b/>
        <sz val="11"/>
        <color theme="1"/>
        <rFont val="Arial"/>
        <family val="2"/>
      </rPr>
      <t xml:space="preserve">IGOB_HUM_R: </t>
    </r>
    <r>
      <rPr>
        <sz val="11"/>
        <color theme="1"/>
        <rFont val="Arial"/>
        <family val="2"/>
      </rPr>
      <t>Índice de Gobierno Humanista y de Resultados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</si>
  <si>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</si>
  <si>
    <t>No Aplica</t>
  </si>
  <si>
    <t>EJEMPLO</t>
  </si>
  <si>
    <t>Propósito
(             )</t>
  </si>
  <si>
    <t>Justificacion Trimestral:</t>
  </si>
  <si>
    <t>Componente
(                      )</t>
  </si>
  <si>
    <t>Actividad</t>
  </si>
  <si>
    <t>ELABORÓ
(nombre, cargo y firma)</t>
  </si>
  <si>
    <t>REVISÓ
Dr. Enrique E. Encalada Sánchez
Dirección de Planeación de la DGPM</t>
  </si>
  <si>
    <t>AUTORIZÓ
(nombre, cargo y firma)</t>
  </si>
  <si>
    <t>SEGUIMIENTO A LA EJECUCIÓN DEL PRESUPUESTO AUTORIZADO</t>
  </si>
  <si>
    <t>NOMBRE DE LAS UNIDADES ADMINISTRATIVAS</t>
  </si>
  <si>
    <t>PRESUPUESTO AUTORIZADO 2025</t>
  </si>
  <si>
    <t>PRESUPUESTO A EJERCER POR TRIMESTRE</t>
  </si>
  <si>
    <t>EJECUCIÓN  DEL PRESUPUESTO AUTORIZADO</t>
  </si>
  <si>
    <t>AVANCE TRIMESTRAL EN LA EJECUCIÓN DEL PRESUPUESTO</t>
  </si>
  <si>
    <t>AVANCE ACUMULADO ANUAL DE LA  EJECUCIÓN DEL PRESUPUESTO</t>
  </si>
  <si>
    <t>JUSTIFICACION TRIMESTRAL Y ANUAL DE AVANCE DE RESULTADOS 2025</t>
  </si>
  <si>
    <t>TRIMESTRE 1 2025</t>
  </si>
  <si>
    <t>TRIMESTRE 2 2025</t>
  </si>
  <si>
    <t>TRIMESTRE 3 2025</t>
  </si>
  <si>
    <t>TRIMESTRE 4 2025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</si>
  <si>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</si>
  <si>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</si>
  <si>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</si>
  <si>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</si>
  <si>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Trianual</t>
  </si>
  <si>
    <t>FORMATO PARA LA PROGRAMACIÓN, SEGUIMIENTO Y EVALUACIÓN DEL AVANCE EN CUMPLIMIENTO DE METAS Y OBJETIVOS DEL PROGRAMA PRESUPUESTARIO ANUAL 2026</t>
  </si>
  <si>
    <t>AVANCE EN CUMPLIMIENTO DE METAS TRIMESTRAL Y ANUAL ACUMULADO 2026</t>
  </si>
  <si>
    <t>META PROGRAMADA 2026</t>
  </si>
  <si>
    <t>META REALIZADA 2026</t>
  </si>
  <si>
    <t>PORCENTAJE DE AVANCE TRIMESTRAL 2026</t>
  </si>
  <si>
    <t>PORCENTAJE DE AVANCE TRIMESTRAL ACUMULADO 2026</t>
  </si>
  <si>
    <t>JUSTIFICACION TRIMESTRAL DE AVANCE DE RESULTADOS 2026</t>
  </si>
  <si>
    <t xml:space="preserve">Justificación Trimestral:  
Se considera que no aplica para el primer trimestre del 2026, debido a que es un Índice de nueva creación para el eje 1 Gobierno Humanista y de Resultados y que tiene una periodicidad trianual sin línea base y con una meta establecida hasta diciembre 2027, fecha en que se verificará si la meta programada se logró.
</t>
  </si>
  <si>
    <t>PRESUPUESTO AUTORIZADO 2026</t>
  </si>
  <si>
    <t>JUSTIFICACION TRIMESTRAL Y ANUAL DE AVANCE DE RESULTADOS 2026</t>
  </si>
  <si>
    <t>TRIMESTRE 1 2026</t>
  </si>
  <si>
    <t>TRIMESTRE 2 2026</t>
  </si>
  <si>
    <t>TRIMESTRE 3 2026</t>
  </si>
  <si>
    <t>TRIMESTRE 4 2026</t>
  </si>
  <si>
    <t>FORMATO PARA LA PROGRAMACIÓN, SEGUIMIENTO Y EVALUACIÓN DEL AVANCE EN CUMPLIMIENTO DE METAS Y OBJETIVOS DEL PROGRAMA PRESUPUESTARIO ANUAL 2027</t>
  </si>
  <si>
    <t>AVANCE EN CUMPLIMIENTO DE METAS TRIMESTRAL Y ANUAL ACUMULADO 2027</t>
  </si>
  <si>
    <t>META PROGRAMADA 2027</t>
  </si>
  <si>
    <t>META REALIZADA 2027</t>
  </si>
  <si>
    <t>PORCENTAJE DE AVANCE TRIMESTRAL 2027</t>
  </si>
  <si>
    <t>PORCENTAJE DE AVANCE TRIMESTRAL ACUMULADO 2027</t>
  </si>
  <si>
    <t>JUSTIFICACION TRIMESTRAL DE AVANCE DE RESULTADOS 2027</t>
  </si>
  <si>
    <t xml:space="preserve">Justificación Trimestral:  
Se considera que no aplica para el primer trimestre del 2027, debido a que es un Índice de nueva creación para el eje 1 Gobierno Humanista y de Resultados y que tiene una periodicidad trianual sin línea base y con una meta establecida hasta diciembre 2027, fecha en que se verificará si la meta programada se logró.
</t>
  </si>
  <si>
    <t>PRESUPUESTO AUTORIZADO 2027</t>
  </si>
  <si>
    <t>JUSTIFICACION TRIMESTRAL Y ANUAL DE AVANCE DE RESULTADOS 2027</t>
  </si>
  <si>
    <t>TRIMESTRE 1 2027</t>
  </si>
  <si>
    <t>TRIMESTRE 2 2027</t>
  </si>
  <si>
    <t>TRIMESTRE 3 2027</t>
  </si>
  <si>
    <t>TRIMESTRE 4 2027</t>
  </si>
  <si>
    <t>Unidad de Medida del Indicador:  
Unidad de Medida de la Variable:</t>
  </si>
  <si>
    <t xml:space="preserve">Propósito (Dirección General) </t>
  </si>
  <si>
    <r>
      <rPr>
        <b/>
        <sz val="11"/>
        <color theme="0"/>
        <rFont val="Arial"/>
        <family val="2"/>
      </rPr>
      <t>1.6.1.1</t>
    </r>
    <r>
      <rPr>
        <sz val="11"/>
        <color theme="0"/>
        <rFont val="Arial"/>
        <family val="2"/>
      </rPr>
      <t xml:space="preserve">. Diversificar los programas educativos, culturales, cívicos y de información pública del acontecer  en la sociedad para fortalecer la integración municipal </t>
    </r>
  </si>
  <si>
    <r>
      <t xml:space="preserve">PPD: </t>
    </r>
    <r>
      <rPr>
        <sz val="11"/>
        <color theme="0"/>
        <rFont val="Arial"/>
        <family val="2"/>
      </rPr>
      <t>Porcentaje de programas diversificados</t>
    </r>
  </si>
  <si>
    <t>Trimestral</t>
  </si>
  <si>
    <r>
      <t xml:space="preserve">UNIDAD DE MEDIDA DEL INDICADOR: </t>
    </r>
    <r>
      <rPr>
        <sz val="11"/>
        <color theme="0"/>
        <rFont val="Arial"/>
        <family val="2"/>
      </rPr>
      <t>Porcentaje</t>
    </r>
    <r>
      <rPr>
        <b/>
        <sz val="11"/>
        <color theme="0"/>
        <rFont val="Arial"/>
        <family val="2"/>
      </rPr>
      <t xml:space="preserve">
UNIDAD DE MEDIDA DE LAS VARIABLES:  </t>
    </r>
    <r>
      <rPr>
        <sz val="11"/>
        <color theme="0"/>
        <rFont val="Arial"/>
        <family val="2"/>
      </rPr>
      <t>Horas</t>
    </r>
  </si>
  <si>
    <t>Componente
(Dirección de Noticias)</t>
  </si>
  <si>
    <r>
      <t xml:space="preserve">1.6.1.1.1.  </t>
    </r>
    <r>
      <rPr>
        <sz val="11"/>
        <color theme="1"/>
        <rFont val="Arial"/>
        <family val="2"/>
      </rPr>
      <t>Programas informativos transmitidos</t>
    </r>
  </si>
  <si>
    <r>
      <t>PPIT:</t>
    </r>
    <r>
      <rPr>
        <sz val="11"/>
        <color theme="1"/>
        <rFont val="Arial"/>
        <family val="2"/>
      </rPr>
      <t>Porcentaje de programas informativos transmitidos.</t>
    </r>
  </si>
  <si>
    <r>
      <rPr>
        <b/>
        <sz val="11"/>
        <color theme="1"/>
        <rFont val="Arial"/>
        <family val="2"/>
      </rPr>
      <t>PND:</t>
    </r>
    <r>
      <rPr>
        <sz val="11"/>
        <color theme="1"/>
        <rFont val="Arial"/>
        <family val="2"/>
      </rPr>
      <t xml:space="preserve"> Porcentaje de noticias difundidas</t>
    </r>
  </si>
  <si>
    <r>
      <rPr>
        <b/>
        <sz val="11"/>
        <color theme="1"/>
        <rFont val="Arial"/>
        <family val="2"/>
      </rPr>
      <t>PICT:</t>
    </r>
    <r>
      <rPr>
        <sz val="11"/>
        <color theme="1"/>
        <rFont val="Arial"/>
        <family val="2"/>
      </rPr>
      <t xml:space="preserve"> Porcentaje de información en las cápsulas transmitidas.</t>
    </r>
  </si>
  <si>
    <r>
      <t xml:space="preserve">1.6.1.1.1.2. </t>
    </r>
    <r>
      <rPr>
        <sz val="11"/>
        <color theme="1"/>
        <rFont val="Arial"/>
        <family val="2"/>
      </rPr>
      <t>Preparación de material para cápsulas informativas para las transmisiones</t>
    </r>
  </si>
  <si>
    <r>
      <t xml:space="preserve">1.6.1.1.1.1.   </t>
    </r>
    <r>
      <rPr>
        <sz val="11"/>
        <color theme="1"/>
        <rFont val="Arial"/>
        <family val="2"/>
      </rPr>
      <t>Ampliación de difusíon  de noticias más importantes que sucedieron y se están presentando a nivel local, estatal, nacional e internacional</t>
    </r>
  </si>
  <si>
    <t>Componente (Dirección de Programación Cultural y Musical)</t>
  </si>
  <si>
    <r>
      <t>PPCT:</t>
    </r>
    <r>
      <rPr>
        <sz val="11"/>
        <color theme="1"/>
        <rFont val="Arial"/>
        <family val="2"/>
      </rPr>
      <t>Porcentaje de programas culturales transmitidos</t>
    </r>
  </si>
  <si>
    <r>
      <t xml:space="preserve">1.6.1.1.2. </t>
    </r>
    <r>
      <rPr>
        <sz val="11"/>
        <color theme="1"/>
        <rFont val="Arial"/>
        <family val="2"/>
      </rPr>
      <t>Programas culturales, deportivos, entretenimiento, gestión  y de ayuda social transmitidos</t>
    </r>
  </si>
  <si>
    <r>
      <t xml:space="preserve">1.6.1.1.2.1. </t>
    </r>
    <r>
      <rPr>
        <sz val="11"/>
        <color theme="1"/>
        <rFont val="Arial"/>
        <family val="2"/>
      </rPr>
      <t>Implementación  de programas enfocados a la equidad de género</t>
    </r>
  </si>
  <si>
    <r>
      <t xml:space="preserve">1.6.1.1.2.2.  </t>
    </r>
    <r>
      <rPr>
        <sz val="11"/>
        <color theme="1"/>
        <rFont val="Arial"/>
        <family val="2"/>
      </rPr>
      <t>Difusión  de una amplia colección musical  de que se dispone</t>
    </r>
  </si>
  <si>
    <r>
      <rPr>
        <b/>
        <sz val="11"/>
        <color theme="1"/>
        <rFont val="Arial"/>
        <family val="2"/>
      </rPr>
      <t>PPMD:</t>
    </r>
    <r>
      <rPr>
        <sz val="11"/>
        <color theme="1"/>
        <rFont val="Arial"/>
        <family val="2"/>
      </rPr>
      <t xml:space="preserve"> Porcentaje de programas musicales difundidos</t>
    </r>
  </si>
  <si>
    <r>
      <rPr>
        <b/>
        <sz val="11"/>
        <color theme="1"/>
        <rFont val="Arial"/>
        <family val="2"/>
      </rPr>
      <t>PPI:</t>
    </r>
    <r>
      <rPr>
        <sz val="11"/>
        <color theme="1"/>
        <rFont val="Arial"/>
        <family val="2"/>
      </rPr>
      <t xml:space="preserve"> Porcentaje de programas implementados</t>
    </r>
  </si>
  <si>
    <t>Componente (Coordinación administrativa)</t>
  </si>
  <si>
    <t xml:space="preserve"> 1.6.1.1.3. Actividades administrativas para la aplicación de lineamiento y políticas establecidas</t>
  </si>
  <si>
    <t>PAA: Porcentaje de actividades administrativas</t>
  </si>
  <si>
    <r>
      <t xml:space="preserve"> 1.6.1.1.3.1. </t>
    </r>
    <r>
      <rPr>
        <sz val="11"/>
        <color theme="1"/>
        <rFont val="Arial"/>
        <family val="2"/>
      </rPr>
      <t xml:space="preserve">Elaboración de requisiciones para solicitud de recursos materiales y equipos </t>
    </r>
  </si>
  <si>
    <r>
      <t xml:space="preserve"> 1.6.1.1.3.2. </t>
    </r>
    <r>
      <rPr>
        <sz val="11"/>
        <color theme="1"/>
        <rFont val="Arial"/>
        <family val="2"/>
      </rPr>
      <t>Atención de las diferentes solicitudes de información de los entes públicos y fiscalizables</t>
    </r>
  </si>
  <si>
    <r>
      <rPr>
        <b/>
        <sz val="11"/>
        <color theme="1"/>
        <rFont val="Arial"/>
        <family val="2"/>
      </rPr>
      <t>PER</t>
    </r>
    <r>
      <rPr>
        <sz val="11"/>
        <color theme="1"/>
        <rFont val="Arial"/>
        <family val="2"/>
      </rPr>
      <t>:Porcentaje de elaboración de requisiciones</t>
    </r>
  </si>
  <si>
    <r>
      <rPr>
        <b/>
        <sz val="11"/>
        <color theme="1"/>
        <rFont val="Arial"/>
        <family val="2"/>
      </rPr>
      <t>PAS</t>
    </r>
    <r>
      <rPr>
        <sz val="11"/>
        <color theme="1"/>
        <rFont val="Arial"/>
        <family val="2"/>
      </rPr>
      <t xml:space="preserve">:Porcentaje de atención  de solicitudes </t>
    </r>
  </si>
  <si>
    <t>Elaboró
José Carlos Rodríguez Arias                                                  Contador de Radio Cultural Ayuntamiento</t>
  </si>
  <si>
    <t>Autorizó
Fausto Adrían Palacios                                                                         Director General de Radio Cultural Ayuntamiento</t>
  </si>
  <si>
    <t>RADIO CULTURAL AYUNTAMIENTO</t>
  </si>
  <si>
    <t>CLAVE Y NOMBRE DEL PPA: E-PPA 1.6  SERVICIO DE RADIODIFUSIÓN SOCIAL QUE PROMUEVE LA INTEGRACION MUNICIPAL</t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</si>
  <si>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Programas informativos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</si>
  <si>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  Notas  transmitidas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</si>
  <si>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 xml:space="preserve">Càpsulas informativas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</si>
  <si>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Programas culturales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</si>
  <si>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Programa con equidad de genero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</si>
  <si>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>: Porcentaje 
U</t>
    </r>
    <r>
      <rPr>
        <b/>
        <sz val="11"/>
        <color theme="1"/>
        <rFont val="Arial"/>
        <family val="2"/>
      </rPr>
      <t xml:space="preserve">NIDAD DE MEDIDA DE LAS VARIABLES: </t>
    </r>
    <r>
      <rPr>
        <sz val="11"/>
        <color theme="1"/>
        <rFont val="Arial"/>
        <family val="2"/>
      </rPr>
      <t>Transmisión de Colección musical</t>
    </r>
  </si>
  <si>
    <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
Actividades administrativas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</si>
  <si>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Requisiciones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</si>
  <si>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Solicitudes</t>
    </r>
  </si>
  <si>
    <r>
      <t xml:space="preserve">Justificacion Trimestral: </t>
    </r>
    <r>
      <rPr>
        <sz val="11"/>
        <color theme="1"/>
        <rFont val="Arial"/>
        <family val="2"/>
      </rPr>
      <t>El porcentanje alcanzado es de 100.00% que corresponde a 3 de 3 actividades administrativas.</t>
    </r>
  </si>
  <si>
    <r>
      <rPr>
        <b/>
        <sz val="11"/>
        <color theme="1"/>
        <rFont val="Arial"/>
        <family val="2"/>
      </rPr>
      <t xml:space="preserve">Justificación Trimestral:  </t>
    </r>
    <r>
      <rPr>
        <sz val="11"/>
        <color theme="1"/>
        <rFont val="Arial"/>
        <family val="2"/>
      </rPr>
      <t xml:space="preserve">
El Índice de Gobierno Humanista y de Resultados se integra con 5 Dimensiones y 10 subdimensiones que miden aspectos de bienestar ciudadano, transparencia, participación y eficacia en la administración pública con indicadores de diferentes instituciones externas e internas al municipio . En el primer trimestre la meta realizada se consideró igual a la programada debido a que los indicadores no han tenido actualizaciones.</t>
    </r>
  </si>
  <si>
    <r>
      <t xml:space="preserve">1.6.1 </t>
    </r>
    <r>
      <rPr>
        <sz val="11"/>
        <color theme="1"/>
        <rFont val="Arial"/>
        <family val="2"/>
      </rPr>
      <t>Contribuir al logro del Objetivo Estrategico del Plan Municipal de Desarrollo combinando nuestro compromiso con el Bienestar de las personas mediante un enfoque pragmático y 
profesional de la gestión pública logrando que los beneficios sean palpables y sostenibles en el tiempo.</t>
    </r>
  </si>
  <si>
    <r>
      <t xml:space="preserve">Justificacion Trimestral: </t>
    </r>
    <r>
      <rPr>
        <sz val="11"/>
        <color theme="0"/>
        <rFont val="Arial"/>
        <family val="2"/>
      </rPr>
      <t>El porcentanje alcanzado es de 99.63% que corresponde a 2,176 de 2,184 horas de transmisiones que se programaron.</t>
    </r>
  </si>
  <si>
    <r>
      <t xml:space="preserve">Justificacion Trimestral: </t>
    </r>
    <r>
      <rPr>
        <sz val="11"/>
        <color theme="1"/>
        <rFont val="Arial"/>
        <family val="2"/>
      </rPr>
      <t>El porcentanje alcanzado es de 97.69% que corresponde a 127 de 130 horas de transmisiones que se programaron.</t>
    </r>
  </si>
  <si>
    <r>
      <t xml:space="preserve">Justificacion Trimestral: </t>
    </r>
    <r>
      <rPr>
        <sz val="11"/>
        <color theme="1"/>
        <rFont val="Arial"/>
        <family val="2"/>
      </rPr>
      <t>El porcentanje alcanzado es de 99.85% que corresponde a 1,308 de 1,310 horas de transmisiones que se programaron.</t>
    </r>
  </si>
  <si>
    <r>
      <t xml:space="preserve">Justificacion Trimestral: </t>
    </r>
    <r>
      <rPr>
        <sz val="11"/>
        <color theme="1"/>
        <rFont val="Arial"/>
        <family val="2"/>
      </rPr>
      <t>El porcentanje alcanzado es de 99.76% que corresponde a 818 de 820 horas de transmisiones que se programaron.</t>
    </r>
  </si>
  <si>
    <r>
      <t xml:space="preserve">Justificacion Trimestral: </t>
    </r>
    <r>
      <rPr>
        <sz val="11"/>
        <color theme="1"/>
        <rFont val="Arial"/>
        <family val="2"/>
      </rPr>
      <t>El porcentanje alcanzado es de 97.53% que corresponde a 79 de 81 horas de transmisiones que se programaron.</t>
    </r>
  </si>
  <si>
    <r>
      <t>Justificacion Trimestral:</t>
    </r>
    <r>
      <rPr>
        <sz val="11"/>
        <color theme="1"/>
        <rFont val="Arial"/>
        <family val="2"/>
      </rPr>
      <t xml:space="preserve"> El porcentanje alcanzado es de 99.07% que corresponde a 1,063 de 1,073 horas de transmisiones que se programaron.</t>
    </r>
  </si>
  <si>
    <r>
      <t xml:space="preserve">Justificacion Trimestral: </t>
    </r>
    <r>
      <rPr>
        <sz val="11"/>
        <color theme="1"/>
        <rFont val="Arial"/>
        <family val="2"/>
      </rPr>
      <t xml:space="preserve">El porcentanje alcanzado es de 93.75% que corresponde a 75 de 80 requisiciones para solicitud de recursos materiales y equipos </t>
    </r>
  </si>
  <si>
    <t>REVISÓ
Lic. José Fernando Díaz Nuñez
Director General de la Dirección General de Planeación Municipal.</t>
  </si>
  <si>
    <r>
      <t xml:space="preserve">Justificacion Trimestral: </t>
    </r>
    <r>
      <rPr>
        <sz val="11"/>
        <color theme="1"/>
        <rFont val="Arial"/>
        <family val="2"/>
      </rPr>
      <t>El porcentanje alcanzado es de 73.25% que corresponde a 293 de 400 solicitudes de información de los entes públicos y fiscalizables</t>
    </r>
  </si>
  <si>
    <r>
      <t xml:space="preserve">Justificacion Trimestral: </t>
    </r>
    <r>
      <rPr>
        <sz val="11"/>
        <color theme="1"/>
        <rFont val="Arial"/>
        <family val="2"/>
      </rPr>
      <t>El porcentanje alcanzado es de 99.74% que corresponde a 778 de 780 horas de transmisiones que se programaron.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</si>
</sst>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B42158"/>
        <bgColor indexed="64"/>
      </patternFill>
    </fill>
    <fill>
      <patternFill patternType="solid">
        <fgColor rgb="FFB42158"/>
        <bgColor rgb="FF000000"/>
      </patternFill>
    </fill>
    <fill>
      <patternFill patternType="solid">
        <fgColor rgb="FFD990AB"/>
        <bgColor indexed="64"/>
      </patternFill>
    </fill>
    <fill>
      <patternFill patternType="solid">
        <fgColor rgb="FFEE0000"/>
        <bgColor rgb="FFF2F2F2"/>
      </patternFill>
    </fill>
  </fills>
  <borders count="102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dashed">
        <color theme="1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medium">
        <color indexed="64"/>
      </left>
      <right/>
      <top style="dashed">
        <color indexed="64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otted">
        <color theme="1"/>
      </left>
      <right style="dotted">
        <color theme="1"/>
      </right>
      <top style="dashed">
        <color indexed="64"/>
      </top>
      <bottom style="dashed">
        <color theme="1"/>
      </bottom>
      <diagonal/>
    </border>
    <border>
      <left/>
      <right/>
      <top style="dashed">
        <color indexed="64"/>
      </top>
      <bottom style="dashed">
        <color theme="1"/>
      </bottom>
      <diagonal/>
    </border>
    <border>
      <left/>
      <right style="dotted">
        <color indexed="64"/>
      </right>
      <top style="dashed">
        <color indexed="64"/>
      </top>
      <bottom style="dashed">
        <color theme="1"/>
      </bottom>
      <diagonal/>
    </border>
    <border>
      <left style="medium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theme="1"/>
      </left>
      <right/>
      <top style="dashed">
        <color theme="1"/>
      </top>
      <bottom style="medium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17" fillId="0" borderId="0"/>
    <xf numFmtId="9" fontId="6" fillId="0" borderId="0" applyFont="0" applyFill="0" applyBorder="0" applyAlignment="0" applyProtection="0"/>
  </cellStyleXfs>
  <cellXfs count="199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justify" vertical="center" wrapText="1"/>
    </xf>
    <xf numFmtId="0" fontId="2" fillId="5" borderId="8" xfId="0" applyFont="1" applyFill="1" applyBorder="1" applyAlignment="1">
      <alignment horizontal="justify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vertical="center"/>
    </xf>
    <xf numFmtId="0" fontId="1" fillId="5" borderId="15" xfId="0" applyFont="1" applyFill="1" applyBorder="1" applyAlignment="1">
      <alignment horizontal="center" vertical="center" wrapText="1"/>
    </xf>
    <xf numFmtId="0" fontId="0" fillId="6" borderId="0" xfId="0" applyFill="1"/>
    <xf numFmtId="0" fontId="0" fillId="7" borderId="0" xfId="0" applyFill="1"/>
    <xf numFmtId="3" fontId="2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4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/>
    <xf numFmtId="3" fontId="2" fillId="2" borderId="4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6" xfId="1" applyFont="1" applyFill="1" applyBorder="1" applyAlignment="1">
      <alignment horizontal="center" vertical="center" wrapText="1"/>
    </xf>
    <xf numFmtId="44" fontId="2" fillId="2" borderId="20" xfId="1" applyFont="1" applyFill="1" applyBorder="1" applyAlignment="1">
      <alignment horizontal="center" vertical="center" wrapText="1"/>
    </xf>
    <xf numFmtId="44" fontId="2" fillId="2" borderId="44" xfId="1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45" xfId="1" applyFont="1" applyFill="1" applyBorder="1" applyAlignment="1">
      <alignment horizontal="center" vertical="center" wrapText="1"/>
    </xf>
    <xf numFmtId="44" fontId="2" fillId="2" borderId="46" xfId="1" applyFont="1" applyFill="1" applyBorder="1" applyAlignment="1">
      <alignment horizontal="center" vertical="center" wrapText="1"/>
    </xf>
    <xf numFmtId="10" fontId="0" fillId="4" borderId="47" xfId="0" applyNumberForma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10" fontId="0" fillId="8" borderId="47" xfId="0" applyNumberFormat="1" applyFill="1" applyBorder="1" applyAlignment="1">
      <alignment horizontal="center" vertical="center" wrapText="1"/>
    </xf>
    <xf numFmtId="10" fontId="0" fillId="8" borderId="34" xfId="0" applyNumberForma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3" fontId="2" fillId="3" borderId="49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3" fontId="2" fillId="2" borderId="51" xfId="0" applyNumberFormat="1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left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" fillId="5" borderId="64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65" xfId="0" applyFont="1" applyBorder="1" applyAlignment="1">
      <alignment horizontal="justify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0" fontId="11" fillId="10" borderId="50" xfId="0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5" fillId="9" borderId="48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1" fillId="11" borderId="35" xfId="0" applyFont="1" applyFill="1" applyBorder="1" applyAlignment="1">
      <alignment horizontal="center" vertical="center" wrapText="1"/>
    </xf>
    <xf numFmtId="0" fontId="1" fillId="11" borderId="42" xfId="0" applyFont="1" applyFill="1" applyBorder="1" applyAlignment="1">
      <alignment vertical="center" wrapText="1"/>
    </xf>
    <xf numFmtId="0" fontId="1" fillId="11" borderId="36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11" borderId="15" xfId="0" applyFont="1" applyFill="1" applyBorder="1" applyAlignment="1">
      <alignment vertical="center" wrapText="1"/>
    </xf>
    <xf numFmtId="0" fontId="10" fillId="9" borderId="0" xfId="0" applyFont="1" applyFill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10" fontId="0" fillId="8" borderId="67" xfId="0" applyNumberFormat="1" applyFill="1" applyBorder="1" applyAlignment="1">
      <alignment horizontal="center" vertical="center" wrapText="1"/>
    </xf>
    <xf numFmtId="10" fontId="0" fillId="8" borderId="68" xfId="0" applyNumberForma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1" fontId="4" fillId="0" borderId="53" xfId="0" applyNumberFormat="1" applyFont="1" applyBorder="1" applyAlignment="1">
      <alignment horizontal="center" vertical="center" wrapText="1"/>
    </xf>
    <xf numFmtId="3" fontId="2" fillId="3" borderId="71" xfId="0" applyNumberFormat="1" applyFont="1" applyFill="1" applyBorder="1" applyAlignment="1">
      <alignment horizontal="center" vertical="center" wrapText="1"/>
    </xf>
    <xf numFmtId="3" fontId="2" fillId="3" borderId="72" xfId="0" applyNumberFormat="1" applyFont="1" applyFill="1" applyBorder="1" applyAlignment="1">
      <alignment horizontal="center" vertical="center" wrapText="1"/>
    </xf>
    <xf numFmtId="0" fontId="2" fillId="5" borderId="73" xfId="0" applyFont="1" applyFill="1" applyBorder="1" applyAlignment="1">
      <alignment horizontal="justify" vertical="center" wrapText="1"/>
    </xf>
    <xf numFmtId="10" fontId="0" fillId="4" borderId="66" xfId="0" applyNumberFormat="1" applyFill="1" applyBorder="1" applyAlignment="1">
      <alignment horizontal="center" vertical="center" wrapText="1"/>
    </xf>
    <xf numFmtId="1" fontId="4" fillId="0" borderId="74" xfId="0" applyNumberFormat="1" applyFont="1" applyBorder="1" applyAlignment="1">
      <alignment horizontal="center" vertical="center" wrapText="1"/>
    </xf>
    <xf numFmtId="3" fontId="2" fillId="3" borderId="37" xfId="0" applyNumberFormat="1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10" fontId="0" fillId="8" borderId="75" xfId="0" applyNumberFormat="1" applyFill="1" applyBorder="1" applyAlignment="1">
      <alignment horizontal="center" vertical="center" wrapText="1"/>
    </xf>
    <xf numFmtId="10" fontId="0" fillId="8" borderId="76" xfId="0" applyNumberFormat="1" applyFill="1" applyBorder="1" applyAlignment="1">
      <alignment horizontal="center" vertical="center" wrapText="1"/>
    </xf>
    <xf numFmtId="10" fontId="0" fillId="8" borderId="69" xfId="0" applyNumberFormat="1" applyFill="1" applyBorder="1" applyAlignment="1">
      <alignment horizontal="center" vertical="center" wrapText="1"/>
    </xf>
    <xf numFmtId="10" fontId="0" fillId="8" borderId="39" xfId="0" applyNumberFormat="1" applyFill="1" applyBorder="1" applyAlignment="1">
      <alignment horizontal="center" vertical="center" wrapText="1"/>
    </xf>
    <xf numFmtId="10" fontId="0" fillId="8" borderId="70" xfId="0" applyNumberForma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5" fillId="9" borderId="32" xfId="0" applyFont="1" applyFill="1" applyBorder="1" applyAlignment="1">
      <alignment horizontal="left" vertical="center" wrapText="1"/>
    </xf>
    <xf numFmtId="0" fontId="1" fillId="11" borderId="32" xfId="0" applyFont="1" applyFill="1" applyBorder="1" applyAlignment="1">
      <alignment horizontal="left" vertical="center" wrapText="1"/>
    </xf>
    <xf numFmtId="0" fontId="1" fillId="5" borderId="32" xfId="0" applyFont="1" applyFill="1" applyBorder="1" applyAlignment="1">
      <alignment horizontal="left" vertical="center" wrapText="1"/>
    </xf>
    <xf numFmtId="0" fontId="1" fillId="5" borderId="33" xfId="0" applyFont="1" applyFill="1" applyBorder="1" applyAlignment="1">
      <alignment horizontal="left" vertical="center" wrapText="1"/>
    </xf>
    <xf numFmtId="3" fontId="2" fillId="3" borderId="77" xfId="0" applyNumberFormat="1" applyFont="1" applyFill="1" applyBorder="1" applyAlignment="1">
      <alignment horizontal="center" vertical="center" wrapText="1"/>
    </xf>
    <xf numFmtId="3" fontId="2" fillId="3" borderId="78" xfId="0" applyNumberFormat="1" applyFont="1" applyFill="1" applyBorder="1" applyAlignment="1">
      <alignment horizontal="center" vertical="center" wrapText="1"/>
    </xf>
    <xf numFmtId="10" fontId="0" fillId="4" borderId="34" xfId="0" applyNumberFormat="1" applyFill="1" applyBorder="1" applyAlignment="1">
      <alignment horizontal="center" vertical="center" wrapText="1"/>
    </xf>
    <xf numFmtId="10" fontId="0" fillId="4" borderId="43" xfId="0" applyNumberForma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80" xfId="0" applyFont="1" applyFill="1" applyBorder="1" applyAlignment="1">
      <alignment vertical="center" wrapText="1"/>
    </xf>
    <xf numFmtId="10" fontId="0" fillId="4" borderId="81" xfId="0" applyNumberFormat="1" applyFill="1" applyBorder="1" applyAlignment="1">
      <alignment horizontal="center" vertical="center" wrapText="1"/>
    </xf>
    <xf numFmtId="10" fontId="0" fillId="4" borderId="82" xfId="0" applyNumberFormat="1" applyFill="1" applyBorder="1" applyAlignment="1">
      <alignment horizontal="center" vertical="center" wrapText="1"/>
    </xf>
    <xf numFmtId="10" fontId="0" fillId="4" borderId="83" xfId="0" applyNumberFormat="1" applyFill="1" applyBorder="1" applyAlignment="1">
      <alignment horizontal="center" vertical="center" wrapText="1"/>
    </xf>
    <xf numFmtId="164" fontId="1" fillId="5" borderId="32" xfId="0" applyNumberFormat="1" applyFont="1" applyFill="1" applyBorder="1" applyAlignment="1">
      <alignment horizontal="center" vertical="center" wrapText="1"/>
    </xf>
    <xf numFmtId="10" fontId="0" fillId="4" borderId="84" xfId="0" applyNumberFormat="1" applyFill="1" applyBorder="1" applyAlignment="1">
      <alignment horizontal="center" vertical="center" wrapText="1"/>
    </xf>
    <xf numFmtId="164" fontId="4" fillId="5" borderId="16" xfId="1" applyNumberFormat="1" applyFont="1" applyFill="1" applyBorder="1" applyAlignment="1">
      <alignment horizontal="center" vertical="center" wrapText="1"/>
    </xf>
    <xf numFmtId="164" fontId="1" fillId="5" borderId="33" xfId="0" applyNumberFormat="1" applyFont="1" applyFill="1" applyBorder="1" applyAlignment="1">
      <alignment horizontal="center" vertical="center" wrapText="1"/>
    </xf>
    <xf numFmtId="10" fontId="0" fillId="4" borderId="85" xfId="0" applyNumberFormat="1" applyFill="1" applyBorder="1" applyAlignment="1">
      <alignment horizontal="center" vertical="center" wrapText="1"/>
    </xf>
    <xf numFmtId="10" fontId="0" fillId="4" borderId="86" xfId="0" applyNumberFormat="1" applyFill="1" applyBorder="1" applyAlignment="1">
      <alignment horizontal="center" vertical="center" wrapText="1"/>
    </xf>
    <xf numFmtId="10" fontId="0" fillId="4" borderId="87" xfId="0" applyNumberForma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left" vertical="center" wrapText="1"/>
    </xf>
    <xf numFmtId="0" fontId="1" fillId="11" borderId="36" xfId="0" applyFont="1" applyFill="1" applyBorder="1" applyAlignment="1">
      <alignment horizontal="left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6" fillId="9" borderId="65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 wrapText="1"/>
    </xf>
    <xf numFmtId="10" fontId="0" fillId="4" borderId="92" xfId="0" applyNumberForma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5" borderId="64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0" fontId="1" fillId="5" borderId="93" xfId="0" applyFont="1" applyFill="1" applyBorder="1" applyAlignment="1">
      <alignment horizontal="left" vertical="center" wrapText="1"/>
    </xf>
    <xf numFmtId="0" fontId="1" fillId="11" borderId="80" xfId="0" applyFont="1" applyFill="1" applyBorder="1" applyAlignment="1">
      <alignment horizontal="left" vertical="center" wrapText="1"/>
    </xf>
    <xf numFmtId="0" fontId="1" fillId="11" borderId="54" xfId="0" applyFont="1" applyFill="1" applyBorder="1" applyAlignment="1">
      <alignment horizontal="center" vertical="center" wrapText="1"/>
    </xf>
    <xf numFmtId="0" fontId="1" fillId="11" borderId="54" xfId="0" applyFont="1" applyFill="1" applyBorder="1" applyAlignment="1">
      <alignment horizontal="justify" vertical="center" wrapText="1"/>
    </xf>
    <xf numFmtId="0" fontId="2" fillId="5" borderId="82" xfId="0" applyFont="1" applyFill="1" applyBorder="1" applyAlignment="1">
      <alignment horizontal="center" vertical="center" wrapText="1"/>
    </xf>
    <xf numFmtId="0" fontId="2" fillId="5" borderId="82" xfId="0" applyFont="1" applyFill="1" applyBorder="1" applyAlignment="1">
      <alignment horizontal="justify" vertical="center" wrapText="1"/>
    </xf>
    <xf numFmtId="0" fontId="2" fillId="5" borderId="94" xfId="0" applyFont="1" applyFill="1" applyBorder="1" applyAlignment="1">
      <alignment horizontal="left" vertical="center" wrapText="1"/>
    </xf>
    <xf numFmtId="0" fontId="1" fillId="5" borderId="96" xfId="0" applyFont="1" applyFill="1" applyBorder="1" applyAlignment="1">
      <alignment horizontal="center" vertical="center" wrapText="1"/>
    </xf>
    <xf numFmtId="0" fontId="1" fillId="5" borderId="65" xfId="0" applyFont="1" applyFill="1" applyBorder="1" applyAlignment="1">
      <alignment horizontal="justify" vertical="center" wrapText="1"/>
    </xf>
    <xf numFmtId="0" fontId="2" fillId="5" borderId="65" xfId="0" applyFont="1" applyFill="1" applyBorder="1" applyAlignment="1">
      <alignment horizontal="justify" vertical="center" wrapText="1"/>
    </xf>
    <xf numFmtId="0" fontId="1" fillId="11" borderId="95" xfId="0" applyFont="1" applyFill="1" applyBorder="1" applyAlignment="1">
      <alignment horizontal="center" vertical="center" wrapText="1"/>
    </xf>
    <xf numFmtId="0" fontId="1" fillId="11" borderId="97" xfId="0" applyFont="1" applyFill="1" applyBorder="1" applyAlignment="1">
      <alignment vertical="center" wrapText="1"/>
    </xf>
    <xf numFmtId="0" fontId="1" fillId="11" borderId="98" xfId="0" applyFont="1" applyFill="1" applyBorder="1" applyAlignment="1">
      <alignment vertical="center" wrapText="1"/>
    </xf>
    <xf numFmtId="0" fontId="1" fillId="11" borderId="99" xfId="0" applyFont="1" applyFill="1" applyBorder="1" applyAlignment="1">
      <alignment vertical="center" wrapText="1"/>
    </xf>
    <xf numFmtId="10" fontId="2" fillId="0" borderId="21" xfId="3" applyNumberFormat="1" applyFont="1" applyBorder="1" applyAlignment="1">
      <alignment horizontal="center" vertical="center" wrapText="1"/>
    </xf>
    <xf numFmtId="10" fontId="4" fillId="0" borderId="53" xfId="3" applyNumberFormat="1" applyFont="1" applyBorder="1" applyAlignment="1">
      <alignment horizontal="center" vertical="center" wrapText="1"/>
    </xf>
    <xf numFmtId="10" fontId="2" fillId="3" borderId="71" xfId="3" applyNumberFormat="1" applyFont="1" applyFill="1" applyBorder="1" applyAlignment="1">
      <alignment horizontal="center" vertical="center" wrapText="1"/>
    </xf>
    <xf numFmtId="10" fontId="2" fillId="3" borderId="72" xfId="3" applyNumberFormat="1" applyFont="1" applyFill="1" applyBorder="1" applyAlignment="1">
      <alignment horizontal="center" vertical="center" wrapText="1"/>
    </xf>
    <xf numFmtId="3" fontId="2" fillId="2" borderId="100" xfId="0" applyNumberFormat="1" applyFont="1" applyFill="1" applyBorder="1" applyAlignment="1">
      <alignment horizontal="center" vertical="center" wrapText="1"/>
    </xf>
    <xf numFmtId="3" fontId="2" fillId="2" borderId="101" xfId="0" applyNumberFormat="1" applyFont="1" applyFill="1" applyBorder="1" applyAlignment="1">
      <alignment horizontal="center" vertical="center" wrapText="1"/>
    </xf>
    <xf numFmtId="10" fontId="0" fillId="12" borderId="76" xfId="0" applyNumberForma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top"/>
    </xf>
    <xf numFmtId="0" fontId="15" fillId="0" borderId="3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11" fillId="10" borderId="56" xfId="0" applyFont="1" applyFill="1" applyBorder="1" applyAlignment="1">
      <alignment horizontal="center" vertical="center" wrapText="1"/>
    </xf>
    <xf numFmtId="0" fontId="11" fillId="10" borderId="57" xfId="0" applyFont="1" applyFill="1" applyBorder="1" applyAlignment="1">
      <alignment horizontal="center" vertical="center" wrapText="1"/>
    </xf>
    <xf numFmtId="0" fontId="11" fillId="10" borderId="58" xfId="0" applyFont="1" applyFill="1" applyBorder="1" applyAlignment="1">
      <alignment horizontal="center" vertical="center" wrapText="1"/>
    </xf>
    <xf numFmtId="0" fontId="11" fillId="10" borderId="62" xfId="0" applyFont="1" applyFill="1" applyBorder="1" applyAlignment="1">
      <alignment horizontal="center" vertical="center" wrapText="1"/>
    </xf>
    <xf numFmtId="0" fontId="11" fillId="10" borderId="59" xfId="0" applyFont="1" applyFill="1" applyBorder="1" applyAlignment="1">
      <alignment horizontal="center" vertical="center" wrapText="1"/>
    </xf>
    <xf numFmtId="0" fontId="11" fillId="10" borderId="60" xfId="0" applyFont="1" applyFill="1" applyBorder="1" applyAlignment="1">
      <alignment horizontal="center" vertical="center" wrapText="1"/>
    </xf>
    <xf numFmtId="0" fontId="11" fillId="10" borderId="61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1" fillId="9" borderId="79" xfId="0" applyFont="1" applyFill="1" applyBorder="1" applyAlignment="1">
      <alignment horizontal="center" vertical="center" wrapText="1"/>
    </xf>
    <xf numFmtId="0" fontId="5" fillId="3" borderId="88" xfId="0" applyFont="1" applyFill="1" applyBorder="1" applyAlignment="1">
      <alignment horizontal="center" vertical="center" wrapText="1"/>
    </xf>
    <xf numFmtId="0" fontId="5" fillId="3" borderId="80" xfId="0" applyFont="1" applyFill="1" applyBorder="1" applyAlignment="1">
      <alignment horizontal="center" vertical="center" wrapText="1"/>
    </xf>
    <xf numFmtId="0" fontId="5" fillId="3" borderId="8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4">
    <cellStyle name="Moneda" xfId="1" builtinId="4"/>
    <cellStyle name="Normal" xfId="0" builtinId="0"/>
    <cellStyle name="Normal 2" xfId="2" xr:uid="{AF2575B9-D6DA-46B0-918D-8C120151C85F}"/>
    <cellStyle name="Porcentaje" xfId="3" builtinId="5"/>
  </cellStyles>
  <dxfs count="69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990AB"/>
      <color rgb="FFB42158"/>
      <color rgb="FFFFEB9C"/>
      <color rgb="FFC7EFCE"/>
      <color rgb="FF942C2C"/>
      <color rgb="FFC84043"/>
      <color rgb="FFD56D6F"/>
      <color rgb="FF611D1D"/>
      <color rgb="FFD3676A"/>
      <color rgb="FF611C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1209674</xdr:colOff>
      <xdr:row>0</xdr:row>
      <xdr:rowOff>119063</xdr:rowOff>
    </xdr:from>
    <xdr:to>
      <xdr:col>23</xdr:col>
      <xdr:colOff>3499667</xdr:colOff>
      <xdr:row>6</xdr:row>
      <xdr:rowOff>40482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436B61-6B32-4F27-8547-1F5B9D0C4579}"/>
            </a:ext>
            <a:ext uri="{147F2762-F138-4A5C-976F-8EAC2B608ADB}">
              <a16:predDERef xmlns:a16="http://schemas.microsoft.com/office/drawing/2014/main" pre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72518" y="119063"/>
          <a:ext cx="5095876" cy="2071688"/>
        </a:xfrm>
        <a:prstGeom prst="rect">
          <a:avLst/>
        </a:prstGeom>
      </xdr:spPr>
    </xdr:pic>
    <xdr:clientData/>
  </xdr:twoCellAnchor>
  <xdr:twoCellAnchor editAs="oneCell">
    <xdr:from>
      <xdr:col>1</xdr:col>
      <xdr:colOff>252820</xdr:colOff>
      <xdr:row>0</xdr:row>
      <xdr:rowOff>39189</xdr:rowOff>
    </xdr:from>
    <xdr:to>
      <xdr:col>2</xdr:col>
      <xdr:colOff>548640</xdr:colOff>
      <xdr:row>8</xdr:row>
      <xdr:rowOff>17084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FFA956-8642-422E-8493-65B601D7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300" y="39189"/>
          <a:ext cx="1697900" cy="248868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1</xdr:row>
      <xdr:rowOff>0</xdr:rowOff>
    </xdr:from>
    <xdr:to>
      <xdr:col>3</xdr:col>
      <xdr:colOff>647700</xdr:colOff>
      <xdr:row>7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9EBCFD-3110-4E0B-9B30-CE614BE926B8}"/>
            </a:ext>
            <a:ext uri="{147F2762-F138-4A5C-976F-8EAC2B608ADB}">
              <a16:predDERef xmlns:a16="http://schemas.microsoft.com/office/drawing/2014/main" pred="{D4FFA956-8642-422E-8493-65B601D7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5984" t="2830" r="4724" b="3150"/>
        <a:stretch/>
      </xdr:blipFill>
      <xdr:spPr>
        <a:xfrm>
          <a:off x="3086100" y="190500"/>
          <a:ext cx="2076450" cy="2152650"/>
        </a:xfrm>
        <a:prstGeom prst="rect">
          <a:avLst/>
        </a:prstGeom>
      </xdr:spPr>
    </xdr:pic>
    <xdr:clientData/>
  </xdr:twoCellAnchor>
  <xdr:twoCellAnchor>
    <xdr:from>
      <xdr:col>21</xdr:col>
      <xdr:colOff>1455964</xdr:colOff>
      <xdr:row>0</xdr:row>
      <xdr:rowOff>200706</xdr:rowOff>
    </xdr:from>
    <xdr:to>
      <xdr:col>23</xdr:col>
      <xdr:colOff>2783523</xdr:colOff>
      <xdr:row>7</xdr:row>
      <xdr:rowOff>10110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44F6DC-1FC2-48F0-BAA7-A9FEF4040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6678" y="200706"/>
          <a:ext cx="4239488" cy="2149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1209674</xdr:colOff>
      <xdr:row>0</xdr:row>
      <xdr:rowOff>119063</xdr:rowOff>
    </xdr:from>
    <xdr:to>
      <xdr:col>23</xdr:col>
      <xdr:colOff>3499667</xdr:colOff>
      <xdr:row>6</xdr:row>
      <xdr:rowOff>40482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9EC4AF-F103-4513-8321-ADA90BEEBC69}"/>
            </a:ext>
            <a:ext uri="{147F2762-F138-4A5C-976F-8EAC2B608ADB}">
              <a16:predDERef xmlns:a16="http://schemas.microsoft.com/office/drawing/2014/main" pre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89474" y="119063"/>
          <a:ext cx="5284653" cy="2047399"/>
        </a:xfrm>
        <a:prstGeom prst="rect">
          <a:avLst/>
        </a:prstGeom>
      </xdr:spPr>
    </xdr:pic>
    <xdr:clientData/>
  </xdr:twoCellAnchor>
  <xdr:twoCellAnchor editAs="oneCell">
    <xdr:from>
      <xdr:col>1</xdr:col>
      <xdr:colOff>252820</xdr:colOff>
      <xdr:row>0</xdr:row>
      <xdr:rowOff>39189</xdr:rowOff>
    </xdr:from>
    <xdr:to>
      <xdr:col>2</xdr:col>
      <xdr:colOff>548640</xdr:colOff>
      <xdr:row>8</xdr:row>
      <xdr:rowOff>17084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45556A-31C2-4158-B51D-47174F0AA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7680" y="39189"/>
          <a:ext cx="1697900" cy="246963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1</xdr:row>
      <xdr:rowOff>0</xdr:rowOff>
    </xdr:from>
    <xdr:to>
      <xdr:col>3</xdr:col>
      <xdr:colOff>647700</xdr:colOff>
      <xdr:row>7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8AAB41-9A52-463A-B0AA-73A43904D37D}"/>
            </a:ext>
            <a:ext uri="{147F2762-F138-4A5C-976F-8EAC2B608ADB}">
              <a16:predDERef xmlns:a16="http://schemas.microsoft.com/office/drawing/2014/main" pred="{D4FFA956-8642-422E-8493-65B601D7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5984" t="2830" r="4724" b="3150"/>
        <a:stretch/>
      </xdr:blipFill>
      <xdr:spPr>
        <a:xfrm>
          <a:off x="3148965" y="190500"/>
          <a:ext cx="2146935" cy="2156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1209674</xdr:colOff>
      <xdr:row>0</xdr:row>
      <xdr:rowOff>119063</xdr:rowOff>
    </xdr:from>
    <xdr:to>
      <xdr:col>23</xdr:col>
      <xdr:colOff>3499667</xdr:colOff>
      <xdr:row>6</xdr:row>
      <xdr:rowOff>40482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952D4D-9E5A-4EA7-8DC5-1A1D41D29C39}"/>
            </a:ext>
            <a:ext uri="{147F2762-F138-4A5C-976F-8EAC2B608ADB}">
              <a16:predDERef xmlns:a16="http://schemas.microsoft.com/office/drawing/2014/main" pre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89474" y="119063"/>
          <a:ext cx="5284653" cy="2047399"/>
        </a:xfrm>
        <a:prstGeom prst="rect">
          <a:avLst/>
        </a:prstGeom>
      </xdr:spPr>
    </xdr:pic>
    <xdr:clientData/>
  </xdr:twoCellAnchor>
  <xdr:twoCellAnchor editAs="oneCell">
    <xdr:from>
      <xdr:col>1</xdr:col>
      <xdr:colOff>252820</xdr:colOff>
      <xdr:row>0</xdr:row>
      <xdr:rowOff>39189</xdr:rowOff>
    </xdr:from>
    <xdr:to>
      <xdr:col>2</xdr:col>
      <xdr:colOff>548640</xdr:colOff>
      <xdr:row>8</xdr:row>
      <xdr:rowOff>17084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B20E84-EA3E-427B-92CA-48A9E3BF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7680" y="39189"/>
          <a:ext cx="1697900" cy="246963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1</xdr:row>
      <xdr:rowOff>0</xdr:rowOff>
    </xdr:from>
    <xdr:to>
      <xdr:col>3</xdr:col>
      <xdr:colOff>647700</xdr:colOff>
      <xdr:row>7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E5A7D1-A54E-4291-8C40-AE7F10ECA3E2}"/>
            </a:ext>
            <a:ext uri="{147F2762-F138-4A5C-976F-8EAC2B608ADB}">
              <a16:predDERef xmlns:a16="http://schemas.microsoft.com/office/drawing/2014/main" pred="{D4FFA956-8642-422E-8493-65B601D7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5984" t="2830" r="4724" b="3150"/>
        <a:stretch/>
      </xdr:blipFill>
      <xdr:spPr>
        <a:xfrm>
          <a:off x="3148965" y="190500"/>
          <a:ext cx="2146935" cy="2156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topLeftCell="I23" zoomScale="80" zoomScaleNormal="80" workbookViewId="0">
      <selection activeCell="L33" sqref="L33"/>
    </sheetView>
  </sheetViews>
  <sheetFormatPr baseColWidth="10" defaultColWidth="11.42578125" defaultRowHeight="15" x14ac:dyDescent="0.25"/>
  <cols>
    <col min="2" max="2" width="20.42578125" customWidth="1"/>
    <col min="3" max="3" width="35.85546875" customWidth="1"/>
    <col min="4" max="4" width="31.42578125" customWidth="1"/>
    <col min="5" max="5" width="29.85546875" customWidth="1"/>
    <col min="6" max="6" width="33.28515625" customWidth="1"/>
    <col min="7" max="8" width="17.7109375" customWidth="1"/>
    <col min="9" max="20" width="17" customWidth="1"/>
    <col min="21" max="21" width="19.28515625" customWidth="1"/>
    <col min="22" max="22" width="24.28515625" customWidth="1"/>
    <col min="23" max="23" width="19.28515625" customWidth="1"/>
    <col min="24" max="24" width="56.28515625" customWidth="1"/>
  </cols>
  <sheetData>
    <row r="1" spans="2:24" ht="15.75" thickBot="1" x14ac:dyDescent="0.3"/>
    <row r="2" spans="2:24" ht="49.5" customHeight="1" x14ac:dyDescent="0.25">
      <c r="E2" s="162" t="s">
        <v>0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72"/>
    </row>
    <row r="3" spans="2:24" ht="30" customHeight="1" x14ac:dyDescent="0.25">
      <c r="E3" s="164" t="s">
        <v>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72"/>
    </row>
    <row r="4" spans="2:24" ht="30" customHeight="1" x14ac:dyDescent="0.25">
      <c r="E4" s="164" t="s">
        <v>109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72"/>
    </row>
    <row r="5" spans="2:24" ht="28.5" thickBot="1" x14ac:dyDescent="0.3">
      <c r="E5" s="168" t="s">
        <v>108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72"/>
    </row>
    <row r="9" spans="2:24" ht="15.75" thickBot="1" x14ac:dyDescent="0.3"/>
    <row r="10" spans="2:24" ht="33.6" customHeight="1" thickBot="1" x14ac:dyDescent="0.3">
      <c r="G10" s="170" t="s">
        <v>4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2"/>
    </row>
    <row r="11" spans="2:24" ht="43.35" customHeight="1" thickBot="1" x14ac:dyDescent="0.3">
      <c r="B11" s="175" t="s">
        <v>5</v>
      </c>
      <c r="C11" s="177" t="s">
        <v>6</v>
      </c>
      <c r="D11" s="179" t="s">
        <v>7</v>
      </c>
      <c r="E11" s="180"/>
      <c r="F11" s="181"/>
      <c r="G11" s="182" t="s">
        <v>8</v>
      </c>
      <c r="H11" s="182"/>
      <c r="I11" s="182"/>
      <c r="J11" s="182"/>
      <c r="K11" s="183"/>
      <c r="L11" s="166" t="s">
        <v>9</v>
      </c>
      <c r="M11" s="166"/>
      <c r="N11" s="166"/>
      <c r="O11" s="167"/>
      <c r="P11" s="166" t="s">
        <v>10</v>
      </c>
      <c r="Q11" s="166"/>
      <c r="R11" s="166"/>
      <c r="S11" s="167"/>
      <c r="T11" s="73"/>
      <c r="U11" s="166" t="s">
        <v>11</v>
      </c>
      <c r="V11" s="166"/>
      <c r="W11" s="166"/>
      <c r="X11" s="160" t="s">
        <v>12</v>
      </c>
    </row>
    <row r="12" spans="2:24" ht="122.45" customHeight="1" thickBot="1" x14ac:dyDescent="0.3">
      <c r="B12" s="176"/>
      <c r="C12" s="178"/>
      <c r="D12" s="63" t="s">
        <v>13</v>
      </c>
      <c r="E12" s="63" t="s">
        <v>14</v>
      </c>
      <c r="F12" s="63" t="s">
        <v>15</v>
      </c>
      <c r="G12" s="76" t="s">
        <v>16</v>
      </c>
      <c r="H12" s="52" t="s">
        <v>17</v>
      </c>
      <c r="I12" s="77" t="s">
        <v>18</v>
      </c>
      <c r="J12" s="53" t="s">
        <v>19</v>
      </c>
      <c r="K12" s="78" t="s">
        <v>20</v>
      </c>
      <c r="L12" s="54" t="s">
        <v>17</v>
      </c>
      <c r="M12" s="77" t="s">
        <v>18</v>
      </c>
      <c r="N12" s="53" t="s">
        <v>19</v>
      </c>
      <c r="O12" s="78" t="s">
        <v>20</v>
      </c>
      <c r="P12" s="54" t="s">
        <v>17</v>
      </c>
      <c r="Q12" s="79" t="s">
        <v>18</v>
      </c>
      <c r="R12" s="53" t="s">
        <v>19</v>
      </c>
      <c r="S12" s="80" t="s">
        <v>20</v>
      </c>
      <c r="T12" s="53" t="s">
        <v>17</v>
      </c>
      <c r="U12" s="79" t="s">
        <v>18</v>
      </c>
      <c r="V12" s="53" t="s">
        <v>19</v>
      </c>
      <c r="W12" s="80" t="s">
        <v>20</v>
      </c>
      <c r="X12" s="161"/>
    </row>
    <row r="13" spans="2:24" ht="281.45" customHeight="1" x14ac:dyDescent="0.25">
      <c r="B13" s="57" t="s">
        <v>21</v>
      </c>
      <c r="C13" s="58" t="s">
        <v>121</v>
      </c>
      <c r="D13" s="59" t="s">
        <v>23</v>
      </c>
      <c r="E13" s="60" t="s">
        <v>50</v>
      </c>
      <c r="F13" s="61" t="s">
        <v>24</v>
      </c>
      <c r="G13" s="144">
        <v>0.80469999999999997</v>
      </c>
      <c r="H13" s="145">
        <v>0.20119999999999999</v>
      </c>
      <c r="I13" s="146">
        <v>0.20119999999999999</v>
      </c>
      <c r="J13" s="146">
        <v>0.20119999999999999</v>
      </c>
      <c r="K13" s="147">
        <v>0.20119999999999999</v>
      </c>
      <c r="L13" s="145">
        <v>0.20119999999999999</v>
      </c>
      <c r="M13" s="145">
        <v>0.20119999999999999</v>
      </c>
      <c r="N13" s="146"/>
      <c r="O13" s="147"/>
      <c r="P13" s="40">
        <f>IFERROR((L13/H13),"100%")</f>
        <v>1</v>
      </c>
      <c r="Q13" s="101">
        <f>IFERROR((M13/I13),"100%")</f>
        <v>1</v>
      </c>
      <c r="R13" s="101"/>
      <c r="S13" s="103"/>
      <c r="T13" s="40">
        <f>IFERROR((L13/$G$13),"No Programado")</f>
        <v>0.25003106747856346</v>
      </c>
      <c r="U13" s="101">
        <f>IFERROR((L13+M13)/$G$13, "No Programado")</f>
        <v>0.50006213495712692</v>
      </c>
      <c r="V13" s="85"/>
      <c r="W13" s="102"/>
      <c r="X13" s="84" t="s">
        <v>120</v>
      </c>
    </row>
    <row r="14" spans="2:24" ht="54.75" hidden="1" customHeight="1" x14ac:dyDescent="0.25">
      <c r="B14" s="155" t="s">
        <v>26</v>
      </c>
      <c r="C14" s="156"/>
      <c r="D14" s="156"/>
      <c r="E14" s="156"/>
      <c r="F14" s="156"/>
      <c r="G14" s="55"/>
      <c r="H14" s="48"/>
      <c r="I14" s="42"/>
      <c r="J14" s="42"/>
      <c r="K14" s="43"/>
      <c r="L14" s="41"/>
      <c r="M14" s="42"/>
      <c r="N14" s="42"/>
      <c r="O14" s="44"/>
      <c r="P14" s="40" t="str">
        <f>IFERROR((L14/H14),"100%")</f>
        <v>100%</v>
      </c>
      <c r="Q14" s="101" t="str">
        <f t="shared" ref="P14:Q16" si="0">IFERROR((M14/I14),"100%")</f>
        <v>100%</v>
      </c>
      <c r="R14" s="101" t="str">
        <f t="shared" ref="R14" si="1">IFERROR((N14/J14),"100%")</f>
        <v>100%</v>
      </c>
      <c r="S14" s="103" t="str">
        <f>IFERROR((O14/K14),"100%")</f>
        <v>100%</v>
      </c>
      <c r="T14" s="40" t="str">
        <f>IFERROR((L14/$G$14),"No Programado")</f>
        <v>No Programado</v>
      </c>
      <c r="U14" s="101" t="str">
        <f>IFERROR((L14+M14)/$G$14, "No Programado")</f>
        <v>No Programado</v>
      </c>
      <c r="V14" s="85" t="str">
        <f>IFERROR((M14+N14+L14)/$G$14, "No Programado")</f>
        <v>No Programado</v>
      </c>
      <c r="W14" s="102" t="str">
        <f>IFERROR((N14+O14+M14+L14)/$G$14, "No Programado")</f>
        <v>No Programado</v>
      </c>
      <c r="X14" s="94"/>
    </row>
    <row r="15" spans="2:24" ht="120" customHeight="1" x14ac:dyDescent="0.25">
      <c r="B15" s="122" t="s">
        <v>80</v>
      </c>
      <c r="C15" s="123" t="s">
        <v>81</v>
      </c>
      <c r="D15" s="124" t="s">
        <v>82</v>
      </c>
      <c r="E15" s="125" t="s">
        <v>83</v>
      </c>
      <c r="F15" s="124" t="s">
        <v>84</v>
      </c>
      <c r="G15" s="66">
        <v>8738</v>
      </c>
      <c r="H15" s="48">
        <v>2184</v>
      </c>
      <c r="I15" s="42">
        <v>2184</v>
      </c>
      <c r="J15" s="42">
        <v>2185</v>
      </c>
      <c r="K15" s="43">
        <v>2185</v>
      </c>
      <c r="L15" s="148">
        <v>2174</v>
      </c>
      <c r="M15" s="25">
        <v>2176</v>
      </c>
      <c r="N15" s="42"/>
      <c r="O15" s="44"/>
      <c r="P15" s="40">
        <f t="shared" si="0"/>
        <v>0.99542124542124544</v>
      </c>
      <c r="Q15" s="101">
        <f t="shared" si="0"/>
        <v>0.99633699633699635</v>
      </c>
      <c r="R15" s="101"/>
      <c r="S15" s="103"/>
      <c r="T15" s="126">
        <f>IFERROR((L15/$G$15),"No Programado")</f>
        <v>0.24879835202563516</v>
      </c>
      <c r="U15" s="101">
        <f>IFERROR((L15+M15)/$G$15, "No Programado")</f>
        <v>0.49782558937972077</v>
      </c>
      <c r="V15" s="101"/>
      <c r="W15" s="103"/>
      <c r="X15" s="95" t="s">
        <v>122</v>
      </c>
    </row>
    <row r="16" spans="2:24" ht="99" customHeight="1" x14ac:dyDescent="0.25">
      <c r="B16" s="67" t="s">
        <v>85</v>
      </c>
      <c r="C16" s="68" t="s">
        <v>86</v>
      </c>
      <c r="D16" s="69" t="s">
        <v>87</v>
      </c>
      <c r="E16" s="132" t="s">
        <v>83</v>
      </c>
      <c r="F16" s="133" t="s">
        <v>110</v>
      </c>
      <c r="G16" s="127">
        <v>524</v>
      </c>
      <c r="H16" s="48">
        <v>130</v>
      </c>
      <c r="I16" s="42">
        <v>130</v>
      </c>
      <c r="J16" s="42">
        <v>132</v>
      </c>
      <c r="K16" s="43">
        <v>132</v>
      </c>
      <c r="L16" s="148">
        <v>120</v>
      </c>
      <c r="M16" s="25">
        <v>127</v>
      </c>
      <c r="N16" s="1"/>
      <c r="O16" s="2"/>
      <c r="P16" s="40">
        <f t="shared" si="0"/>
        <v>0.92307692307692313</v>
      </c>
      <c r="Q16" s="101">
        <f t="shared" si="0"/>
        <v>0.97692307692307689</v>
      </c>
      <c r="R16" s="101"/>
      <c r="S16" s="103"/>
      <c r="T16" s="126">
        <f>IFERROR((L16/$G$16),"No Programado")</f>
        <v>0.22900763358778625</v>
      </c>
      <c r="U16" s="101">
        <f>IFERROR((L16+M16)/$G$16, "No Programado")</f>
        <v>0.4713740458015267</v>
      </c>
      <c r="V16" s="101"/>
      <c r="W16" s="103"/>
      <c r="X16" s="96" t="s">
        <v>123</v>
      </c>
    </row>
    <row r="17" spans="2:24" ht="90.75" customHeight="1" x14ac:dyDescent="0.25">
      <c r="B17" s="3" t="s">
        <v>30</v>
      </c>
      <c r="C17" s="4" t="s">
        <v>91</v>
      </c>
      <c r="D17" s="5" t="s">
        <v>88</v>
      </c>
      <c r="E17" s="134" t="s">
        <v>83</v>
      </c>
      <c r="F17" s="135" t="s">
        <v>111</v>
      </c>
      <c r="G17" s="128">
        <v>5280</v>
      </c>
      <c r="H17" s="48">
        <v>1310</v>
      </c>
      <c r="I17" s="42">
        <v>1310</v>
      </c>
      <c r="J17" s="42">
        <v>1330</v>
      </c>
      <c r="K17" s="43">
        <v>1330</v>
      </c>
      <c r="L17" s="148">
        <v>1210</v>
      </c>
      <c r="M17" s="25">
        <v>1308</v>
      </c>
      <c r="N17" s="1"/>
      <c r="O17" s="2"/>
      <c r="P17" s="40">
        <f t="shared" ref="P17:P24" si="2">IFERROR((L17/H17),"100%")</f>
        <v>0.92366412213740456</v>
      </c>
      <c r="Q17" s="101">
        <f t="shared" ref="Q17:Q22" si="3">IFERROR((M17/I17),"100%")</f>
        <v>0.99847328244274813</v>
      </c>
      <c r="R17" s="101"/>
      <c r="S17" s="103"/>
      <c r="T17" s="126">
        <f>IFERROR((L17/$G$17),"No Programado")</f>
        <v>0.22916666666666666</v>
      </c>
      <c r="U17" s="101">
        <f>IFERROR((L17+M17)/$G$17, "No Programado")</f>
        <v>0.47689393939393937</v>
      </c>
      <c r="V17" s="101"/>
      <c r="W17" s="103"/>
      <c r="X17" s="97" t="s">
        <v>124</v>
      </c>
    </row>
    <row r="18" spans="2:24" ht="101.25" customHeight="1" thickBot="1" x14ac:dyDescent="0.3">
      <c r="B18" s="137" t="s">
        <v>30</v>
      </c>
      <c r="C18" s="138" t="s">
        <v>90</v>
      </c>
      <c r="D18" s="139" t="s">
        <v>89</v>
      </c>
      <c r="E18" s="134" t="s">
        <v>83</v>
      </c>
      <c r="F18" s="135" t="s">
        <v>112</v>
      </c>
      <c r="G18" s="129">
        <v>3144</v>
      </c>
      <c r="H18" s="48">
        <v>780</v>
      </c>
      <c r="I18" s="42">
        <v>780</v>
      </c>
      <c r="J18" s="42">
        <v>792</v>
      </c>
      <c r="K18" s="43">
        <v>792</v>
      </c>
      <c r="L18" s="149">
        <v>735</v>
      </c>
      <c r="M18" s="28">
        <v>778</v>
      </c>
      <c r="N18" s="23"/>
      <c r="O18" s="24"/>
      <c r="P18" s="40">
        <f t="shared" si="2"/>
        <v>0.94230769230769229</v>
      </c>
      <c r="Q18" s="101">
        <f>IFERROR((M18/I18),"100%")</f>
        <v>0.99743589743589745</v>
      </c>
      <c r="R18" s="101"/>
      <c r="S18" s="103"/>
      <c r="T18" s="126">
        <f>IFERROR((L18/$G$18),"No Programado")</f>
        <v>0.23377862595419846</v>
      </c>
      <c r="U18" s="101">
        <f>IFERROR((L18+M18)/$G$18, "No Programado")</f>
        <v>0.48123409669211198</v>
      </c>
      <c r="V18" s="101"/>
      <c r="W18" s="103"/>
      <c r="X18" s="98" t="s">
        <v>131</v>
      </c>
    </row>
    <row r="19" spans="2:24" ht="85.5" customHeight="1" x14ac:dyDescent="0.25">
      <c r="B19" s="140" t="s">
        <v>92</v>
      </c>
      <c r="C19" s="141" t="s">
        <v>94</v>
      </c>
      <c r="D19" s="142" t="s">
        <v>93</v>
      </c>
      <c r="E19" s="132" t="s">
        <v>83</v>
      </c>
      <c r="F19" s="133" t="s">
        <v>113</v>
      </c>
      <c r="G19" s="127">
        <v>3260</v>
      </c>
      <c r="H19" s="48">
        <v>800</v>
      </c>
      <c r="I19" s="42">
        <v>820</v>
      </c>
      <c r="J19" s="42">
        <v>820</v>
      </c>
      <c r="K19" s="43">
        <v>820</v>
      </c>
      <c r="L19" s="25">
        <v>775</v>
      </c>
      <c r="M19" s="1">
        <v>818</v>
      </c>
      <c r="N19" s="1"/>
      <c r="O19" s="2"/>
      <c r="P19" s="40">
        <f t="shared" si="2"/>
        <v>0.96875</v>
      </c>
      <c r="Q19" s="101">
        <f t="shared" si="3"/>
        <v>0.9975609756097561</v>
      </c>
      <c r="R19" s="101"/>
      <c r="S19" s="103"/>
      <c r="T19" s="126">
        <f>IFERROR((L19/$G$19),"No Programado")</f>
        <v>0.23773006134969324</v>
      </c>
      <c r="U19" s="101">
        <f>IFERROR((L19+M19)/$G$19, "No Programado")</f>
        <v>0.48865030674846627</v>
      </c>
      <c r="V19" s="101"/>
      <c r="W19" s="103"/>
      <c r="X19" s="96" t="s">
        <v>125</v>
      </c>
    </row>
    <row r="20" spans="2:24" ht="88.5" x14ac:dyDescent="0.25">
      <c r="B20" s="3" t="s">
        <v>30</v>
      </c>
      <c r="C20" s="4" t="s">
        <v>95</v>
      </c>
      <c r="D20" s="5" t="s">
        <v>98</v>
      </c>
      <c r="E20" s="134" t="s">
        <v>83</v>
      </c>
      <c r="F20" s="135" t="s">
        <v>114</v>
      </c>
      <c r="G20" s="128">
        <v>326</v>
      </c>
      <c r="H20" s="48">
        <v>81</v>
      </c>
      <c r="I20" s="42">
        <v>81</v>
      </c>
      <c r="J20" s="42">
        <v>82</v>
      </c>
      <c r="K20" s="43">
        <v>82</v>
      </c>
      <c r="L20" s="25">
        <v>72</v>
      </c>
      <c r="M20" s="1">
        <v>79</v>
      </c>
      <c r="N20" s="1"/>
      <c r="O20" s="2"/>
      <c r="P20" s="40">
        <f t="shared" si="2"/>
        <v>0.88888888888888884</v>
      </c>
      <c r="Q20" s="101">
        <f t="shared" si="3"/>
        <v>0.97530864197530864</v>
      </c>
      <c r="R20" s="101"/>
      <c r="S20" s="103"/>
      <c r="T20" s="126">
        <f>IFERROR((L20/$G$20),"No Programado")</f>
        <v>0.22085889570552147</v>
      </c>
      <c r="U20" s="101">
        <f>IFERROR((L20+M20)/$G$20, "No Programado")</f>
        <v>0.46319018404907975</v>
      </c>
      <c r="V20" s="101"/>
      <c r="W20" s="103"/>
      <c r="X20" s="97" t="s">
        <v>126</v>
      </c>
    </row>
    <row r="21" spans="2:24" ht="75" thickBot="1" x14ac:dyDescent="0.3">
      <c r="B21" s="137" t="s">
        <v>30</v>
      </c>
      <c r="C21" s="138" t="s">
        <v>96</v>
      </c>
      <c r="D21" s="139" t="s">
        <v>97</v>
      </c>
      <c r="E21" s="134" t="s">
        <v>83</v>
      </c>
      <c r="F21" s="135" t="s">
        <v>115</v>
      </c>
      <c r="G21" s="129">
        <v>4295</v>
      </c>
      <c r="H21" s="48">
        <v>1073</v>
      </c>
      <c r="I21" s="42">
        <v>1073</v>
      </c>
      <c r="J21" s="42">
        <v>1074</v>
      </c>
      <c r="K21" s="43">
        <v>1075</v>
      </c>
      <c r="L21" s="28">
        <v>1021</v>
      </c>
      <c r="M21" s="23">
        <v>1063</v>
      </c>
      <c r="N21" s="23"/>
      <c r="O21" s="24"/>
      <c r="P21" s="40">
        <f t="shared" si="2"/>
        <v>0.9515377446411929</v>
      </c>
      <c r="Q21" s="101">
        <f t="shared" si="3"/>
        <v>0.99068033550792167</v>
      </c>
      <c r="R21" s="101"/>
      <c r="S21" s="103"/>
      <c r="T21" s="126">
        <f>IFERROR((L21/$G$21),"No Programado")</f>
        <v>0.23771827706635623</v>
      </c>
      <c r="U21" s="101">
        <f>IFERROR((L21+M21)/$G$21, "No Programado")</f>
        <v>0.4852153667054715</v>
      </c>
      <c r="V21" s="101"/>
      <c r="W21" s="103"/>
      <c r="X21" s="130" t="s">
        <v>127</v>
      </c>
    </row>
    <row r="22" spans="2:24" ht="88.5" x14ac:dyDescent="0.25">
      <c r="B22" s="140" t="s">
        <v>99</v>
      </c>
      <c r="C22" s="141" t="s">
        <v>100</v>
      </c>
      <c r="D22" s="143" t="s">
        <v>101</v>
      </c>
      <c r="E22" s="132" t="s">
        <v>83</v>
      </c>
      <c r="F22" s="133" t="s">
        <v>116</v>
      </c>
      <c r="G22" s="127">
        <v>12</v>
      </c>
      <c r="H22" s="48">
        <v>3</v>
      </c>
      <c r="I22" s="42">
        <v>3</v>
      </c>
      <c r="J22" s="42">
        <v>3</v>
      </c>
      <c r="K22" s="43">
        <v>3</v>
      </c>
      <c r="L22" s="25">
        <v>3</v>
      </c>
      <c r="M22" s="1">
        <v>3</v>
      </c>
      <c r="N22" s="1"/>
      <c r="O22" s="2"/>
      <c r="P22" s="40">
        <f t="shared" si="2"/>
        <v>1</v>
      </c>
      <c r="Q22" s="101">
        <f t="shared" si="3"/>
        <v>1</v>
      </c>
      <c r="R22" s="101"/>
      <c r="S22" s="103"/>
      <c r="T22" s="126">
        <f>IFERROR((L22/$G$22),"No Programado")</f>
        <v>0.25</v>
      </c>
      <c r="U22" s="101">
        <f>IFERROR((L22+M22)/$G$22, "No Programado")</f>
        <v>0.5</v>
      </c>
      <c r="V22" s="101"/>
      <c r="W22" s="150"/>
      <c r="X22" s="131" t="s">
        <v>119</v>
      </c>
    </row>
    <row r="23" spans="2:24" ht="60" x14ac:dyDescent="0.25">
      <c r="B23" s="3" t="s">
        <v>30</v>
      </c>
      <c r="C23" s="4" t="s">
        <v>102</v>
      </c>
      <c r="D23" s="5" t="s">
        <v>104</v>
      </c>
      <c r="E23" s="134" t="s">
        <v>83</v>
      </c>
      <c r="F23" s="135" t="s">
        <v>117</v>
      </c>
      <c r="G23" s="128">
        <v>380</v>
      </c>
      <c r="H23" s="48">
        <v>80</v>
      </c>
      <c r="I23" s="42">
        <v>80</v>
      </c>
      <c r="J23" s="42">
        <v>110</v>
      </c>
      <c r="K23" s="43">
        <v>110</v>
      </c>
      <c r="L23" s="25">
        <v>74</v>
      </c>
      <c r="M23" s="1">
        <v>75</v>
      </c>
      <c r="N23" s="1"/>
      <c r="O23" s="2"/>
      <c r="P23" s="40">
        <f t="shared" si="2"/>
        <v>0.92500000000000004</v>
      </c>
      <c r="Q23" s="101">
        <f>IFERROR((M23/I23),"100%")</f>
        <v>0.9375</v>
      </c>
      <c r="R23" s="101"/>
      <c r="S23" s="103"/>
      <c r="T23" s="126">
        <f>IFERROR((L23/$G$23),"No Programado")</f>
        <v>0.19473684210526315</v>
      </c>
      <c r="U23" s="101">
        <f>IFERROR((L23+M23)/$G$23, "No Programado")</f>
        <v>0.39210526315789473</v>
      </c>
      <c r="V23" s="101"/>
      <c r="W23" s="103"/>
      <c r="X23" s="97" t="s">
        <v>128</v>
      </c>
    </row>
    <row r="24" spans="2:24" ht="60.75" thickBot="1" x14ac:dyDescent="0.3">
      <c r="B24" s="8" t="s">
        <v>30</v>
      </c>
      <c r="C24" s="9" t="s">
        <v>103</v>
      </c>
      <c r="D24" s="10" t="s">
        <v>105</v>
      </c>
      <c r="E24" s="11" t="s">
        <v>83</v>
      </c>
      <c r="F24" s="136" t="s">
        <v>118</v>
      </c>
      <c r="G24" s="129">
        <v>1790</v>
      </c>
      <c r="H24" s="48">
        <v>370</v>
      </c>
      <c r="I24" s="42">
        <v>400</v>
      </c>
      <c r="J24" s="42">
        <v>500</v>
      </c>
      <c r="K24" s="43">
        <v>520</v>
      </c>
      <c r="L24" s="28">
        <v>361</v>
      </c>
      <c r="M24" s="23">
        <v>293</v>
      </c>
      <c r="N24" s="23"/>
      <c r="O24" s="24"/>
      <c r="P24" s="40">
        <f t="shared" si="2"/>
        <v>0.9756756756756757</v>
      </c>
      <c r="Q24" s="101">
        <f>IFERROR((M24/I24),"100%")</f>
        <v>0.73250000000000004</v>
      </c>
      <c r="R24" s="101"/>
      <c r="S24" s="103"/>
      <c r="T24" s="126">
        <f>IFERROR((L24/$G$24),"No Programado")</f>
        <v>0.20167597765363129</v>
      </c>
      <c r="U24" s="101">
        <f>IFERROR((L24+M24)/$G$24, "No Programado")</f>
        <v>0.36536312849162011</v>
      </c>
      <c r="V24" s="101"/>
      <c r="W24" s="103"/>
      <c r="X24" s="98" t="s">
        <v>130</v>
      </c>
    </row>
    <row r="25" spans="2:24" ht="15.75" customHeight="1" x14ac:dyDescent="0.25"/>
    <row r="26" spans="2:24" ht="15.75" customHeight="1" x14ac:dyDescent="0.25"/>
    <row r="27" spans="2:24" ht="15.75" customHeight="1" x14ac:dyDescent="0.25"/>
    <row r="28" spans="2:24" ht="15.75" customHeight="1" x14ac:dyDescent="0.25"/>
    <row r="29" spans="2:24" ht="15.75" customHeight="1" x14ac:dyDescent="0.25"/>
    <row r="30" spans="2:24" ht="15.75" customHeight="1" x14ac:dyDescent="0.25"/>
    <row r="31" spans="2:24" x14ac:dyDescent="0.25">
      <c r="F31" s="22"/>
      <c r="G31" s="22"/>
    </row>
    <row r="32" spans="2:24" ht="106.9" customHeight="1" x14ac:dyDescent="0.25">
      <c r="C32" s="153" t="s">
        <v>106</v>
      </c>
      <c r="D32" s="154"/>
      <c r="E32" s="154"/>
      <c r="F32" s="17"/>
      <c r="G32" s="47"/>
      <c r="L32" s="151" t="s">
        <v>129</v>
      </c>
      <c r="M32" s="152"/>
      <c r="N32" s="152"/>
      <c r="O32" s="152"/>
      <c r="P32" s="152"/>
      <c r="Q32" s="152"/>
      <c r="V32" s="153" t="s">
        <v>107</v>
      </c>
      <c r="W32" s="154"/>
      <c r="X32" s="154"/>
    </row>
    <row r="37" spans="5:24" ht="15.75" thickBot="1" x14ac:dyDescent="0.3"/>
    <row r="38" spans="5:24" ht="15.75" thickBot="1" x14ac:dyDescent="0.3">
      <c r="E38" s="187" t="s">
        <v>34</v>
      </c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9"/>
    </row>
    <row r="39" spans="5:24" ht="15" customHeight="1" thickBot="1" x14ac:dyDescent="0.3">
      <c r="E39" s="190" t="s">
        <v>35</v>
      </c>
      <c r="F39" s="190" t="s">
        <v>36</v>
      </c>
      <c r="G39" s="157" t="s">
        <v>37</v>
      </c>
      <c r="H39" s="158"/>
      <c r="I39" s="158"/>
      <c r="J39" s="159"/>
      <c r="K39" s="157" t="s">
        <v>38</v>
      </c>
      <c r="L39" s="158"/>
      <c r="M39" s="158"/>
      <c r="N39" s="159"/>
      <c r="O39" s="184" t="s">
        <v>39</v>
      </c>
      <c r="P39" s="185"/>
      <c r="Q39" s="185"/>
      <c r="R39" s="186"/>
      <c r="S39" s="184" t="s">
        <v>40</v>
      </c>
      <c r="T39" s="185"/>
      <c r="U39" s="185"/>
      <c r="V39" s="185"/>
      <c r="W39" s="157" t="s">
        <v>41</v>
      </c>
      <c r="X39" s="159"/>
    </row>
    <row r="40" spans="5:24" ht="29.25" thickBot="1" x14ac:dyDescent="0.3">
      <c r="E40" s="191"/>
      <c r="F40" s="191"/>
      <c r="G40" s="13" t="s">
        <v>42</v>
      </c>
      <c r="H40" s="104" t="s">
        <v>43</v>
      </c>
      <c r="I40" s="14" t="s">
        <v>44</v>
      </c>
      <c r="J40" s="105" t="s">
        <v>45</v>
      </c>
      <c r="K40" s="13" t="s">
        <v>42</v>
      </c>
      <c r="L40" s="104" t="s">
        <v>43</v>
      </c>
      <c r="M40" s="14" t="s">
        <v>44</v>
      </c>
      <c r="N40" s="105" t="s">
        <v>45</v>
      </c>
      <c r="O40" s="13" t="s">
        <v>42</v>
      </c>
      <c r="P40" s="106" t="s">
        <v>43</v>
      </c>
      <c r="Q40" s="15" t="s">
        <v>44</v>
      </c>
      <c r="R40" s="107" t="s">
        <v>45</v>
      </c>
      <c r="S40" s="16" t="s">
        <v>42</v>
      </c>
      <c r="T40" s="106" t="s">
        <v>43</v>
      </c>
      <c r="U40" s="15" t="s">
        <v>44</v>
      </c>
      <c r="V40" s="107" t="s">
        <v>45</v>
      </c>
      <c r="W40" s="192"/>
      <c r="X40" s="193"/>
    </row>
    <row r="41" spans="5:24" x14ac:dyDescent="0.25">
      <c r="E41" s="108"/>
      <c r="F41" s="109"/>
      <c r="G41" s="30"/>
      <c r="H41" s="42"/>
      <c r="I41" s="42"/>
      <c r="J41" s="43"/>
      <c r="K41" s="41"/>
      <c r="L41" s="42"/>
      <c r="M41" s="42"/>
      <c r="N41" s="44"/>
      <c r="O41" s="110" t="str">
        <f>IFERROR((K41/G41),"NO APLICA")</f>
        <v>NO APLICA</v>
      </c>
      <c r="P41" s="111" t="str">
        <f>IFERROR((L41/H41),"NO APLICA")</f>
        <v>NO APLICA</v>
      </c>
      <c r="Q41" s="111" t="str">
        <f t="shared" ref="Q41:R44" si="4">IFERROR((M41/I41),"NO APLICA")</f>
        <v>NO APLICA</v>
      </c>
      <c r="R41" s="112" t="str">
        <f t="shared" si="4"/>
        <v>NO APLICA</v>
      </c>
      <c r="S41" s="110" t="str">
        <f>IFERROR(((K41)/(G41)),"NO APLICA")</f>
        <v>NO APLICA</v>
      </c>
      <c r="T41" s="111" t="str">
        <f>IFERROR(((K41+L41)/(G41+H41)),"NO APLICA")</f>
        <v>NO APLICA</v>
      </c>
      <c r="U41" s="111" t="str">
        <f>IFERROR(((K41+L41+M41)/(G41+H41+I41)),"NO APLICA")</f>
        <v>NO APLICA</v>
      </c>
      <c r="V41" s="112" t="str">
        <f>IFERROR(((K41+L41+M41+N41)/(G41+H41+I41+J41)),"NO APLICA")</f>
        <v>NO APLICA</v>
      </c>
      <c r="W41" s="194"/>
      <c r="X41" s="195"/>
    </row>
    <row r="42" spans="5:24" x14ac:dyDescent="0.25">
      <c r="E42" s="18"/>
      <c r="F42" s="113">
        <v>0</v>
      </c>
      <c r="G42" s="30"/>
      <c r="H42" s="31"/>
      <c r="I42" s="31"/>
      <c r="J42" s="32"/>
      <c r="K42" s="30"/>
      <c r="L42" s="33"/>
      <c r="M42" s="33"/>
      <c r="N42" s="34"/>
      <c r="O42" s="110" t="str">
        <f t="shared" ref="O42:P44" si="5">IFERROR((K42/G42),"NO APLICA")</f>
        <v>NO APLICA</v>
      </c>
      <c r="P42" s="111" t="str">
        <f t="shared" si="5"/>
        <v>NO APLICA</v>
      </c>
      <c r="Q42" s="111" t="str">
        <f t="shared" si="4"/>
        <v>NO APLICA</v>
      </c>
      <c r="R42" s="114" t="str">
        <f t="shared" si="4"/>
        <v>NO APLICA</v>
      </c>
      <c r="S42" s="110" t="str">
        <f t="shared" ref="S42:S44" si="6">IFERROR(((K42)/(G42)),"NO APLICA")</f>
        <v>NO APLICA</v>
      </c>
      <c r="T42" s="111" t="str">
        <f t="shared" ref="T42:T44" si="7">IFERROR(((K42+L42)/(G42+H42)),"NO APLICA")</f>
        <v>NO APLICA</v>
      </c>
      <c r="U42" s="111" t="str">
        <f t="shared" ref="U42:U44" si="8">IFERROR(((K42+L42+M42)/(G42+H42+I42)),"NO APLICA")</f>
        <v>NO APLICA</v>
      </c>
      <c r="V42" s="114" t="str">
        <f t="shared" ref="V42:V44" si="9">IFERROR(((K42+L42+M42+N42)/(G42+H42+I42+J42)),"NO APLICA")</f>
        <v>NO APLICA</v>
      </c>
      <c r="W42" s="196"/>
      <c r="X42" s="197"/>
    </row>
    <row r="43" spans="5:24" x14ac:dyDescent="0.25">
      <c r="E43" s="18"/>
      <c r="F43" s="113">
        <v>0</v>
      </c>
      <c r="G43" s="30"/>
      <c r="H43" s="31"/>
      <c r="I43" s="31"/>
      <c r="J43" s="32"/>
      <c r="K43" s="30"/>
      <c r="L43" s="33"/>
      <c r="M43" s="33"/>
      <c r="N43" s="34"/>
      <c r="O43" s="110" t="str">
        <f t="shared" si="5"/>
        <v>NO APLICA</v>
      </c>
      <c r="P43" s="111" t="str">
        <f t="shared" si="5"/>
        <v>NO APLICA</v>
      </c>
      <c r="Q43" s="111" t="str">
        <f t="shared" si="4"/>
        <v>NO APLICA</v>
      </c>
      <c r="R43" s="114" t="str">
        <f t="shared" si="4"/>
        <v>NO APLICA</v>
      </c>
      <c r="S43" s="110" t="str">
        <f t="shared" si="6"/>
        <v>NO APLICA</v>
      </c>
      <c r="T43" s="111" t="str">
        <f t="shared" si="7"/>
        <v>NO APLICA</v>
      </c>
      <c r="U43" s="111" t="str">
        <f t="shared" si="8"/>
        <v>NO APLICA</v>
      </c>
      <c r="V43" s="114" t="str">
        <f t="shared" si="9"/>
        <v>NO APLICA</v>
      </c>
      <c r="W43" s="196"/>
      <c r="X43" s="197"/>
    </row>
    <row r="44" spans="5:24" ht="15.75" thickBot="1" x14ac:dyDescent="0.3">
      <c r="E44" s="115"/>
      <c r="F44" s="116"/>
      <c r="G44" s="35"/>
      <c r="H44" s="36"/>
      <c r="I44" s="36"/>
      <c r="J44" s="37"/>
      <c r="K44" s="35"/>
      <c r="L44" s="38"/>
      <c r="M44" s="38"/>
      <c r="N44" s="39"/>
      <c r="O44" s="117" t="str">
        <f t="shared" si="5"/>
        <v>NO APLICA</v>
      </c>
      <c r="P44" s="118" t="str">
        <f t="shared" si="5"/>
        <v>NO APLICA</v>
      </c>
      <c r="Q44" s="118" t="str">
        <f t="shared" si="4"/>
        <v>NO APLICA</v>
      </c>
      <c r="R44" s="119" t="str">
        <f t="shared" si="4"/>
        <v>NO APLICA</v>
      </c>
      <c r="S44" s="117" t="str">
        <f t="shared" si="6"/>
        <v>NO APLICA</v>
      </c>
      <c r="T44" s="118" t="str">
        <f t="shared" si="7"/>
        <v>NO APLICA</v>
      </c>
      <c r="U44" s="118" t="str">
        <f t="shared" si="8"/>
        <v>NO APLICA</v>
      </c>
      <c r="V44" s="119" t="str">
        <f t="shared" si="9"/>
        <v>NO APLICA</v>
      </c>
      <c r="W44" s="173"/>
      <c r="X44" s="174"/>
    </row>
  </sheetData>
  <mergeCells count="29">
    <mergeCell ref="W44:X44"/>
    <mergeCell ref="B11:B12"/>
    <mergeCell ref="C11:C12"/>
    <mergeCell ref="D11:F11"/>
    <mergeCell ref="G11:K11"/>
    <mergeCell ref="C32:E32"/>
    <mergeCell ref="O39:R39"/>
    <mergeCell ref="E38:X38"/>
    <mergeCell ref="E39:E40"/>
    <mergeCell ref="F39:F40"/>
    <mergeCell ref="G39:J39"/>
    <mergeCell ref="S39:V39"/>
    <mergeCell ref="W39:X40"/>
    <mergeCell ref="W41:X41"/>
    <mergeCell ref="W42:X42"/>
    <mergeCell ref="W43:X43"/>
    <mergeCell ref="E2:S2"/>
    <mergeCell ref="E3:S3"/>
    <mergeCell ref="E4:S4"/>
    <mergeCell ref="L11:O11"/>
    <mergeCell ref="E5:S5"/>
    <mergeCell ref="G10:W10"/>
    <mergeCell ref="P11:S11"/>
    <mergeCell ref="U11:W11"/>
    <mergeCell ref="L32:Q32"/>
    <mergeCell ref="V32:X32"/>
    <mergeCell ref="B14:F14"/>
    <mergeCell ref="K39:N39"/>
    <mergeCell ref="X11:X12"/>
  </mergeCells>
  <conditionalFormatting sqref="G41:J44">
    <cfRule type="containsBlanks" dxfId="68" priority="55">
      <formula>LEN(TRIM(G41))=0</formula>
    </cfRule>
  </conditionalFormatting>
  <conditionalFormatting sqref="H13">
    <cfRule type="cellIs" priority="63" operator="equal">
      <formula>"NO DISPONIBLE"</formula>
    </cfRule>
  </conditionalFormatting>
  <conditionalFormatting sqref="H14:K24">
    <cfRule type="containsBlanks" dxfId="67" priority="21">
      <formula>LEN(TRIM(H14))=0</formula>
    </cfRule>
  </conditionalFormatting>
  <conditionalFormatting sqref="I13:K13">
    <cfRule type="cellIs" dxfId="66" priority="62" operator="equal">
      <formula>"NO DISPONIBLE"</formula>
    </cfRule>
  </conditionalFormatting>
  <conditionalFormatting sqref="K41:N44">
    <cfRule type="containsBlanks" dxfId="65" priority="54">
      <formula>LEN(TRIM(K41))=0</formula>
    </cfRule>
  </conditionalFormatting>
  <conditionalFormatting sqref="L13:M13">
    <cfRule type="cellIs" priority="61" operator="equal">
      <formula>"NO DISPONIBLE"</formula>
    </cfRule>
  </conditionalFormatting>
  <conditionalFormatting sqref="L14:O24">
    <cfRule type="containsBlanks" dxfId="64" priority="20">
      <formula>LEN(TRIM(L14))=0</formula>
    </cfRule>
  </conditionalFormatting>
  <conditionalFormatting sqref="N13:O13">
    <cfRule type="cellIs" dxfId="63" priority="60" operator="equal">
      <formula>"NO DISPONIBLE"</formula>
    </cfRule>
  </conditionalFormatting>
  <conditionalFormatting sqref="O41:V44">
    <cfRule type="cellIs" dxfId="62" priority="49" operator="equal">
      <formula>"NO APLICA"</formula>
    </cfRule>
    <cfRule type="cellIs" dxfId="61" priority="50" operator="between">
      <formula>0.7</formula>
      <formula>1.2</formula>
    </cfRule>
    <cfRule type="cellIs" dxfId="60" priority="51" operator="between">
      <formula>0.5</formula>
      <formula>0.7</formula>
    </cfRule>
    <cfRule type="cellIs" dxfId="59" priority="52" operator="lessThan">
      <formula>0.5</formula>
    </cfRule>
    <cfRule type="cellIs" dxfId="58" priority="53" operator="greaterThan">
      <formula>1.2</formula>
    </cfRule>
  </conditionalFormatting>
  <conditionalFormatting sqref="P13:S24 W13:W24">
    <cfRule type="cellIs" dxfId="57" priority="201" stopIfTrue="1" operator="equal">
      <formula>"100%"</formula>
    </cfRule>
    <cfRule type="cellIs" dxfId="56" priority="202" stopIfTrue="1" operator="lessThan">
      <formula>0.5</formula>
    </cfRule>
    <cfRule type="cellIs" dxfId="55" priority="203" stopIfTrue="1" operator="between">
      <formula>0.5</formula>
      <formula>0.7</formula>
    </cfRule>
    <cfRule type="cellIs" dxfId="54" priority="204" stopIfTrue="1" operator="between">
      <formula>0.7</formula>
      <formula>1.2</formula>
    </cfRule>
    <cfRule type="cellIs" dxfId="53" priority="205" stopIfTrue="1" operator="greaterThanOrEqual">
      <formula>1.2</formula>
    </cfRule>
    <cfRule type="containsBlanks" dxfId="52" priority="206" stopIfTrue="1">
      <formula>LEN(TRIM(P13))=0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1855E-5DBA-4D48-9A3D-A7E0FAE0E497}">
  <dimension ref="B1:X35"/>
  <sheetViews>
    <sheetView topLeftCell="B13" zoomScale="60" zoomScaleNormal="60" workbookViewId="0">
      <selection activeCell="H15" sqref="H15"/>
    </sheetView>
  </sheetViews>
  <sheetFormatPr baseColWidth="10" defaultColWidth="11.42578125" defaultRowHeight="15" x14ac:dyDescent="0.25"/>
  <cols>
    <col min="2" max="2" width="20.42578125" customWidth="1"/>
    <col min="3" max="3" width="35.85546875" customWidth="1"/>
    <col min="4" max="4" width="31.42578125" customWidth="1"/>
    <col min="5" max="5" width="29.85546875" customWidth="1"/>
    <col min="6" max="6" width="33.28515625" customWidth="1"/>
    <col min="7" max="8" width="17.7109375" customWidth="1"/>
    <col min="9" max="20" width="17" customWidth="1"/>
    <col min="21" max="21" width="19.28515625" customWidth="1"/>
    <col min="22" max="22" width="24.28515625" customWidth="1"/>
    <col min="23" max="23" width="19.28515625" customWidth="1"/>
    <col min="24" max="24" width="56.28515625" customWidth="1"/>
  </cols>
  <sheetData>
    <row r="1" spans="2:24" ht="15.75" thickBot="1" x14ac:dyDescent="0.3"/>
    <row r="2" spans="2:24" ht="49.5" customHeight="1" x14ac:dyDescent="0.25">
      <c r="E2" s="162" t="s">
        <v>51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72"/>
    </row>
    <row r="3" spans="2:24" ht="30" customHeight="1" x14ac:dyDescent="0.25">
      <c r="E3" s="164" t="s">
        <v>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72"/>
    </row>
    <row r="4" spans="2:24" ht="30" customHeight="1" x14ac:dyDescent="0.25">
      <c r="E4" s="164" t="s">
        <v>2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72"/>
    </row>
    <row r="5" spans="2:24" ht="28.5" thickBot="1" x14ac:dyDescent="0.3">
      <c r="E5" s="168" t="s">
        <v>3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72"/>
    </row>
    <row r="9" spans="2:24" ht="15.75" thickBot="1" x14ac:dyDescent="0.3"/>
    <row r="10" spans="2:24" ht="33.6" customHeight="1" thickBot="1" x14ac:dyDescent="0.3">
      <c r="G10" s="170" t="s">
        <v>52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2"/>
    </row>
    <row r="11" spans="2:24" ht="43.35" customHeight="1" thickBot="1" x14ac:dyDescent="0.3">
      <c r="B11" s="175" t="s">
        <v>5</v>
      </c>
      <c r="C11" s="177" t="s">
        <v>6</v>
      </c>
      <c r="D11" s="179" t="s">
        <v>7</v>
      </c>
      <c r="E11" s="180"/>
      <c r="F11" s="181"/>
      <c r="G11" s="182" t="s">
        <v>53</v>
      </c>
      <c r="H11" s="182"/>
      <c r="I11" s="182"/>
      <c r="J11" s="182"/>
      <c r="K11" s="183"/>
      <c r="L11" s="166" t="s">
        <v>54</v>
      </c>
      <c r="M11" s="166"/>
      <c r="N11" s="166"/>
      <c r="O11" s="167"/>
      <c r="P11" s="166" t="s">
        <v>55</v>
      </c>
      <c r="Q11" s="166"/>
      <c r="R11" s="166"/>
      <c r="S11" s="167"/>
      <c r="T11" s="73"/>
      <c r="U11" s="166" t="s">
        <v>56</v>
      </c>
      <c r="V11" s="166"/>
      <c r="W11" s="166"/>
      <c r="X11" s="160" t="s">
        <v>57</v>
      </c>
    </row>
    <row r="12" spans="2:24" ht="122.45" customHeight="1" thickBot="1" x14ac:dyDescent="0.3">
      <c r="B12" s="176"/>
      <c r="C12" s="178"/>
      <c r="D12" s="63" t="s">
        <v>13</v>
      </c>
      <c r="E12" s="63" t="s">
        <v>14</v>
      </c>
      <c r="F12" s="63" t="s">
        <v>15</v>
      </c>
      <c r="G12" s="76" t="s">
        <v>16</v>
      </c>
      <c r="H12" s="52" t="s">
        <v>17</v>
      </c>
      <c r="I12" s="77" t="s">
        <v>18</v>
      </c>
      <c r="J12" s="53" t="s">
        <v>19</v>
      </c>
      <c r="K12" s="78" t="s">
        <v>20</v>
      </c>
      <c r="L12" s="54" t="s">
        <v>17</v>
      </c>
      <c r="M12" s="77" t="s">
        <v>18</v>
      </c>
      <c r="N12" s="53" t="s">
        <v>19</v>
      </c>
      <c r="O12" s="78" t="s">
        <v>20</v>
      </c>
      <c r="P12" s="54" t="s">
        <v>17</v>
      </c>
      <c r="Q12" s="79" t="s">
        <v>18</v>
      </c>
      <c r="R12" s="53" t="s">
        <v>19</v>
      </c>
      <c r="S12" s="80" t="s">
        <v>20</v>
      </c>
      <c r="T12" s="53" t="s">
        <v>17</v>
      </c>
      <c r="U12" s="79" t="s">
        <v>18</v>
      </c>
      <c r="V12" s="53" t="s">
        <v>19</v>
      </c>
      <c r="W12" s="80" t="s">
        <v>20</v>
      </c>
      <c r="X12" s="161"/>
    </row>
    <row r="13" spans="2:24" ht="281.45" customHeight="1" x14ac:dyDescent="0.25">
      <c r="B13" s="57" t="s">
        <v>21</v>
      </c>
      <c r="C13" s="58" t="s">
        <v>22</v>
      </c>
      <c r="D13" s="59" t="s">
        <v>23</v>
      </c>
      <c r="E13" s="60" t="s">
        <v>50</v>
      </c>
      <c r="F13" s="61" t="s">
        <v>24</v>
      </c>
      <c r="G13" s="62" t="s">
        <v>25</v>
      </c>
      <c r="H13" s="81" t="s">
        <v>25</v>
      </c>
      <c r="I13" s="82" t="s">
        <v>25</v>
      </c>
      <c r="J13" s="82" t="s">
        <v>25</v>
      </c>
      <c r="K13" s="83" t="s">
        <v>25</v>
      </c>
      <c r="L13" s="81" t="s">
        <v>25</v>
      </c>
      <c r="M13" s="82" t="s">
        <v>25</v>
      </c>
      <c r="N13" s="82" t="s">
        <v>25</v>
      </c>
      <c r="O13" s="83" t="s">
        <v>25</v>
      </c>
      <c r="P13" s="86" t="s">
        <v>25</v>
      </c>
      <c r="Q13" s="87" t="s">
        <v>25</v>
      </c>
      <c r="R13" s="87" t="s">
        <v>25</v>
      </c>
      <c r="S13" s="88" t="s">
        <v>25</v>
      </c>
      <c r="T13" s="86" t="s">
        <v>25</v>
      </c>
      <c r="U13" s="100" t="s">
        <v>25</v>
      </c>
      <c r="V13" s="87" t="s">
        <v>25</v>
      </c>
      <c r="W13" s="99" t="s">
        <v>25</v>
      </c>
      <c r="X13" s="84" t="s">
        <v>58</v>
      </c>
    </row>
    <row r="14" spans="2:24" ht="54.75" customHeight="1" x14ac:dyDescent="0.25">
      <c r="B14" s="155" t="s">
        <v>26</v>
      </c>
      <c r="C14" s="156"/>
      <c r="D14" s="156"/>
      <c r="E14" s="156"/>
      <c r="F14" s="156"/>
      <c r="G14" s="55">
        <v>100</v>
      </c>
      <c r="H14" s="48">
        <v>25</v>
      </c>
      <c r="I14" s="42">
        <v>25</v>
      </c>
      <c r="J14" s="42">
        <v>25</v>
      </c>
      <c r="K14" s="43">
        <v>25</v>
      </c>
      <c r="L14" s="41">
        <v>20</v>
      </c>
      <c r="M14" s="42">
        <v>30</v>
      </c>
      <c r="N14" s="42">
        <v>25</v>
      </c>
      <c r="O14" s="44">
        <v>23</v>
      </c>
      <c r="P14" s="40">
        <f>IFERROR((L14/H14),"100%")</f>
        <v>0.8</v>
      </c>
      <c r="Q14" s="101">
        <f>IFERROR((M14/I14),"100%")</f>
        <v>1.2</v>
      </c>
      <c r="R14" s="101">
        <f t="shared" ref="R14" si="0">IFERROR((N14/J14),"100%")</f>
        <v>1</v>
      </c>
      <c r="S14" s="103">
        <f>IFERROR((O14/K14),"100%")</f>
        <v>0.92</v>
      </c>
      <c r="T14" s="40">
        <f>IFERROR((L14/$G$14),"No Programado")</f>
        <v>0.2</v>
      </c>
      <c r="U14" s="101">
        <f>IFERROR((L14+M14)/$G$14, "No Programado")</f>
        <v>0.5</v>
      </c>
      <c r="V14" s="85">
        <f>IFERROR((M14+N14+L14)/$G$14, "No Programado")</f>
        <v>0.75</v>
      </c>
      <c r="W14" s="102">
        <f>IFERROR((N14+O14+M14+L14)/$G$14, "No Programado")</f>
        <v>0.98</v>
      </c>
      <c r="X14" s="94"/>
    </row>
    <row r="15" spans="2:24" ht="54.75" customHeight="1" x14ac:dyDescent="0.25">
      <c r="B15" s="64" t="s">
        <v>27</v>
      </c>
      <c r="C15" s="65"/>
      <c r="D15" s="65"/>
      <c r="E15" s="65"/>
      <c r="F15" s="120" t="s">
        <v>79</v>
      </c>
      <c r="G15" s="66"/>
      <c r="H15" s="48"/>
      <c r="I15" s="42"/>
      <c r="J15" s="42"/>
      <c r="K15" s="43"/>
      <c r="L15" s="41"/>
      <c r="M15" s="42"/>
      <c r="N15" s="42"/>
      <c r="O15" s="44"/>
      <c r="P15" s="74"/>
      <c r="Q15" s="75"/>
      <c r="R15" s="75"/>
      <c r="S15" s="89"/>
      <c r="T15" s="45"/>
      <c r="U15" s="75"/>
      <c r="V15" s="46"/>
      <c r="W15" s="90"/>
      <c r="X15" s="95" t="s">
        <v>28</v>
      </c>
    </row>
    <row r="16" spans="2:24" ht="53.25" customHeight="1" x14ac:dyDescent="0.25">
      <c r="B16" s="67" t="s">
        <v>29</v>
      </c>
      <c r="C16" s="68"/>
      <c r="D16" s="69"/>
      <c r="E16" s="70"/>
      <c r="F16" s="121" t="s">
        <v>79</v>
      </c>
      <c r="G16" s="71"/>
      <c r="H16" s="49"/>
      <c r="I16" s="1"/>
      <c r="J16" s="1"/>
      <c r="K16" s="21"/>
      <c r="L16" s="25"/>
      <c r="M16" s="1"/>
      <c r="N16" s="1"/>
      <c r="O16" s="2"/>
      <c r="P16" s="45"/>
      <c r="Q16" s="46"/>
      <c r="R16" s="46"/>
      <c r="S16" s="90"/>
      <c r="T16" s="45"/>
      <c r="U16" s="46"/>
      <c r="V16" s="46"/>
      <c r="W16" s="90"/>
      <c r="X16" s="96" t="s">
        <v>28</v>
      </c>
    </row>
    <row r="17" spans="2:24" ht="53.25" customHeight="1" x14ac:dyDescent="0.25">
      <c r="B17" s="3" t="s">
        <v>30</v>
      </c>
      <c r="C17" s="4"/>
      <c r="D17" s="5"/>
      <c r="E17" s="6"/>
      <c r="F17" s="7" t="s">
        <v>79</v>
      </c>
      <c r="G17" s="56"/>
      <c r="H17" s="49"/>
      <c r="I17" s="1"/>
      <c r="J17" s="1"/>
      <c r="K17" s="21"/>
      <c r="L17" s="25"/>
      <c r="M17" s="1"/>
      <c r="N17" s="1"/>
      <c r="O17" s="2"/>
      <c r="P17" s="45"/>
      <c r="Q17" s="46"/>
      <c r="R17" s="46"/>
      <c r="S17" s="90"/>
      <c r="T17" s="45"/>
      <c r="U17" s="46"/>
      <c r="V17" s="46"/>
      <c r="W17" s="90"/>
      <c r="X17" s="97" t="s">
        <v>28</v>
      </c>
    </row>
    <row r="18" spans="2:24" ht="53.25" customHeight="1" thickBot="1" x14ac:dyDescent="0.3">
      <c r="B18" s="8" t="s">
        <v>30</v>
      </c>
      <c r="C18" s="9"/>
      <c r="D18" s="10"/>
      <c r="E18" s="11"/>
      <c r="F18" s="12" t="s">
        <v>79</v>
      </c>
      <c r="G18" s="51"/>
      <c r="H18" s="50"/>
      <c r="I18" s="23"/>
      <c r="J18" s="23"/>
      <c r="K18" s="29"/>
      <c r="L18" s="28"/>
      <c r="M18" s="23"/>
      <c r="N18" s="23"/>
      <c r="O18" s="24"/>
      <c r="P18" s="91"/>
      <c r="Q18" s="92"/>
      <c r="R18" s="92"/>
      <c r="S18" s="93"/>
      <c r="T18" s="91"/>
      <c r="U18" s="92"/>
      <c r="V18" s="92"/>
      <c r="W18" s="93"/>
      <c r="X18" s="98" t="s">
        <v>28</v>
      </c>
    </row>
    <row r="19" spans="2:24" ht="15.75" customHeight="1" x14ac:dyDescent="0.25"/>
    <row r="20" spans="2:24" ht="15.75" customHeight="1" x14ac:dyDescent="0.25"/>
    <row r="21" spans="2:24" ht="15.75" customHeight="1" x14ac:dyDescent="0.25"/>
    <row r="22" spans="2:24" ht="15.75" customHeight="1" x14ac:dyDescent="0.25"/>
    <row r="23" spans="2:24" ht="15.75" customHeight="1" x14ac:dyDescent="0.25"/>
    <row r="24" spans="2:24" ht="15.75" customHeight="1" x14ac:dyDescent="0.25"/>
    <row r="25" spans="2:24" x14ac:dyDescent="0.25">
      <c r="F25" s="22"/>
      <c r="G25" s="22"/>
    </row>
    <row r="26" spans="2:24" ht="89.45" customHeight="1" x14ac:dyDescent="0.25">
      <c r="C26" s="153" t="s">
        <v>31</v>
      </c>
      <c r="D26" s="154"/>
      <c r="E26" s="154"/>
      <c r="F26" s="17"/>
      <c r="G26" s="47"/>
      <c r="L26" s="151" t="s">
        <v>32</v>
      </c>
      <c r="M26" s="152"/>
      <c r="N26" s="152"/>
      <c r="O26" s="152"/>
      <c r="P26" s="152"/>
      <c r="Q26" s="152"/>
      <c r="V26" s="153" t="s">
        <v>33</v>
      </c>
      <c r="W26" s="154"/>
      <c r="X26" s="154"/>
    </row>
    <row r="28" spans="2:24" ht="15.75" thickBot="1" x14ac:dyDescent="0.3"/>
    <row r="29" spans="2:24" ht="15.75" thickBot="1" x14ac:dyDescent="0.3">
      <c r="E29" s="187" t="s">
        <v>34</v>
      </c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9"/>
    </row>
    <row r="30" spans="2:24" ht="15" customHeight="1" thickBot="1" x14ac:dyDescent="0.3">
      <c r="E30" s="190" t="s">
        <v>35</v>
      </c>
      <c r="F30" s="190" t="s">
        <v>59</v>
      </c>
      <c r="G30" s="157" t="s">
        <v>37</v>
      </c>
      <c r="H30" s="158"/>
      <c r="I30" s="158"/>
      <c r="J30" s="159"/>
      <c r="K30" s="157" t="s">
        <v>38</v>
      </c>
      <c r="L30" s="158"/>
      <c r="M30" s="158"/>
      <c r="N30" s="159"/>
      <c r="O30" s="184" t="s">
        <v>39</v>
      </c>
      <c r="P30" s="185"/>
      <c r="Q30" s="185"/>
      <c r="R30" s="186"/>
      <c r="S30" s="184" t="s">
        <v>40</v>
      </c>
      <c r="T30" s="185"/>
      <c r="U30" s="185"/>
      <c r="V30" s="185"/>
      <c r="W30" s="157" t="s">
        <v>60</v>
      </c>
      <c r="X30" s="159"/>
    </row>
    <row r="31" spans="2:24" ht="29.25" thickBot="1" x14ac:dyDescent="0.3">
      <c r="E31" s="191"/>
      <c r="F31" s="191"/>
      <c r="G31" s="13" t="s">
        <v>61</v>
      </c>
      <c r="H31" s="104" t="s">
        <v>62</v>
      </c>
      <c r="I31" s="14" t="s">
        <v>63</v>
      </c>
      <c r="J31" s="105" t="s">
        <v>64</v>
      </c>
      <c r="K31" s="13" t="s">
        <v>61</v>
      </c>
      <c r="L31" s="104" t="s">
        <v>62</v>
      </c>
      <c r="M31" s="14" t="s">
        <v>63</v>
      </c>
      <c r="N31" s="105" t="s">
        <v>64</v>
      </c>
      <c r="O31" s="13" t="s">
        <v>61</v>
      </c>
      <c r="P31" s="106" t="s">
        <v>62</v>
      </c>
      <c r="Q31" s="15" t="s">
        <v>63</v>
      </c>
      <c r="R31" s="107" t="s">
        <v>64</v>
      </c>
      <c r="S31" s="16" t="s">
        <v>61</v>
      </c>
      <c r="T31" s="106" t="s">
        <v>62</v>
      </c>
      <c r="U31" s="15" t="s">
        <v>63</v>
      </c>
      <c r="V31" s="107" t="s">
        <v>64</v>
      </c>
      <c r="W31" s="192"/>
      <c r="X31" s="193"/>
    </row>
    <row r="32" spans="2:24" x14ac:dyDescent="0.25">
      <c r="E32" s="108"/>
      <c r="F32" s="109"/>
      <c r="G32" s="30"/>
      <c r="H32" s="42"/>
      <c r="I32" s="42"/>
      <c r="J32" s="43"/>
      <c r="K32" s="41"/>
      <c r="L32" s="42"/>
      <c r="M32" s="42"/>
      <c r="N32" s="44"/>
      <c r="O32" s="110" t="str">
        <f>IFERROR((K32/G32),"NO APLICA")</f>
        <v>NO APLICA</v>
      </c>
      <c r="P32" s="111" t="str">
        <f>IFERROR((L32/H32),"NO APLICA")</f>
        <v>NO APLICA</v>
      </c>
      <c r="Q32" s="111" t="str">
        <f t="shared" ref="Q32:R35" si="1">IFERROR((M32/I32),"NO APLICA")</f>
        <v>NO APLICA</v>
      </c>
      <c r="R32" s="112" t="str">
        <f t="shared" si="1"/>
        <v>NO APLICA</v>
      </c>
      <c r="S32" s="110" t="str">
        <f>IFERROR(((K32)/(G32)),"NO APLICA")</f>
        <v>NO APLICA</v>
      </c>
      <c r="T32" s="111" t="str">
        <f>IFERROR(((K32+L32)/(G32+H32)),"NO APLICA")</f>
        <v>NO APLICA</v>
      </c>
      <c r="U32" s="111" t="str">
        <f>IFERROR(((K32+L32+M32)/(G32+H32+I32)),"NO APLICA")</f>
        <v>NO APLICA</v>
      </c>
      <c r="V32" s="112" t="str">
        <f>IFERROR(((K32+L32+M32+N32)/(G32+H32+I32+J32)),"NO APLICA")</f>
        <v>NO APLICA</v>
      </c>
      <c r="W32" s="194"/>
      <c r="X32" s="195"/>
    </row>
    <row r="33" spans="5:24" x14ac:dyDescent="0.25">
      <c r="E33" s="18"/>
      <c r="F33" s="113">
        <v>0</v>
      </c>
      <c r="G33" s="30"/>
      <c r="H33" s="31"/>
      <c r="I33" s="31"/>
      <c r="J33" s="32"/>
      <c r="K33" s="30"/>
      <c r="L33" s="33"/>
      <c r="M33" s="33"/>
      <c r="N33" s="34"/>
      <c r="O33" s="110" t="str">
        <f t="shared" ref="O33:P35" si="2">IFERROR((K33/G33),"NO APLICA")</f>
        <v>NO APLICA</v>
      </c>
      <c r="P33" s="111" t="str">
        <f t="shared" si="2"/>
        <v>NO APLICA</v>
      </c>
      <c r="Q33" s="111" t="str">
        <f t="shared" si="1"/>
        <v>NO APLICA</v>
      </c>
      <c r="R33" s="114" t="str">
        <f t="shared" si="1"/>
        <v>NO APLICA</v>
      </c>
      <c r="S33" s="110" t="str">
        <f t="shared" ref="S33:S35" si="3">IFERROR(((K33)/(G33)),"NO APLICA")</f>
        <v>NO APLICA</v>
      </c>
      <c r="T33" s="111" t="str">
        <f t="shared" ref="T33:T35" si="4">IFERROR(((K33+L33)/(G33+H33)),"NO APLICA")</f>
        <v>NO APLICA</v>
      </c>
      <c r="U33" s="111" t="str">
        <f t="shared" ref="U33:U35" si="5">IFERROR(((K33+L33+M33)/(G33+H33+I33)),"NO APLICA")</f>
        <v>NO APLICA</v>
      </c>
      <c r="V33" s="114" t="str">
        <f t="shared" ref="V33:V35" si="6">IFERROR(((K33+L33+M33+N33)/(G33+H33+I33+J33)),"NO APLICA")</f>
        <v>NO APLICA</v>
      </c>
      <c r="W33" s="196"/>
      <c r="X33" s="197"/>
    </row>
    <row r="34" spans="5:24" x14ac:dyDescent="0.25">
      <c r="E34" s="18"/>
      <c r="F34" s="113">
        <v>0</v>
      </c>
      <c r="G34" s="30"/>
      <c r="H34" s="31"/>
      <c r="I34" s="31"/>
      <c r="J34" s="32"/>
      <c r="K34" s="30"/>
      <c r="L34" s="33"/>
      <c r="M34" s="33"/>
      <c r="N34" s="34"/>
      <c r="O34" s="110" t="str">
        <f t="shared" si="2"/>
        <v>NO APLICA</v>
      </c>
      <c r="P34" s="111" t="str">
        <f t="shared" si="2"/>
        <v>NO APLICA</v>
      </c>
      <c r="Q34" s="111" t="str">
        <f t="shared" si="1"/>
        <v>NO APLICA</v>
      </c>
      <c r="R34" s="114" t="str">
        <f t="shared" si="1"/>
        <v>NO APLICA</v>
      </c>
      <c r="S34" s="110" t="str">
        <f t="shared" si="3"/>
        <v>NO APLICA</v>
      </c>
      <c r="T34" s="111" t="str">
        <f t="shared" si="4"/>
        <v>NO APLICA</v>
      </c>
      <c r="U34" s="111" t="str">
        <f t="shared" si="5"/>
        <v>NO APLICA</v>
      </c>
      <c r="V34" s="114" t="str">
        <f t="shared" si="6"/>
        <v>NO APLICA</v>
      </c>
      <c r="W34" s="196"/>
      <c r="X34" s="197"/>
    </row>
    <row r="35" spans="5:24" ht="15.75" thickBot="1" x14ac:dyDescent="0.3">
      <c r="E35" s="115"/>
      <c r="F35" s="116"/>
      <c r="G35" s="35"/>
      <c r="H35" s="36"/>
      <c r="I35" s="36"/>
      <c r="J35" s="37"/>
      <c r="K35" s="35"/>
      <c r="L35" s="38"/>
      <c r="M35" s="38"/>
      <c r="N35" s="39"/>
      <c r="O35" s="117" t="str">
        <f t="shared" si="2"/>
        <v>NO APLICA</v>
      </c>
      <c r="P35" s="118" t="str">
        <f t="shared" si="2"/>
        <v>NO APLICA</v>
      </c>
      <c r="Q35" s="118" t="str">
        <f t="shared" si="1"/>
        <v>NO APLICA</v>
      </c>
      <c r="R35" s="119" t="str">
        <f t="shared" si="1"/>
        <v>NO APLICA</v>
      </c>
      <c r="S35" s="117" t="str">
        <f t="shared" si="3"/>
        <v>NO APLICA</v>
      </c>
      <c r="T35" s="118" t="str">
        <f t="shared" si="4"/>
        <v>NO APLICA</v>
      </c>
      <c r="U35" s="118" t="str">
        <f t="shared" si="5"/>
        <v>NO APLICA</v>
      </c>
      <c r="V35" s="119" t="str">
        <f t="shared" si="6"/>
        <v>NO APLICA</v>
      </c>
      <c r="W35" s="173"/>
      <c r="X35" s="174"/>
    </row>
  </sheetData>
  <mergeCells count="29">
    <mergeCell ref="E2:S2"/>
    <mergeCell ref="E3:S3"/>
    <mergeCell ref="E4:S4"/>
    <mergeCell ref="E5:S5"/>
    <mergeCell ref="G10:W10"/>
    <mergeCell ref="P11:S11"/>
    <mergeCell ref="U11:W11"/>
    <mergeCell ref="X11:X12"/>
    <mergeCell ref="B14:F14"/>
    <mergeCell ref="C26:E26"/>
    <mergeCell ref="L26:Q26"/>
    <mergeCell ref="V26:X26"/>
    <mergeCell ref="B11:B12"/>
    <mergeCell ref="C11:C12"/>
    <mergeCell ref="D11:F11"/>
    <mergeCell ref="G11:K11"/>
    <mergeCell ref="L11:O11"/>
    <mergeCell ref="W32:X32"/>
    <mergeCell ref="W33:X33"/>
    <mergeCell ref="W34:X34"/>
    <mergeCell ref="W35:X35"/>
    <mergeCell ref="E29:X29"/>
    <mergeCell ref="E30:E31"/>
    <mergeCell ref="F30:F31"/>
    <mergeCell ref="G30:J30"/>
    <mergeCell ref="K30:N30"/>
    <mergeCell ref="O30:R30"/>
    <mergeCell ref="S30:V30"/>
    <mergeCell ref="W30:X31"/>
  </mergeCells>
  <conditionalFormatting sqref="G32:J35">
    <cfRule type="containsBlanks" dxfId="51" priority="7">
      <formula>LEN(TRIM(G32))=0</formula>
    </cfRule>
  </conditionalFormatting>
  <conditionalFormatting sqref="H13">
    <cfRule type="cellIs" priority="15" operator="equal">
      <formula>"NO DISPONIBLE"</formula>
    </cfRule>
  </conditionalFormatting>
  <conditionalFormatting sqref="H14:K18">
    <cfRule type="containsBlanks" dxfId="50" priority="23">
      <formula>LEN(TRIM(H14))=0</formula>
    </cfRule>
  </conditionalFormatting>
  <conditionalFormatting sqref="I13:K13">
    <cfRule type="cellIs" dxfId="49" priority="14" operator="equal">
      <formula>"NO DISPONIBLE"</formula>
    </cfRule>
  </conditionalFormatting>
  <conditionalFormatting sqref="K32:N35">
    <cfRule type="containsBlanks" dxfId="48" priority="6">
      <formula>LEN(TRIM(K32))=0</formula>
    </cfRule>
  </conditionalFormatting>
  <conditionalFormatting sqref="L13">
    <cfRule type="cellIs" priority="13" operator="equal">
      <formula>"NO DISPONIBLE"</formula>
    </cfRule>
  </conditionalFormatting>
  <conditionalFormatting sqref="L14:O18">
    <cfRule type="containsBlanks" dxfId="47" priority="24">
      <formula>LEN(TRIM(L14))=0</formula>
    </cfRule>
  </conditionalFormatting>
  <conditionalFormatting sqref="M13:O13">
    <cfRule type="cellIs" dxfId="46" priority="12" operator="equal">
      <formula>"NO DISPONIBLE"</formula>
    </cfRule>
  </conditionalFormatting>
  <conditionalFormatting sqref="O32:V35">
    <cfRule type="cellIs" dxfId="45" priority="1" operator="equal">
      <formula>"NO APLICA"</formula>
    </cfRule>
    <cfRule type="cellIs" dxfId="44" priority="2" operator="between">
      <formula>0.7</formula>
      <formula>1.2</formula>
    </cfRule>
    <cfRule type="cellIs" dxfId="43" priority="3" operator="between">
      <formula>0.5</formula>
      <formula>0.7</formula>
    </cfRule>
    <cfRule type="cellIs" dxfId="42" priority="4" operator="lessThan">
      <formula>0.5</formula>
    </cfRule>
    <cfRule type="cellIs" dxfId="41" priority="5" operator="greaterThan">
      <formula>1.2</formula>
    </cfRule>
  </conditionalFormatting>
  <conditionalFormatting sqref="P13">
    <cfRule type="cellIs" priority="11" operator="equal">
      <formula>"NO DISPONIBLE"</formula>
    </cfRule>
  </conditionalFormatting>
  <conditionalFormatting sqref="P14:S14 W14">
    <cfRule type="cellIs" dxfId="40" priority="25" stopIfTrue="1" operator="equal">
      <formula>"100%"</formula>
    </cfRule>
    <cfRule type="cellIs" dxfId="39" priority="26" stopIfTrue="1" operator="lessThan">
      <formula>0.5</formula>
    </cfRule>
    <cfRule type="cellIs" dxfId="38" priority="27" stopIfTrue="1" operator="between">
      <formula>0.5</formula>
      <formula>0.7</formula>
    </cfRule>
    <cfRule type="cellIs" dxfId="37" priority="28" stopIfTrue="1" operator="between">
      <formula>0.7</formula>
      <formula>1.2</formula>
    </cfRule>
    <cfRule type="cellIs" dxfId="36" priority="29" stopIfTrue="1" operator="greaterThanOrEqual">
      <formula>1.2</formula>
    </cfRule>
    <cfRule type="containsBlanks" dxfId="35" priority="30" stopIfTrue="1">
      <formula>LEN(TRIM(P14))=0</formula>
    </cfRule>
  </conditionalFormatting>
  <conditionalFormatting sqref="Q13:S13">
    <cfRule type="cellIs" dxfId="34" priority="10" operator="equal">
      <formula>"NO DISPONIBLE"</formula>
    </cfRule>
  </conditionalFormatting>
  <conditionalFormatting sqref="T13">
    <cfRule type="cellIs" priority="9" operator="equal">
      <formula>"NO DISPONIBLE"</formula>
    </cfRule>
  </conditionalFormatting>
  <conditionalFormatting sqref="U13:W13">
    <cfRule type="cellIs" dxfId="33" priority="8" operator="equal">
      <formula>"NO DISPONIBLE"</formula>
    </cfRule>
  </conditionalFormatting>
  <conditionalFormatting sqref="U15:W18">
    <cfRule type="containsBlanks" dxfId="32" priority="16">
      <formula>LEN(TRIM(U15))=0</formula>
    </cfRule>
    <cfRule type="cellIs" dxfId="31" priority="17" stopIfTrue="1" operator="equal">
      <formula>"100%"</formula>
    </cfRule>
    <cfRule type="cellIs" dxfId="30" priority="18" stopIfTrue="1" operator="lessThan">
      <formula>0.5</formula>
    </cfRule>
    <cfRule type="cellIs" dxfId="29" priority="19" stopIfTrue="1" operator="between">
      <formula>0.5</formula>
      <formula>0.7</formula>
    </cfRule>
    <cfRule type="cellIs" dxfId="28" priority="20" stopIfTrue="1" operator="between">
      <formula>0.7</formula>
      <formula>1.2</formula>
    </cfRule>
    <cfRule type="cellIs" dxfId="27" priority="21" stopIfTrue="1" operator="greaterThanOrEqual">
      <formula>1.2</formula>
    </cfRule>
    <cfRule type="containsBlanks" dxfId="26" priority="22" stopIfTrue="1">
      <formula>LEN(TRIM(U15))=0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C478-B3C1-475C-974E-F37A0ED5F03B}">
  <dimension ref="B1:X35"/>
  <sheetViews>
    <sheetView topLeftCell="A12" zoomScale="60" zoomScaleNormal="60" workbookViewId="0">
      <selection activeCell="E24" sqref="E24"/>
    </sheetView>
  </sheetViews>
  <sheetFormatPr baseColWidth="10" defaultColWidth="11.42578125" defaultRowHeight="15" x14ac:dyDescent="0.25"/>
  <cols>
    <col min="2" max="2" width="20.42578125" customWidth="1"/>
    <col min="3" max="3" width="35.85546875" customWidth="1"/>
    <col min="4" max="4" width="31.42578125" customWidth="1"/>
    <col min="5" max="5" width="29.85546875" customWidth="1"/>
    <col min="6" max="6" width="33.28515625" customWidth="1"/>
    <col min="7" max="8" width="17.7109375" customWidth="1"/>
    <col min="9" max="20" width="17" customWidth="1"/>
    <col min="21" max="21" width="19.28515625" customWidth="1"/>
    <col min="22" max="22" width="24.28515625" customWidth="1"/>
    <col min="23" max="23" width="19.28515625" customWidth="1"/>
    <col min="24" max="24" width="56.28515625" customWidth="1"/>
  </cols>
  <sheetData>
    <row r="1" spans="2:24" ht="15.75" thickBot="1" x14ac:dyDescent="0.3"/>
    <row r="2" spans="2:24" ht="49.5" customHeight="1" x14ac:dyDescent="0.25">
      <c r="E2" s="162" t="s">
        <v>65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72"/>
    </row>
    <row r="3" spans="2:24" ht="30" customHeight="1" x14ac:dyDescent="0.25">
      <c r="E3" s="164" t="s">
        <v>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72"/>
    </row>
    <row r="4" spans="2:24" ht="30" customHeight="1" x14ac:dyDescent="0.25">
      <c r="E4" s="164" t="s">
        <v>2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72"/>
    </row>
    <row r="5" spans="2:24" ht="28.5" thickBot="1" x14ac:dyDescent="0.3">
      <c r="E5" s="168" t="s">
        <v>3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72"/>
    </row>
    <row r="9" spans="2:24" ht="15.75" thickBot="1" x14ac:dyDescent="0.3"/>
    <row r="10" spans="2:24" ht="33.6" customHeight="1" thickBot="1" x14ac:dyDescent="0.3">
      <c r="G10" s="170" t="s">
        <v>66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2"/>
    </row>
    <row r="11" spans="2:24" ht="43.35" customHeight="1" thickBot="1" x14ac:dyDescent="0.3">
      <c r="B11" s="175" t="s">
        <v>5</v>
      </c>
      <c r="C11" s="177" t="s">
        <v>6</v>
      </c>
      <c r="D11" s="179" t="s">
        <v>7</v>
      </c>
      <c r="E11" s="180"/>
      <c r="F11" s="181"/>
      <c r="G11" s="182" t="s">
        <v>67</v>
      </c>
      <c r="H11" s="182"/>
      <c r="I11" s="182"/>
      <c r="J11" s="182"/>
      <c r="K11" s="183"/>
      <c r="L11" s="166" t="s">
        <v>68</v>
      </c>
      <c r="M11" s="166"/>
      <c r="N11" s="166"/>
      <c r="O11" s="167"/>
      <c r="P11" s="166" t="s">
        <v>69</v>
      </c>
      <c r="Q11" s="166"/>
      <c r="R11" s="166"/>
      <c r="S11" s="167"/>
      <c r="T11" s="73"/>
      <c r="U11" s="166" t="s">
        <v>70</v>
      </c>
      <c r="V11" s="166"/>
      <c r="W11" s="166"/>
      <c r="X11" s="160" t="s">
        <v>71</v>
      </c>
    </row>
    <row r="12" spans="2:24" ht="122.45" customHeight="1" thickBot="1" x14ac:dyDescent="0.3">
      <c r="B12" s="176"/>
      <c r="C12" s="178"/>
      <c r="D12" s="63" t="s">
        <v>13</v>
      </c>
      <c r="E12" s="63" t="s">
        <v>14</v>
      </c>
      <c r="F12" s="63" t="s">
        <v>15</v>
      </c>
      <c r="G12" s="76" t="s">
        <v>16</v>
      </c>
      <c r="H12" s="52" t="s">
        <v>17</v>
      </c>
      <c r="I12" s="77" t="s">
        <v>18</v>
      </c>
      <c r="J12" s="53" t="s">
        <v>19</v>
      </c>
      <c r="K12" s="78" t="s">
        <v>20</v>
      </c>
      <c r="L12" s="54" t="s">
        <v>17</v>
      </c>
      <c r="M12" s="77" t="s">
        <v>18</v>
      </c>
      <c r="N12" s="53" t="s">
        <v>19</v>
      </c>
      <c r="O12" s="78" t="s">
        <v>20</v>
      </c>
      <c r="P12" s="54" t="s">
        <v>17</v>
      </c>
      <c r="Q12" s="79" t="s">
        <v>18</v>
      </c>
      <c r="R12" s="53" t="s">
        <v>19</v>
      </c>
      <c r="S12" s="80" t="s">
        <v>20</v>
      </c>
      <c r="T12" s="53" t="s">
        <v>17</v>
      </c>
      <c r="U12" s="79" t="s">
        <v>18</v>
      </c>
      <c r="V12" s="53" t="s">
        <v>19</v>
      </c>
      <c r="W12" s="80" t="s">
        <v>20</v>
      </c>
      <c r="X12" s="161"/>
    </row>
    <row r="13" spans="2:24" ht="281.45" customHeight="1" x14ac:dyDescent="0.25">
      <c r="B13" s="57" t="s">
        <v>21</v>
      </c>
      <c r="C13" s="58" t="s">
        <v>22</v>
      </c>
      <c r="D13" s="59" t="s">
        <v>23</v>
      </c>
      <c r="E13" s="60" t="s">
        <v>50</v>
      </c>
      <c r="F13" s="61" t="s">
        <v>24</v>
      </c>
      <c r="G13" s="62" t="s">
        <v>25</v>
      </c>
      <c r="H13" s="81" t="s">
        <v>25</v>
      </c>
      <c r="I13" s="82" t="s">
        <v>25</v>
      </c>
      <c r="J13" s="82" t="s">
        <v>25</v>
      </c>
      <c r="K13" s="83" t="s">
        <v>25</v>
      </c>
      <c r="L13" s="81" t="s">
        <v>25</v>
      </c>
      <c r="M13" s="82" t="s">
        <v>25</v>
      </c>
      <c r="N13" s="82" t="s">
        <v>25</v>
      </c>
      <c r="O13" s="83" t="s">
        <v>25</v>
      </c>
      <c r="P13" s="86" t="s">
        <v>25</v>
      </c>
      <c r="Q13" s="87" t="s">
        <v>25</v>
      </c>
      <c r="R13" s="87" t="s">
        <v>25</v>
      </c>
      <c r="S13" s="88" t="s">
        <v>25</v>
      </c>
      <c r="T13" s="86" t="s">
        <v>25</v>
      </c>
      <c r="U13" s="100" t="s">
        <v>25</v>
      </c>
      <c r="V13" s="87" t="s">
        <v>25</v>
      </c>
      <c r="W13" s="99" t="s">
        <v>25</v>
      </c>
      <c r="X13" s="84" t="s">
        <v>72</v>
      </c>
    </row>
    <row r="14" spans="2:24" ht="54.75" customHeight="1" x14ac:dyDescent="0.25">
      <c r="B14" s="155" t="s">
        <v>26</v>
      </c>
      <c r="C14" s="156"/>
      <c r="D14" s="156"/>
      <c r="E14" s="156"/>
      <c r="F14" s="156"/>
      <c r="G14" s="55">
        <v>100</v>
      </c>
      <c r="H14" s="48">
        <v>25</v>
      </c>
      <c r="I14" s="42">
        <v>25</v>
      </c>
      <c r="J14" s="42">
        <v>25</v>
      </c>
      <c r="K14" s="43">
        <v>25</v>
      </c>
      <c r="L14" s="41">
        <v>20</v>
      </c>
      <c r="M14" s="42">
        <v>30</v>
      </c>
      <c r="N14" s="42">
        <v>25</v>
      </c>
      <c r="O14" s="44">
        <v>23</v>
      </c>
      <c r="P14" s="40">
        <f>IFERROR((L14/H14),"100%")</f>
        <v>0.8</v>
      </c>
      <c r="Q14" s="101">
        <f>IFERROR((M14/I14),"100%")</f>
        <v>1.2</v>
      </c>
      <c r="R14" s="101">
        <f t="shared" ref="R14" si="0">IFERROR((N14/J14),"100%")</f>
        <v>1</v>
      </c>
      <c r="S14" s="103">
        <f>IFERROR((O14/K14),"100%")</f>
        <v>0.92</v>
      </c>
      <c r="T14" s="40">
        <f>IFERROR((L14/$G$14),"No Programado")</f>
        <v>0.2</v>
      </c>
      <c r="U14" s="101">
        <f>IFERROR((L14+M14)/$G$14, "No Programado")</f>
        <v>0.5</v>
      </c>
      <c r="V14" s="85">
        <f>IFERROR((M14+N14+L14)/$G$14, "No Programado")</f>
        <v>0.75</v>
      </c>
      <c r="W14" s="102">
        <f>IFERROR((N14+O14+M14+L14)/$G$14, "No Programado")</f>
        <v>0.98</v>
      </c>
      <c r="X14" s="94"/>
    </row>
    <row r="15" spans="2:24" ht="54.75" customHeight="1" x14ac:dyDescent="0.25">
      <c r="B15" s="64" t="s">
        <v>27</v>
      </c>
      <c r="C15" s="65"/>
      <c r="D15" s="65"/>
      <c r="E15" s="65"/>
      <c r="F15" s="120" t="s">
        <v>79</v>
      </c>
      <c r="G15" s="66"/>
      <c r="H15" s="48"/>
      <c r="I15" s="42"/>
      <c r="J15" s="42"/>
      <c r="K15" s="43"/>
      <c r="L15" s="41"/>
      <c r="M15" s="42"/>
      <c r="N15" s="42"/>
      <c r="O15" s="44"/>
      <c r="P15" s="74"/>
      <c r="Q15" s="75"/>
      <c r="R15" s="75"/>
      <c r="S15" s="89"/>
      <c r="T15" s="45"/>
      <c r="U15" s="75"/>
      <c r="V15" s="46"/>
      <c r="W15" s="90"/>
      <c r="X15" s="95" t="s">
        <v>28</v>
      </c>
    </row>
    <row r="16" spans="2:24" ht="53.25" customHeight="1" x14ac:dyDescent="0.25">
      <c r="B16" s="67" t="s">
        <v>29</v>
      </c>
      <c r="C16" s="68"/>
      <c r="D16" s="69"/>
      <c r="E16" s="70"/>
      <c r="F16" s="121" t="s">
        <v>79</v>
      </c>
      <c r="G16" s="71"/>
      <c r="H16" s="49"/>
      <c r="I16" s="1"/>
      <c r="J16" s="1"/>
      <c r="K16" s="21"/>
      <c r="L16" s="25"/>
      <c r="M16" s="1"/>
      <c r="N16" s="1"/>
      <c r="O16" s="2"/>
      <c r="P16" s="45"/>
      <c r="Q16" s="46"/>
      <c r="R16" s="46"/>
      <c r="S16" s="90"/>
      <c r="T16" s="45"/>
      <c r="U16" s="46"/>
      <c r="V16" s="46"/>
      <c r="W16" s="90"/>
      <c r="X16" s="96" t="s">
        <v>28</v>
      </c>
    </row>
    <row r="17" spans="2:24" ht="53.25" customHeight="1" x14ac:dyDescent="0.25">
      <c r="B17" s="3" t="s">
        <v>30</v>
      </c>
      <c r="C17" s="4"/>
      <c r="D17" s="5"/>
      <c r="E17" s="6"/>
      <c r="F17" s="7" t="s">
        <v>79</v>
      </c>
      <c r="G17" s="56"/>
      <c r="H17" s="49"/>
      <c r="I17" s="1"/>
      <c r="J17" s="1"/>
      <c r="K17" s="21"/>
      <c r="L17" s="25"/>
      <c r="M17" s="1"/>
      <c r="N17" s="1"/>
      <c r="O17" s="2"/>
      <c r="P17" s="45"/>
      <c r="Q17" s="46"/>
      <c r="R17" s="46"/>
      <c r="S17" s="90"/>
      <c r="T17" s="45"/>
      <c r="U17" s="46"/>
      <c r="V17" s="46"/>
      <c r="W17" s="90"/>
      <c r="X17" s="97" t="s">
        <v>28</v>
      </c>
    </row>
    <row r="18" spans="2:24" ht="53.25" customHeight="1" thickBot="1" x14ac:dyDescent="0.3">
      <c r="B18" s="8" t="s">
        <v>30</v>
      </c>
      <c r="C18" s="9"/>
      <c r="D18" s="10"/>
      <c r="E18" s="11"/>
      <c r="F18" s="12" t="s">
        <v>79</v>
      </c>
      <c r="G18" s="51"/>
      <c r="H18" s="50"/>
      <c r="I18" s="23"/>
      <c r="J18" s="23"/>
      <c r="K18" s="29"/>
      <c r="L18" s="28"/>
      <c r="M18" s="23"/>
      <c r="N18" s="23"/>
      <c r="O18" s="24"/>
      <c r="P18" s="91"/>
      <c r="Q18" s="92"/>
      <c r="R18" s="92"/>
      <c r="S18" s="93"/>
      <c r="T18" s="91"/>
      <c r="U18" s="92"/>
      <c r="V18" s="92"/>
      <c r="W18" s="93"/>
      <c r="X18" s="98" t="s">
        <v>28</v>
      </c>
    </row>
    <row r="19" spans="2:24" ht="15.75" customHeight="1" x14ac:dyDescent="0.25"/>
    <row r="20" spans="2:24" ht="15.75" customHeight="1" x14ac:dyDescent="0.25"/>
    <row r="21" spans="2:24" ht="15.75" customHeight="1" x14ac:dyDescent="0.25"/>
    <row r="22" spans="2:24" ht="15.75" customHeight="1" x14ac:dyDescent="0.25"/>
    <row r="23" spans="2:24" ht="15.75" customHeight="1" x14ac:dyDescent="0.25"/>
    <row r="24" spans="2:24" ht="15.75" customHeight="1" x14ac:dyDescent="0.25"/>
    <row r="25" spans="2:24" x14ac:dyDescent="0.25">
      <c r="F25" s="22"/>
      <c r="G25" s="22"/>
    </row>
    <row r="26" spans="2:24" ht="89.45" customHeight="1" x14ac:dyDescent="0.25">
      <c r="C26" s="153" t="s">
        <v>31</v>
      </c>
      <c r="D26" s="154"/>
      <c r="E26" s="154"/>
      <c r="F26" s="17"/>
      <c r="G26" s="47"/>
      <c r="L26" s="151" t="s">
        <v>32</v>
      </c>
      <c r="M26" s="152"/>
      <c r="N26" s="152"/>
      <c r="O26" s="152"/>
      <c r="P26" s="152"/>
      <c r="Q26" s="152"/>
      <c r="V26" s="153" t="s">
        <v>33</v>
      </c>
      <c r="W26" s="154"/>
      <c r="X26" s="154"/>
    </row>
    <row r="28" spans="2:24" ht="15.75" thickBot="1" x14ac:dyDescent="0.3"/>
    <row r="29" spans="2:24" ht="15.75" thickBot="1" x14ac:dyDescent="0.3">
      <c r="E29" s="187" t="s">
        <v>34</v>
      </c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9"/>
    </row>
    <row r="30" spans="2:24" ht="15" customHeight="1" thickBot="1" x14ac:dyDescent="0.3">
      <c r="E30" s="190" t="s">
        <v>35</v>
      </c>
      <c r="F30" s="190" t="s">
        <v>73</v>
      </c>
      <c r="G30" s="157" t="s">
        <v>37</v>
      </c>
      <c r="H30" s="158"/>
      <c r="I30" s="158"/>
      <c r="J30" s="159"/>
      <c r="K30" s="157" t="s">
        <v>38</v>
      </c>
      <c r="L30" s="158"/>
      <c r="M30" s="158"/>
      <c r="N30" s="159"/>
      <c r="O30" s="184" t="s">
        <v>39</v>
      </c>
      <c r="P30" s="185"/>
      <c r="Q30" s="185"/>
      <c r="R30" s="186"/>
      <c r="S30" s="184" t="s">
        <v>40</v>
      </c>
      <c r="T30" s="185"/>
      <c r="U30" s="185"/>
      <c r="V30" s="185"/>
      <c r="W30" s="157" t="s">
        <v>74</v>
      </c>
      <c r="X30" s="159"/>
    </row>
    <row r="31" spans="2:24" ht="29.25" thickBot="1" x14ac:dyDescent="0.3">
      <c r="E31" s="191"/>
      <c r="F31" s="191"/>
      <c r="G31" s="13" t="s">
        <v>75</v>
      </c>
      <c r="H31" s="104" t="s">
        <v>76</v>
      </c>
      <c r="I31" s="14" t="s">
        <v>77</v>
      </c>
      <c r="J31" s="105" t="s">
        <v>78</v>
      </c>
      <c r="K31" s="13" t="s">
        <v>75</v>
      </c>
      <c r="L31" s="104" t="s">
        <v>76</v>
      </c>
      <c r="M31" s="14" t="s">
        <v>77</v>
      </c>
      <c r="N31" s="105" t="s">
        <v>78</v>
      </c>
      <c r="O31" s="13" t="s">
        <v>75</v>
      </c>
      <c r="P31" s="106" t="s">
        <v>76</v>
      </c>
      <c r="Q31" s="15" t="s">
        <v>77</v>
      </c>
      <c r="R31" s="107" t="s">
        <v>78</v>
      </c>
      <c r="S31" s="16" t="s">
        <v>75</v>
      </c>
      <c r="T31" s="106" t="s">
        <v>76</v>
      </c>
      <c r="U31" s="15" t="s">
        <v>77</v>
      </c>
      <c r="V31" s="107" t="s">
        <v>78</v>
      </c>
      <c r="W31" s="192"/>
      <c r="X31" s="193"/>
    </row>
    <row r="32" spans="2:24" x14ac:dyDescent="0.25">
      <c r="E32" s="108"/>
      <c r="F32" s="109"/>
      <c r="G32" s="30"/>
      <c r="H32" s="42"/>
      <c r="I32" s="42"/>
      <c r="J32" s="43"/>
      <c r="K32" s="41"/>
      <c r="L32" s="42"/>
      <c r="M32" s="42"/>
      <c r="N32" s="44"/>
      <c r="O32" s="110" t="str">
        <f>IFERROR((K32/G32),"NO APLICA")</f>
        <v>NO APLICA</v>
      </c>
      <c r="P32" s="111" t="str">
        <f>IFERROR((L32/H32),"NO APLICA")</f>
        <v>NO APLICA</v>
      </c>
      <c r="Q32" s="111" t="str">
        <f t="shared" ref="Q32:R35" si="1">IFERROR((M32/I32),"NO APLICA")</f>
        <v>NO APLICA</v>
      </c>
      <c r="R32" s="112" t="str">
        <f t="shared" si="1"/>
        <v>NO APLICA</v>
      </c>
      <c r="S32" s="110" t="str">
        <f>IFERROR(((K32)/(G32)),"NO APLICA")</f>
        <v>NO APLICA</v>
      </c>
      <c r="T32" s="111" t="str">
        <f>IFERROR(((K32+L32)/(G32+H32)),"NO APLICA")</f>
        <v>NO APLICA</v>
      </c>
      <c r="U32" s="111" t="str">
        <f>IFERROR(((K32+L32+M32)/(G32+H32+I32)),"NO APLICA")</f>
        <v>NO APLICA</v>
      </c>
      <c r="V32" s="112" t="str">
        <f>IFERROR(((K32+L32+M32+N32)/(G32+H32+I32+J32)),"NO APLICA")</f>
        <v>NO APLICA</v>
      </c>
      <c r="W32" s="194"/>
      <c r="X32" s="195"/>
    </row>
    <row r="33" spans="5:24" x14ac:dyDescent="0.25">
      <c r="E33" s="18"/>
      <c r="F33" s="113">
        <v>0</v>
      </c>
      <c r="G33" s="30"/>
      <c r="H33" s="31"/>
      <c r="I33" s="31"/>
      <c r="J33" s="32"/>
      <c r="K33" s="30"/>
      <c r="L33" s="33"/>
      <c r="M33" s="33"/>
      <c r="N33" s="34"/>
      <c r="O33" s="110" t="str">
        <f t="shared" ref="O33:P35" si="2">IFERROR((K33/G33),"NO APLICA")</f>
        <v>NO APLICA</v>
      </c>
      <c r="P33" s="111" t="str">
        <f t="shared" si="2"/>
        <v>NO APLICA</v>
      </c>
      <c r="Q33" s="111" t="str">
        <f t="shared" si="1"/>
        <v>NO APLICA</v>
      </c>
      <c r="R33" s="114" t="str">
        <f t="shared" si="1"/>
        <v>NO APLICA</v>
      </c>
      <c r="S33" s="110" t="str">
        <f t="shared" ref="S33:S35" si="3">IFERROR(((K33)/(G33)),"NO APLICA")</f>
        <v>NO APLICA</v>
      </c>
      <c r="T33" s="111" t="str">
        <f t="shared" ref="T33:T35" si="4">IFERROR(((K33+L33)/(G33+H33)),"NO APLICA")</f>
        <v>NO APLICA</v>
      </c>
      <c r="U33" s="111" t="str">
        <f t="shared" ref="U33:U35" si="5">IFERROR(((K33+L33+M33)/(G33+H33+I33)),"NO APLICA")</f>
        <v>NO APLICA</v>
      </c>
      <c r="V33" s="114" t="str">
        <f t="shared" ref="V33:V35" si="6">IFERROR(((K33+L33+M33+N33)/(G33+H33+I33+J33)),"NO APLICA")</f>
        <v>NO APLICA</v>
      </c>
      <c r="W33" s="196"/>
      <c r="X33" s="197"/>
    </row>
    <row r="34" spans="5:24" x14ac:dyDescent="0.25">
      <c r="E34" s="18"/>
      <c r="F34" s="113">
        <v>0</v>
      </c>
      <c r="G34" s="30"/>
      <c r="H34" s="31"/>
      <c r="I34" s="31"/>
      <c r="J34" s="32"/>
      <c r="K34" s="30"/>
      <c r="L34" s="33"/>
      <c r="M34" s="33"/>
      <c r="N34" s="34"/>
      <c r="O34" s="110" t="str">
        <f t="shared" si="2"/>
        <v>NO APLICA</v>
      </c>
      <c r="P34" s="111" t="str">
        <f t="shared" si="2"/>
        <v>NO APLICA</v>
      </c>
      <c r="Q34" s="111" t="str">
        <f t="shared" si="1"/>
        <v>NO APLICA</v>
      </c>
      <c r="R34" s="114" t="str">
        <f t="shared" si="1"/>
        <v>NO APLICA</v>
      </c>
      <c r="S34" s="110" t="str">
        <f t="shared" si="3"/>
        <v>NO APLICA</v>
      </c>
      <c r="T34" s="111" t="str">
        <f t="shared" si="4"/>
        <v>NO APLICA</v>
      </c>
      <c r="U34" s="111" t="str">
        <f t="shared" si="5"/>
        <v>NO APLICA</v>
      </c>
      <c r="V34" s="114" t="str">
        <f t="shared" si="6"/>
        <v>NO APLICA</v>
      </c>
      <c r="W34" s="196"/>
      <c r="X34" s="197"/>
    </row>
    <row r="35" spans="5:24" ht="15.75" thickBot="1" x14ac:dyDescent="0.3">
      <c r="E35" s="115"/>
      <c r="F35" s="116"/>
      <c r="G35" s="35"/>
      <c r="H35" s="36"/>
      <c r="I35" s="36"/>
      <c r="J35" s="37"/>
      <c r="K35" s="35"/>
      <c r="L35" s="38"/>
      <c r="M35" s="38"/>
      <c r="N35" s="39"/>
      <c r="O35" s="117" t="str">
        <f t="shared" si="2"/>
        <v>NO APLICA</v>
      </c>
      <c r="P35" s="118" t="str">
        <f t="shared" si="2"/>
        <v>NO APLICA</v>
      </c>
      <c r="Q35" s="118" t="str">
        <f t="shared" si="1"/>
        <v>NO APLICA</v>
      </c>
      <c r="R35" s="119" t="str">
        <f t="shared" si="1"/>
        <v>NO APLICA</v>
      </c>
      <c r="S35" s="117" t="str">
        <f t="shared" si="3"/>
        <v>NO APLICA</v>
      </c>
      <c r="T35" s="118" t="str">
        <f t="shared" si="4"/>
        <v>NO APLICA</v>
      </c>
      <c r="U35" s="118" t="str">
        <f t="shared" si="5"/>
        <v>NO APLICA</v>
      </c>
      <c r="V35" s="119" t="str">
        <f t="shared" si="6"/>
        <v>NO APLICA</v>
      </c>
      <c r="W35" s="173"/>
      <c r="X35" s="174"/>
    </row>
  </sheetData>
  <mergeCells count="29">
    <mergeCell ref="E2:S2"/>
    <mergeCell ref="E3:S3"/>
    <mergeCell ref="E4:S4"/>
    <mergeCell ref="E5:S5"/>
    <mergeCell ref="G10:W10"/>
    <mergeCell ref="P11:S11"/>
    <mergeCell ref="U11:W11"/>
    <mergeCell ref="X11:X12"/>
    <mergeCell ref="B14:F14"/>
    <mergeCell ref="C26:E26"/>
    <mergeCell ref="L26:Q26"/>
    <mergeCell ref="V26:X26"/>
    <mergeCell ref="B11:B12"/>
    <mergeCell ref="C11:C12"/>
    <mergeCell ref="D11:F11"/>
    <mergeCell ref="G11:K11"/>
    <mergeCell ref="L11:O11"/>
    <mergeCell ref="W32:X32"/>
    <mergeCell ref="W33:X33"/>
    <mergeCell ref="W34:X34"/>
    <mergeCell ref="W35:X35"/>
    <mergeCell ref="E29:X29"/>
    <mergeCell ref="E30:E31"/>
    <mergeCell ref="F30:F31"/>
    <mergeCell ref="G30:J30"/>
    <mergeCell ref="K30:N30"/>
    <mergeCell ref="O30:R30"/>
    <mergeCell ref="S30:V30"/>
    <mergeCell ref="W30:X31"/>
  </mergeCells>
  <conditionalFormatting sqref="G32:J35">
    <cfRule type="containsBlanks" dxfId="25" priority="7">
      <formula>LEN(TRIM(G32))=0</formula>
    </cfRule>
  </conditionalFormatting>
  <conditionalFormatting sqref="H13">
    <cfRule type="cellIs" priority="15" operator="equal">
      <formula>"NO DISPONIBLE"</formula>
    </cfRule>
  </conditionalFormatting>
  <conditionalFormatting sqref="H14:K18">
    <cfRule type="containsBlanks" dxfId="24" priority="23">
      <formula>LEN(TRIM(H14))=0</formula>
    </cfRule>
  </conditionalFormatting>
  <conditionalFormatting sqref="I13:K13">
    <cfRule type="cellIs" dxfId="23" priority="14" operator="equal">
      <formula>"NO DISPONIBLE"</formula>
    </cfRule>
  </conditionalFormatting>
  <conditionalFormatting sqref="K32:N35">
    <cfRule type="containsBlanks" dxfId="22" priority="6">
      <formula>LEN(TRIM(K32))=0</formula>
    </cfRule>
  </conditionalFormatting>
  <conditionalFormatting sqref="L13">
    <cfRule type="cellIs" priority="13" operator="equal">
      <formula>"NO DISPONIBLE"</formula>
    </cfRule>
  </conditionalFormatting>
  <conditionalFormatting sqref="L14:O18">
    <cfRule type="containsBlanks" dxfId="21" priority="24">
      <formula>LEN(TRIM(L14))=0</formula>
    </cfRule>
  </conditionalFormatting>
  <conditionalFormatting sqref="M13:O13">
    <cfRule type="cellIs" dxfId="20" priority="12" operator="equal">
      <formula>"NO DISPONIBLE"</formula>
    </cfRule>
  </conditionalFormatting>
  <conditionalFormatting sqref="O32:V35">
    <cfRule type="cellIs" dxfId="19" priority="1" operator="equal">
      <formula>"NO APLICA"</formula>
    </cfRule>
    <cfRule type="cellIs" dxfId="18" priority="2" operator="between">
      <formula>0.7</formula>
      <formula>1.2</formula>
    </cfRule>
    <cfRule type="cellIs" dxfId="17" priority="3" operator="between">
      <formula>0.5</formula>
      <formula>0.7</formula>
    </cfRule>
    <cfRule type="cellIs" dxfId="16" priority="4" operator="lessThan">
      <formula>0.5</formula>
    </cfRule>
    <cfRule type="cellIs" dxfId="15" priority="5" operator="greaterThan">
      <formula>1.2</formula>
    </cfRule>
  </conditionalFormatting>
  <conditionalFormatting sqref="P13">
    <cfRule type="cellIs" priority="11" operator="equal">
      <formula>"NO DISPONIBLE"</formula>
    </cfRule>
  </conditionalFormatting>
  <conditionalFormatting sqref="P14:S14 W14">
    <cfRule type="cellIs" dxfId="14" priority="25" stopIfTrue="1" operator="equal">
      <formula>"100%"</formula>
    </cfRule>
    <cfRule type="cellIs" dxfId="13" priority="26" stopIfTrue="1" operator="lessThan">
      <formula>0.5</formula>
    </cfRule>
    <cfRule type="cellIs" dxfId="12" priority="27" stopIfTrue="1" operator="between">
      <formula>0.5</formula>
      <formula>0.7</formula>
    </cfRule>
    <cfRule type="cellIs" dxfId="11" priority="28" stopIfTrue="1" operator="between">
      <formula>0.7</formula>
      <formula>1.2</formula>
    </cfRule>
    <cfRule type="cellIs" dxfId="10" priority="29" stopIfTrue="1" operator="greaterThanOrEqual">
      <formula>1.2</formula>
    </cfRule>
    <cfRule type="containsBlanks" dxfId="9" priority="30" stopIfTrue="1">
      <formula>LEN(TRIM(P14))=0</formula>
    </cfRule>
  </conditionalFormatting>
  <conditionalFormatting sqref="Q13:S13">
    <cfRule type="cellIs" dxfId="8" priority="10" operator="equal">
      <formula>"NO DISPONIBLE"</formula>
    </cfRule>
  </conditionalFormatting>
  <conditionalFormatting sqref="T13">
    <cfRule type="cellIs" priority="9" operator="equal">
      <formula>"NO DISPONIBLE"</formula>
    </cfRule>
  </conditionalFormatting>
  <conditionalFormatting sqref="U13:W13">
    <cfRule type="cellIs" dxfId="7" priority="8" operator="equal">
      <formula>"NO DISPONIBLE"</formula>
    </cfRule>
  </conditionalFormatting>
  <conditionalFormatting sqref="U15:W18">
    <cfRule type="containsBlanks" dxfId="6" priority="16">
      <formula>LEN(TRIM(U15))=0</formula>
    </cfRule>
    <cfRule type="cellIs" dxfId="5" priority="17" stopIfTrue="1" operator="equal">
      <formula>"100%"</formula>
    </cfRule>
    <cfRule type="cellIs" dxfId="4" priority="18" stopIfTrue="1" operator="lessThan">
      <formula>0.5</formula>
    </cfRule>
    <cfRule type="cellIs" dxfId="3" priority="19" stopIfTrue="1" operator="between">
      <formula>0.5</formula>
      <formula>0.7</formula>
    </cfRule>
    <cfRule type="cellIs" dxfId="2" priority="20" stopIfTrue="1" operator="between">
      <formula>0.7</formula>
      <formula>1.2</formula>
    </cfRule>
    <cfRule type="cellIs" dxfId="1" priority="21" stopIfTrue="1" operator="greaterThanOrEqual">
      <formula>1.2</formula>
    </cfRule>
    <cfRule type="containsBlanks" dxfId="0" priority="22" stopIfTrue="1">
      <formula>LEN(TRIM(U15))=0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3" sqref="A3:B3"/>
    </sheetView>
  </sheetViews>
  <sheetFormatPr baseColWidth="10" defaultColWidth="10.7109375" defaultRowHeight="15" x14ac:dyDescent="0.25"/>
  <cols>
    <col min="1" max="1" width="20.28515625" customWidth="1"/>
    <col min="2" max="2" width="34.7109375" customWidth="1"/>
  </cols>
  <sheetData>
    <row r="1" spans="1:2" x14ac:dyDescent="0.25">
      <c r="A1" s="27" t="s">
        <v>46</v>
      </c>
    </row>
    <row r="3" spans="1:2" ht="120" customHeight="1" x14ac:dyDescent="0.25">
      <c r="A3" s="198" t="s">
        <v>47</v>
      </c>
      <c r="B3" s="198"/>
    </row>
    <row r="5" spans="1:2" ht="45" x14ac:dyDescent="0.25">
      <c r="A5" s="19"/>
      <c r="B5" s="26" t="s">
        <v>48</v>
      </c>
    </row>
    <row r="6" spans="1:2" ht="60" x14ac:dyDescent="0.25">
      <c r="A6" s="20"/>
      <c r="B6" s="26" t="s">
        <v>49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SEGUIMIENTO 2025</vt:lpstr>
      <vt:lpstr>SEGUIMIENTO 2026</vt:lpstr>
      <vt:lpstr>SEGUIMIENTO 2027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Chan May</cp:lastModifiedBy>
  <cp:revision/>
  <dcterms:created xsi:type="dcterms:W3CDTF">2020-03-29T15:30:51Z</dcterms:created>
  <dcterms:modified xsi:type="dcterms:W3CDTF">2025-07-10T14:34:06Z</dcterms:modified>
  <cp:category/>
  <cp:contentStatus/>
</cp:coreProperties>
</file>