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3"/>
  <workbookPr/>
  <mc:AlternateContent xmlns:mc="http://schemas.openxmlformats.org/markup-compatibility/2006">
    <mc:Choice Requires="x15">
      <x15ac:absPath xmlns:x15ac="http://schemas.microsoft.com/office/spreadsheetml/2010/11/ac" url="/Users/sheylamartindelcampo/Desktop/2Tr25/"/>
    </mc:Choice>
  </mc:AlternateContent>
  <xr:revisionPtr revIDLastSave="0" documentId="13_ncr:1_{7EBAA924-86F6-EA41-BBB5-356EFC452A03}" xr6:coauthVersionLast="47" xr6:coauthVersionMax="47" xr10:uidLastSave="{00000000-0000-0000-0000-000000000000}"/>
  <bookViews>
    <workbookView xWindow="0" yWindow="1120" windowWidth="28800" windowHeight="16760" xr2:uid="{00000000-000D-0000-FFFF-FFFF00000000}"/>
  </bookViews>
  <sheets>
    <sheet name="Ok Seguimiento " sheetId="5" r:id="rId1"/>
    <sheet name="Hoja3" sheetId="4" r:id="rId2"/>
  </sheets>
  <definedNames>
    <definedName name="ADFASDF">#REF!</definedName>
    <definedName name="_xlnm.Print_Area" localSheetId="0">'Ok Seguimiento '!$B$1:$X$121</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'Ok Seguimiento '!$1:$12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5" l="1"/>
  <c r="P16" i="5"/>
  <c r="U67" i="5" l="1"/>
  <c r="U66" i="5"/>
  <c r="U26" i="5" l="1"/>
  <c r="U25" i="5"/>
  <c r="F36" i="4" l="1"/>
  <c r="U13" i="5" l="1"/>
  <c r="Q13" i="5"/>
  <c r="U114" i="5" l="1"/>
  <c r="U113" i="5"/>
  <c r="U112" i="5"/>
  <c r="U111" i="5"/>
  <c r="U110" i="5"/>
  <c r="U109" i="5"/>
  <c r="U108"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4" i="5"/>
  <c r="U23" i="5"/>
  <c r="U22" i="5"/>
  <c r="U21" i="5"/>
  <c r="U20" i="5"/>
  <c r="U19" i="5"/>
  <c r="U18" i="5"/>
  <c r="U17" i="5"/>
  <c r="U16" i="5"/>
  <c r="U15" i="5"/>
  <c r="U14" i="5"/>
  <c r="T14" i="5"/>
  <c r="V14" i="5"/>
  <c r="T15" i="5"/>
  <c r="T53" i="5"/>
  <c r="Q53" i="5"/>
  <c r="Q54" i="5"/>
  <c r="P54" i="5"/>
  <c r="T5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T13" i="5" l="1"/>
  <c r="P13" i="5"/>
  <c r="T114" i="5"/>
  <c r="P114" i="5"/>
  <c r="T113" i="5"/>
  <c r="P113" i="5"/>
  <c r="T112" i="5"/>
  <c r="P112" i="5"/>
  <c r="T111" i="5"/>
  <c r="P111" i="5"/>
  <c r="T110" i="5"/>
  <c r="P110" i="5"/>
  <c r="T109" i="5"/>
  <c r="P109" i="5"/>
  <c r="T108" i="5"/>
  <c r="P108" i="5"/>
  <c r="T107" i="5"/>
  <c r="P107" i="5"/>
  <c r="T106" i="5"/>
  <c r="P106" i="5"/>
  <c r="T105" i="5"/>
  <c r="P105" i="5"/>
  <c r="T104" i="5"/>
  <c r="P104" i="5"/>
  <c r="T103" i="5"/>
  <c r="P103" i="5"/>
  <c r="T102" i="5"/>
  <c r="P102" i="5"/>
  <c r="T101" i="5"/>
  <c r="P101" i="5"/>
  <c r="T100" i="5"/>
  <c r="P100" i="5"/>
  <c r="T99" i="5"/>
  <c r="P99" i="5"/>
  <c r="T98" i="5"/>
  <c r="P98" i="5"/>
  <c r="T97" i="5"/>
  <c r="P97" i="5"/>
  <c r="T96" i="5"/>
  <c r="P96" i="5"/>
  <c r="T95" i="5"/>
  <c r="P95" i="5"/>
  <c r="T94" i="5"/>
  <c r="P94" i="5"/>
  <c r="T93" i="5"/>
  <c r="P93" i="5"/>
  <c r="T92" i="5"/>
  <c r="P92" i="5"/>
  <c r="T91" i="5"/>
  <c r="P91" i="5"/>
  <c r="T90" i="5"/>
  <c r="P90" i="5"/>
  <c r="T89" i="5"/>
  <c r="P89" i="5"/>
  <c r="T88" i="5"/>
  <c r="P88" i="5"/>
  <c r="T87" i="5"/>
  <c r="P87" i="5"/>
  <c r="T86" i="5"/>
  <c r="P86" i="5"/>
  <c r="T85" i="5"/>
  <c r="P85" i="5"/>
  <c r="T84" i="5"/>
  <c r="P84" i="5"/>
  <c r="T83" i="5"/>
  <c r="P83" i="5"/>
  <c r="T82" i="5"/>
  <c r="P82" i="5"/>
  <c r="T81" i="5"/>
  <c r="P81" i="5"/>
  <c r="T80" i="5"/>
  <c r="P80" i="5"/>
  <c r="T79" i="5"/>
  <c r="P79" i="5"/>
  <c r="T78" i="5"/>
  <c r="P78" i="5"/>
  <c r="T77" i="5"/>
  <c r="P77" i="5"/>
  <c r="T76" i="5"/>
  <c r="P76" i="5"/>
  <c r="T75" i="5"/>
  <c r="P75" i="5"/>
  <c r="T74" i="5"/>
  <c r="P74" i="5"/>
  <c r="T73" i="5"/>
  <c r="P73" i="5"/>
  <c r="T72" i="5"/>
  <c r="P72" i="5"/>
  <c r="T71" i="5"/>
  <c r="P71" i="5"/>
  <c r="T70" i="5"/>
  <c r="P70" i="5"/>
  <c r="T69" i="5"/>
  <c r="P69" i="5"/>
  <c r="T68" i="5"/>
  <c r="P68" i="5"/>
  <c r="T67" i="5"/>
  <c r="P67" i="5"/>
  <c r="T66" i="5"/>
  <c r="P66" i="5"/>
  <c r="T65" i="5"/>
  <c r="P65" i="5"/>
  <c r="T64" i="5"/>
  <c r="P64" i="5"/>
  <c r="T63" i="5"/>
  <c r="P63" i="5"/>
  <c r="T62" i="5"/>
  <c r="P62" i="5"/>
  <c r="T61" i="5"/>
  <c r="P61" i="5"/>
  <c r="T60" i="5"/>
  <c r="P60" i="5"/>
  <c r="T59" i="5"/>
  <c r="P59" i="5"/>
  <c r="T58" i="5"/>
  <c r="P58" i="5"/>
  <c r="T57" i="5"/>
  <c r="P57" i="5"/>
  <c r="T56" i="5"/>
  <c r="P56" i="5"/>
  <c r="T55" i="5"/>
  <c r="P55" i="5"/>
  <c r="P53" i="5"/>
  <c r="T52" i="5"/>
  <c r="P52" i="5"/>
  <c r="T51" i="5"/>
  <c r="P51" i="5"/>
  <c r="T50" i="5"/>
  <c r="P50" i="5"/>
  <c r="T49" i="5"/>
  <c r="P49" i="5"/>
  <c r="T48" i="5"/>
  <c r="P48" i="5"/>
  <c r="T47" i="5"/>
  <c r="P47" i="5"/>
  <c r="T46" i="5"/>
  <c r="P46" i="5"/>
  <c r="T45" i="5"/>
  <c r="P45" i="5"/>
  <c r="T44" i="5"/>
  <c r="P44" i="5"/>
  <c r="T43" i="5"/>
  <c r="P43" i="5"/>
  <c r="T42" i="5"/>
  <c r="P42" i="5"/>
  <c r="T41" i="5"/>
  <c r="P41" i="5"/>
  <c r="T40" i="5"/>
  <c r="P40" i="5"/>
  <c r="T39" i="5"/>
  <c r="P39" i="5"/>
  <c r="T38" i="5"/>
  <c r="P38" i="5"/>
  <c r="T37" i="5"/>
  <c r="P37" i="5"/>
  <c r="T36" i="5"/>
  <c r="P36" i="5"/>
  <c r="T35" i="5"/>
  <c r="P35" i="5"/>
  <c r="T34" i="5"/>
  <c r="P34" i="5"/>
  <c r="T33" i="5"/>
  <c r="P33" i="5"/>
  <c r="T32" i="5"/>
  <c r="P32" i="5"/>
  <c r="T31" i="5"/>
  <c r="P31" i="5"/>
  <c r="T30" i="5"/>
  <c r="P30" i="5"/>
  <c r="T29" i="5"/>
  <c r="P29" i="5"/>
  <c r="T28" i="5"/>
  <c r="P28" i="5"/>
  <c r="T27" i="5"/>
  <c r="P27" i="5"/>
  <c r="T26" i="5"/>
  <c r="P26" i="5"/>
  <c r="T25" i="5"/>
  <c r="P25" i="5"/>
  <c r="T24" i="5"/>
  <c r="P24" i="5"/>
  <c r="T23" i="5"/>
  <c r="P23" i="5"/>
  <c r="T22" i="5"/>
  <c r="P22" i="5"/>
  <c r="T21" i="5"/>
  <c r="P21" i="5"/>
  <c r="T20" i="5"/>
  <c r="P20" i="5"/>
  <c r="T19" i="5"/>
  <c r="P19" i="5"/>
  <c r="T18" i="5"/>
  <c r="P18" i="5"/>
  <c r="T17" i="5"/>
  <c r="P17" i="5"/>
  <c r="T16" i="5"/>
  <c r="W14" i="5"/>
  <c r="S14" i="5"/>
  <c r="R14" i="5"/>
  <c r="Q14" i="5"/>
  <c r="P14" i="5"/>
  <c r="U143" i="5"/>
  <c r="T143" i="5"/>
  <c r="S143" i="5"/>
  <c r="R143" i="5"/>
  <c r="Q143" i="5"/>
  <c r="P143" i="5"/>
  <c r="O143" i="5"/>
  <c r="U142" i="5"/>
  <c r="T142" i="5"/>
  <c r="S142" i="5"/>
  <c r="R142" i="5"/>
  <c r="Q142" i="5"/>
  <c r="P142" i="5"/>
  <c r="O142" i="5"/>
  <c r="U141" i="5"/>
  <c r="T141" i="5"/>
  <c r="S141" i="5"/>
  <c r="R141" i="5"/>
  <c r="Q141" i="5"/>
  <c r="P141" i="5"/>
  <c r="O141" i="5"/>
  <c r="U140" i="5"/>
  <c r="T140" i="5"/>
  <c r="S140" i="5"/>
  <c r="R140" i="5"/>
  <c r="Q140" i="5"/>
  <c r="P140" i="5"/>
  <c r="O140" i="5"/>
  <c r="U139" i="5"/>
  <c r="T139" i="5"/>
  <c r="S139" i="5"/>
  <c r="R139" i="5"/>
  <c r="Q139" i="5"/>
  <c r="P139" i="5"/>
  <c r="O139" i="5"/>
  <c r="U138" i="5"/>
  <c r="T138" i="5"/>
  <c r="S138" i="5"/>
  <c r="R138" i="5"/>
  <c r="Q138" i="5"/>
  <c r="P138" i="5"/>
  <c r="O138" i="5"/>
  <c r="U137" i="5"/>
  <c r="T137" i="5"/>
  <c r="S137" i="5"/>
  <c r="R137" i="5"/>
  <c r="Q137" i="5"/>
  <c r="P137" i="5"/>
  <c r="O137" i="5"/>
  <c r="U136" i="5"/>
  <c r="T136" i="5"/>
  <c r="S136" i="5"/>
  <c r="R136" i="5"/>
  <c r="Q136" i="5"/>
  <c r="P136" i="5"/>
  <c r="O136" i="5"/>
  <c r="U135" i="5"/>
  <c r="T135" i="5"/>
  <c r="S135" i="5"/>
  <c r="R135" i="5"/>
  <c r="Q135" i="5"/>
  <c r="P135" i="5"/>
  <c r="O135" i="5"/>
  <c r="U134" i="5"/>
  <c r="T134" i="5"/>
  <c r="S134" i="5"/>
  <c r="R134" i="5"/>
  <c r="Q134" i="5"/>
  <c r="P134" i="5"/>
  <c r="O134" i="5"/>
  <c r="U133" i="5"/>
  <c r="T133" i="5"/>
  <c r="S133" i="5"/>
  <c r="R133" i="5"/>
  <c r="Q133" i="5"/>
  <c r="P133" i="5"/>
  <c r="O133" i="5"/>
  <c r="U132" i="5"/>
  <c r="T132" i="5"/>
  <c r="S132" i="5"/>
  <c r="R132" i="5"/>
  <c r="Q132" i="5"/>
  <c r="P132" i="5"/>
  <c r="O132" i="5"/>
  <c r="U131" i="5"/>
  <c r="T131" i="5"/>
  <c r="S131" i="5"/>
  <c r="R131" i="5"/>
  <c r="Q131" i="5"/>
  <c r="P131" i="5"/>
  <c r="O131" i="5"/>
  <c r="U130" i="5"/>
  <c r="T130" i="5"/>
  <c r="S130" i="5"/>
  <c r="R130" i="5"/>
  <c r="Q130" i="5"/>
  <c r="P130" i="5"/>
  <c r="O130" i="5"/>
  <c r="S127" i="5"/>
  <c r="O127" i="5"/>
  <c r="S126" i="5"/>
  <c r="O126" i="5"/>
  <c r="V125" i="5"/>
  <c r="U125" i="5"/>
  <c r="T125" i="5"/>
  <c r="S125" i="5"/>
  <c r="R125" i="5"/>
  <c r="Q125" i="5"/>
  <c r="P125" i="5"/>
  <c r="O125" i="5"/>
  <c r="W125" i="5" s="1"/>
  <c r="O8" i="4" l="1"/>
  <c r="I21" i="4" l="1"/>
  <c r="M21" i="4"/>
  <c r="L21" i="4"/>
  <c r="K21" i="4"/>
  <c r="J21" i="4"/>
</calcChain>
</file>

<file path=xl/sharedStrings.xml><?xml version="1.0" encoding="utf-8"?>
<sst xmlns="http://schemas.openxmlformats.org/spreadsheetml/2006/main" count="697" uniqueCount="453">
  <si>
    <t>FORMATO PARA LA PROGRAMACIÓN, SEGUIMIENTO Y EVALUACIÓN DEL AVANCE EN CUMPLIMIENTO DE METAS Y OBJETIVOS DEL PROGRAMA PRESUPUESTARIO ANUAL 2025</t>
  </si>
  <si>
    <t xml:space="preserve">EJE 4: PROSPERIDAD COMPARTIDA Y JUSTICIA SOCIAL												</t>
  </si>
  <si>
    <t>E-PPA 4.1 IMPULSO AL BIENESTAR SOCIAL</t>
  </si>
  <si>
    <t>SECRETARÍA MUNICIPAL DE BIENESTAR</t>
  </si>
  <si>
    <t>AVANCE EN CUMPLIMIENTO DE OBJETIVOS Y METAS TRIMESTRAL Y ACUMULADO RESPECTO A LOS TRIMESTRES 2025</t>
  </si>
  <si>
    <t>JUSTIFICACION TRIMESTRAL Y ANUAL DE AVANCE DE RESULTADOS 2025</t>
  </si>
  <si>
    <t>Nivel.
(unidad administrativa responsable)</t>
  </si>
  <si>
    <t>Resumen narrativo u objetivos.
Clave: Número del Eje, Número del Programa, 1 para el Fin, 1 para el Propósito, Número del Componente, Número de las Actividades.</t>
  </si>
  <si>
    <t>INDICADOR</t>
  </si>
  <si>
    <t>META PROGRAMADA ANUAL Y TRIMESTRAL2025</t>
  </si>
  <si>
    <t>META LOGRADA 2025</t>
  </si>
  <si>
    <t>PORCENTAJE DE AVANCE TRIMESTRAL 2025</t>
  </si>
  <si>
    <t>PORCENTAJE DE AVANCE ACUMULADO TRIMESTRALMENTE 2025</t>
  </si>
  <si>
    <t>Nombre del Indicador.
Siglas y descripción.</t>
  </si>
  <si>
    <t>Frecuencia de medición del Indicador.
Con base a las recomendaciones del nivel de objetivos.</t>
  </si>
  <si>
    <t>Unidad de medida del Indicador y unidad de medida de sus variables.</t>
  </si>
  <si>
    <t>ANUAL
PMD 2021-2024 ACTUALIZADO</t>
  </si>
  <si>
    <t>TRIMESTRE 1</t>
  </si>
  <si>
    <t>TRIMESTRE 2</t>
  </si>
  <si>
    <t>TRIMESTRE 3</t>
  </si>
  <si>
    <t>TRIMESTRE 4</t>
  </si>
  <si>
    <t>Fin
(DGPM / DP)</t>
  </si>
  <si>
    <r>
      <rPr>
        <b/>
        <sz val="11"/>
        <color theme="1"/>
        <rFont val="Arial"/>
        <family val="2"/>
      </rPr>
      <t>4.4.1: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</si>
  <si>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Arial"/>
        <family val="2"/>
      </rPr>
      <t xml:space="preserve">I_PROS_COM_JUS_SOC:  </t>
    </r>
    <r>
      <rPr>
        <sz val="11"/>
        <color theme="1"/>
        <rFont val="Arial"/>
        <family val="2"/>
      </rPr>
      <t xml:space="preserve">Índice de Prosperidad Compartida y Justicia Social </t>
    </r>
  </si>
  <si>
    <t>Trianual</t>
  </si>
  <si>
    <r>
      <rPr>
        <b/>
        <sz val="11"/>
        <color rgb="FF000000"/>
        <rFont val="Arial"/>
        <family val="2"/>
      </rPr>
      <t xml:space="preserve">UNIDAD DE MEDIDA DEL INDICADOR: 
</t>
    </r>
    <r>
      <rPr>
        <sz val="11"/>
        <color rgb="FF000000"/>
        <rFont val="Arial"/>
        <family val="2"/>
      </rPr>
      <t>Porcentaje</t>
    </r>
  </si>
  <si>
    <t>Justificación Trimestral:  
El Índice Municipal de Prosperidad Compartida y Justicia Social se integra con 4 Dimensiones y 10 sub dimensiones que miden aspectos de Equidad Económica y Oportunidades de Empleo, Acceso a Servicios Básicos de Calidad, Vivienda Digna y Accesible y Participación Ciudadana y Cohesión Social con indicadores de diferentes instituciones externas e internas al municipio. En el primer trimestre la meta realizada se consideró igual a la programada debido a que los indicadores no han tenido actualizaciones.</t>
  </si>
  <si>
    <t>EJEMPLO</t>
  </si>
  <si>
    <t>Propósito
(Secretaría Municipal del Bienestar)</t>
  </si>
  <si>
    <r>
      <rPr>
        <b/>
        <sz val="11"/>
        <color theme="0"/>
        <rFont val="Arial"/>
        <family val="2"/>
      </rPr>
      <t>4.1.1.1</t>
    </r>
    <r>
      <rPr>
        <sz val="11"/>
        <color theme="0"/>
        <rFont val="Arial"/>
        <family val="2"/>
      </rPr>
      <t xml:space="preserve"> La población que habita en el municipio recibe una educación de calidad, libre de violencia, acceso a la  salud, igualdad entre hombres y mujeres, mejorando su economía, dignificación laboral y bienestar social.</t>
    </r>
  </si>
  <si>
    <r>
      <rPr>
        <b/>
        <sz val="11"/>
        <color theme="0"/>
        <rFont val="Arial"/>
        <family val="2"/>
      </rPr>
      <t>PAESEB:</t>
    </r>
    <r>
      <rPr>
        <sz val="11"/>
        <color theme="0"/>
        <rFont val="Arial"/>
        <family val="2"/>
      </rPr>
      <t xml:space="preserve"> Porcentaje de Acciones Educativas, salud, económicas, y de bienestar implementadas.</t>
    </r>
  </si>
  <si>
    <t>Anual</t>
  </si>
  <si>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 xml:space="preserve">
Acciones</t>
    </r>
  </si>
  <si>
    <t>Justificación Trimestral: Este indicador tiene como meta anual realizar 39192 acciones a favor de la población que habita en el municipio. En este trimestre se realizaron 10627 de las 7981 programadas. El porcentaje alcanzado de 133.15%, para favorecer a una educación de calidad, libre de violencia, acceso a la  salud, igualdad entre hombres y mujeres, mejorando su economía, dignificación laboral y bienestar social.</t>
  </si>
  <si>
    <t>Componente  
(Secretaría Municipal del Bienestar)</t>
  </si>
  <si>
    <r>
      <rPr>
        <b/>
        <sz val="11"/>
        <rFont val="Arial"/>
        <family val="2"/>
      </rPr>
      <t>4.1.1.1.1</t>
    </r>
    <r>
      <rPr>
        <sz val="11"/>
        <rFont val="Arial"/>
        <family val="2"/>
      </rPr>
      <t xml:space="preserve"> Reuniones de coordinación administrativa y económica con las Direcciones Generales de la Secretaría Municipal de Bienestar realizadas.</t>
    </r>
  </si>
  <si>
    <r>
      <rPr>
        <b/>
        <sz val="11"/>
        <rFont val="Arial"/>
        <family val="2"/>
      </rPr>
      <t xml:space="preserve">PRCAEI: </t>
    </r>
    <r>
      <rPr>
        <sz val="11"/>
        <rFont val="Arial"/>
        <family val="2"/>
      </rPr>
      <t>Porcentaje de Reuniones de Coordinación administrativa y económica  implementadas.</t>
    </r>
  </si>
  <si>
    <t>Trimestral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</si>
  <si>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</si>
  <si>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t>Justificación Trimestral: Este indicador tiene como meta anual realizar 24 reuniones. En este trimestre se realizaron 6 de las 6 programadas. El porcentaje alcanzado de 100%, con la finalidad de seguir fortaleciendo las acciones a implementar a favor de los ciudadanos del municipio.</t>
  </si>
  <si>
    <t>Actividad</t>
  </si>
  <si>
    <r>
      <rPr>
        <b/>
        <sz val="11"/>
        <color theme="1"/>
        <rFont val="Arial"/>
        <family val="2"/>
      </rPr>
      <t>4.1.1.1.1.1</t>
    </r>
    <r>
      <rPr>
        <sz val="11"/>
        <color theme="1"/>
        <rFont val="Arial"/>
        <family val="2"/>
      </rPr>
      <t xml:space="preserve"> Realización de reuniones de coordinación con enfoque administrativo y económico con las Direcciones Generales de la SMDB.</t>
    </r>
  </si>
  <si>
    <r>
      <rPr>
        <b/>
        <sz val="11"/>
        <rFont val="Arial"/>
        <family val="2"/>
      </rPr>
      <t>PRD:</t>
    </r>
    <r>
      <rPr>
        <sz val="11"/>
        <rFont val="Arial"/>
        <family val="2"/>
      </rPr>
      <t xml:space="preserve"> Porcentaje de Reuniones con las Direcciones </t>
    </r>
  </si>
  <si>
    <t>Justificación Trimestral: Este indicador tiene como meta anual realizar 24 reuniones. En este trimestre se realizaron 6 de las 6 programadas. El porcentaje alcanzado de 100.00%, con la finalidad de seguir fortaleciendo las acciones a implementar a favor de los ciudadanos del municipio.</t>
  </si>
  <si>
    <t>Componente  
(Dirección General de Bienestar)</t>
  </si>
  <si>
    <r>
      <rPr>
        <b/>
        <sz val="11"/>
        <color theme="1"/>
        <rFont val="Arial"/>
        <family val="2"/>
      </rPr>
      <t>4.1.1.1.2</t>
    </r>
    <r>
      <rPr>
        <sz val="11"/>
        <color theme="1"/>
        <rFont val="Arial"/>
        <family val="2"/>
      </rPr>
      <t xml:space="preserve"> Acciones de derechos sociales, con humanismo, desarrollo social y bienestar realizadas. </t>
    </r>
  </si>
  <si>
    <r>
      <rPr>
        <b/>
        <sz val="11"/>
        <color theme="1"/>
        <rFont val="Arial"/>
        <family val="2"/>
      </rPr>
      <t>PADSDB:</t>
    </r>
    <r>
      <rPr>
        <sz val="11"/>
        <color theme="1"/>
        <rFont val="Arial"/>
        <family val="2"/>
      </rPr>
      <t xml:space="preserve"> Porcentaje de Acciones de Derechos Sociales, Desarrollo Social y Bienestar</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</si>
  <si>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</si>
  <si>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t>Justificación Trimestral:  Este indicador tiene como meta anual realizar 108 acciones de derechos sociales. En este trimestre se realizaron 7 de las 27 programadas, debido a que se realizaron las Integraciones de Comités Vecinales, las brigadas quedaron canceladas porque todo el personal estaba apoyando en las integraciones y las brigadas de atención Cancún Nos Une se han cancelado por la agenda de la Presidencia Municipal. El porcentaje alcanzado de 25.93%, para fortalecer el desarrollo social y bienestar.</t>
  </si>
  <si>
    <r>
      <rPr>
        <b/>
        <sz val="11"/>
        <color theme="1"/>
        <rFont val="Arial"/>
        <family val="2"/>
      </rPr>
      <t xml:space="preserve">4.1.1.1.2.1 </t>
    </r>
    <r>
      <rPr>
        <sz val="11"/>
        <color theme="1"/>
        <rFont val="Arial"/>
        <family val="2"/>
      </rPr>
      <t>Realización de acciones en materia de desarrollo del bienestar social, en coordinación con dependencias gubernamentales y la sociedad civil, fortaleciendo la cohesión social, de la ciudadanía en atención prioritaria.</t>
    </r>
  </si>
  <si>
    <r>
      <rPr>
        <b/>
        <sz val="11"/>
        <color theme="1"/>
        <rFont val="Arial"/>
        <family val="2"/>
      </rPr>
      <t>PADBS:</t>
    </r>
    <r>
      <rPr>
        <sz val="11"/>
        <color theme="1"/>
        <rFont val="Arial"/>
        <family val="2"/>
      </rPr>
      <t xml:space="preserve"> Porcentaje de acciones de desarrollo del bienestar social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</si>
  <si>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</si>
  <si>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t>Justificación Trimestral: Este indicador tiene como meta anual realizar 31 acciones. En este trimestre se realizaron 2 de los 7 programadas, debido a que se realizaron las Integraciones de Comités Vecinales, las brigadas quedaron canceladas porque todo el personal estaba apoyando en las integraciones. El porcentaje alcanzado de 28.57%.</t>
  </si>
  <si>
    <r>
      <rPr>
        <b/>
        <sz val="11"/>
        <color theme="1"/>
        <rFont val="Arial"/>
        <family val="2"/>
      </rPr>
      <t>4.1.1.1.2.2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</si>
  <si>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 xml:space="preserve">PBSR: </t>
    </r>
    <r>
      <rPr>
        <sz val="11"/>
        <color theme="1"/>
        <rFont val="Arial"/>
        <family val="2"/>
      </rPr>
      <t>Porcentaje de Brigadas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</si>
  <si>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</si>
  <si>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t xml:space="preserve">Justificación Trimestral: Este indicador tiene como meta anual realizar 69 brigadas. En este trimestre se realizaron 5 de las 20 programadas, debido a que se realizaron las Integraciones de Comités Vecinales, las brigadas quedaron canceladas porque todo el personal estaba apoyando en las integraciones y las brigadas de atención Cancún Nos Une se han cancelado por la agenda de la Presidencia Municipal. El porcentaje alcanzado de 25.00%.
</t>
  </si>
  <si>
    <r>
      <rPr>
        <b/>
        <sz val="11"/>
        <color theme="1"/>
        <rFont val="Arial"/>
        <family val="2"/>
      </rPr>
      <t>4.1.1.1.2.3</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</si>
  <si>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11"/>
        <color theme="1"/>
        <rFont val="Arial"/>
        <family val="2"/>
      </rPr>
      <t>PTCCVP:</t>
    </r>
    <r>
      <rPr>
        <sz val="11"/>
        <color theme="1"/>
        <rFont val="Arial"/>
        <family val="2"/>
      </rPr>
      <t xml:space="preserve"> Porcentaje de Talleres de Co Creación por zona para que  la ciudadanía proponga proyectos y votación presencial</t>
    </r>
  </si>
  <si>
    <r>
      <t xml:space="preserve">UNIDAD DE MEDIDA DEL INDICADOR: Porcentaje
UNIDAD DE MEDIDA DE LAS VARIABLES: </t>
    </r>
    <r>
      <rPr>
        <sz val="11"/>
        <color theme="1"/>
        <rFont val="Arial"/>
        <family val="2"/>
      </rPr>
      <t>Talleres de Co Creación y Votación Presencial</t>
    </r>
  </si>
  <si>
    <t xml:space="preserve">Justificación Trimestral: Este indicador tiene como meta anual realizar 8 acciones del Presupuesto Participativo. En este trimestre no se tiene meta programada. </t>
  </si>
  <si>
    <t>Componente  
(Dirección de Organización Comunitaria, Cohesión Social y Participación Ciudadana)</t>
  </si>
  <si>
    <r>
      <t xml:space="preserve">4.1.1.1.3 </t>
    </r>
    <r>
      <rPr>
        <sz val="11"/>
        <color theme="1"/>
        <rFont val="Arial"/>
        <family val="2"/>
      </rPr>
      <t>Acciones que garanticen los derechos sociales encaminados al impulso de la cohesión social ejercidas</t>
    </r>
  </si>
  <si>
    <r>
      <rPr>
        <b/>
        <sz val="11"/>
        <color theme="1"/>
        <rFont val="Arial"/>
        <family val="2"/>
      </rPr>
      <t xml:space="preserve">PADS: </t>
    </r>
    <r>
      <rPr>
        <sz val="11"/>
        <color theme="1"/>
        <rFont val="Arial"/>
        <family val="2"/>
      </rPr>
      <t>Porcentaje de acciones de derechos sociales</t>
    </r>
  </si>
  <si>
    <t xml:space="preserve">Justificación Trimestral: Este indicador tiene como meta anual realizar 1 acción que garanticen los derechos sociales. En este trimestre no se tiene meta programada. </t>
  </si>
  <si>
    <r>
      <rPr>
        <b/>
        <sz val="11"/>
        <color theme="1"/>
        <rFont val="Arial"/>
        <family val="2"/>
      </rPr>
      <t xml:space="preserve">4.1.1.1.3.1 </t>
    </r>
    <r>
      <rPr>
        <sz val="11"/>
        <color theme="1"/>
        <rFont val="Arial"/>
        <family val="2"/>
      </rPr>
      <t>Realización de promoción de convenios para generar estrategias e impulsar el bienestar social con organismos públicos de los tres niveles de gobierno o instituciones privadas, que coadyuven a garantizar el beneficio social.</t>
    </r>
  </si>
  <si>
    <r>
      <rPr>
        <b/>
        <sz val="11"/>
        <color theme="1"/>
        <rFont val="Arial"/>
        <family val="2"/>
      </rPr>
      <t>PCBS</t>
    </r>
    <r>
      <rPr>
        <sz val="11"/>
        <color theme="1"/>
        <rFont val="Arial"/>
        <family val="2"/>
      </rPr>
      <t>: Porcentaje de convenios para el bienestar social.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</si>
  <si>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Convenios</t>
    </r>
  </si>
  <si>
    <t xml:space="preserve">Justificación Trimestral: Este indicador tiene como meta anual realizar 1 promoción de convenios.  En este trimestre no se tiene meta programada. </t>
  </si>
  <si>
    <t>Componente  
(Coordinación de Promoción Social del Bienestar)</t>
  </si>
  <si>
    <r>
      <t xml:space="preserve">4.1.1.1.4 </t>
    </r>
    <r>
      <rPr>
        <sz val="11"/>
        <color theme="1"/>
        <rFont val="Arial"/>
        <family val="2"/>
      </rPr>
      <t>Acciones de difusión, comunicación, en materia de promoción social, de las diversas actividades realizadas.</t>
    </r>
  </si>
  <si>
    <r>
      <rPr>
        <b/>
        <sz val="11"/>
        <color theme="1"/>
        <rFont val="Arial"/>
        <family val="2"/>
      </rPr>
      <t xml:space="preserve">PAPS: </t>
    </r>
    <r>
      <rPr>
        <sz val="11"/>
        <color theme="1"/>
        <rFont val="Arial"/>
        <family val="2"/>
      </rPr>
      <t>Porcentaje de acciones de promoción social</t>
    </r>
  </si>
  <si>
    <t xml:space="preserve">Justificación Trimestral: Este indicador tiene como meta anual realizar 233 acciones de difusión. En este trimestre se realizaron 13 de las 63 programadas. El porcentaje alcanzado de 30.16%, debido a que todo el personal trabajo en apoyo a la integración de Comités Vecinales. </t>
  </si>
  <si>
    <r>
      <rPr>
        <b/>
        <sz val="11"/>
        <color theme="1"/>
        <rFont val="Arial"/>
        <family val="2"/>
      </rPr>
      <t xml:space="preserve">4.1.1.1.4.1 </t>
    </r>
    <r>
      <rPr>
        <sz val="11"/>
        <color theme="1"/>
        <rFont val="Arial"/>
        <family val="2"/>
      </rPr>
      <t>Realización de difusión, a través de volanteo, perifoneo y redes sociales de la Secretaria de Bienestar, de las diversas actividades que se realicen.</t>
    </r>
  </si>
  <si>
    <r>
      <rPr>
        <b/>
        <sz val="11"/>
        <color theme="1"/>
        <rFont val="Arial"/>
        <family val="2"/>
      </rPr>
      <t>PDDA</t>
    </r>
    <r>
      <rPr>
        <sz val="11"/>
        <color theme="1"/>
        <rFont val="Arial"/>
        <family val="2"/>
      </rPr>
      <t>: Porcentaje de difuciones de las diversas actividades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</si>
  <si>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</si>
  <si>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t>Componente
(Coordinación de Comités Vecinales)</t>
  </si>
  <si>
    <r>
      <t xml:space="preserve">4.1.1.1.5 </t>
    </r>
    <r>
      <rPr>
        <sz val="11"/>
        <color theme="1"/>
        <rFont val="Arial"/>
        <family val="2"/>
      </rPr>
      <t>Mecanismos de participación a través de comités vecinales para el mejoramiento de la calidad de vida de la población de Benito Juárez ejercidos.</t>
    </r>
  </si>
  <si>
    <r>
      <rPr>
        <b/>
        <sz val="11"/>
        <color theme="1"/>
        <rFont val="Arial"/>
        <family val="2"/>
      </rPr>
      <t>PPCCAV:</t>
    </r>
    <r>
      <rPr>
        <sz val="11"/>
        <color theme="1"/>
        <rFont val="Arial"/>
        <family val="2"/>
      </rPr>
      <t xml:space="preserve"> Porcentaje de participación ciudadana a través de los comités y anuencias vecinales.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</si>
  <si>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</si>
  <si>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t>Justificación Trimestral: Este indicador tiene como meta anual realizar 420 mecanismos de participación. En este trimestre se realizaron 348 de los 323 programados. El porcentaje alcanzado del 107.74%.</t>
  </si>
  <si>
    <r>
      <rPr>
        <b/>
        <sz val="11"/>
        <color theme="1"/>
        <rFont val="Arial"/>
        <family val="2"/>
      </rPr>
      <t>4.1.1.1.5.1</t>
    </r>
    <r>
      <rPr>
        <sz val="11"/>
        <color theme="1"/>
        <rFont val="Arial"/>
        <family val="2"/>
      </rPr>
      <t xml:space="preserve"> 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</si>
  <si>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PCVISP: </t>
    </r>
    <r>
      <rPr>
        <sz val="11"/>
        <color theme="1"/>
        <rFont val="Arial"/>
        <family val="2"/>
      </rPr>
      <t>Porcentaje de Comités Vecinales Integrados en seguimiento y participación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</si>
  <si>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</si>
  <si>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t>Justificación Trimestral: Este indicador tiene como meta anual realizar 406 acciones de Integración seguimiento y participación de Comités Vecinales. En este trimestre se realizaron 342 de los 315 programados, realizando 307 integraciones y 35 seguimientos a los Comités Vecinales. El porcentaje alcanzado del 108.57%.</t>
  </si>
  <si>
    <r>
      <rPr>
        <b/>
        <sz val="11"/>
        <color theme="1"/>
        <rFont val="Arial"/>
        <family val="2"/>
      </rPr>
      <t>4.1.1.1.5.2</t>
    </r>
    <r>
      <rPr>
        <sz val="11"/>
        <color theme="1"/>
        <rFont val="Arial"/>
        <family val="2"/>
      </rPr>
      <t xml:space="preserve"> Gestión de  anuencias vecinales para realizar las aperturas de negocios.</t>
    </r>
  </si>
  <si>
    <r>
      <rPr>
        <b/>
        <sz val="11"/>
        <color theme="1"/>
        <rFont val="Arial"/>
        <family val="2"/>
      </rPr>
      <t xml:space="preserve">PAVS: </t>
    </r>
    <r>
      <rPr>
        <sz val="11"/>
        <color theme="1"/>
        <rFont val="Arial"/>
        <family val="2"/>
      </rPr>
      <t>Porcentaje de  Anuencias Vecinales Solicitadas.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</si>
  <si>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</si>
  <si>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t>Justificación Trimestral: Este indicador tiene como meta anual realizar 14 gestiones de anuencias vecinales.  En este trimestre se realizaron 6 de los 8 programados, debido a que estas se generan a petición de parte de la ciudadanía y no por actividades que agende la Coordinación de Comités Vecinales, y solo 6 ciudadanos se acercaron a solicitarlo. El porcentaje alcanzado del 75.00%</t>
  </si>
  <si>
    <t>Componente
(Coordinación de Centros de Oportunidad, Bienestar y Unidad Social)</t>
  </si>
  <si>
    <r>
      <rPr>
        <b/>
        <sz val="11"/>
        <color theme="1"/>
        <rFont val="Arial"/>
        <family val="2"/>
      </rPr>
      <t xml:space="preserve">4.1.1.1.6 </t>
    </r>
    <r>
      <rPr>
        <sz val="11"/>
        <color theme="1"/>
        <rFont val="Arial"/>
        <family val="2"/>
      </rPr>
      <t>Acciones en pleno derecho social, de acceso a toda la población a la reconstrucción del tejido, desarrollo y beneficio social, realizadas</t>
    </r>
  </si>
  <si>
    <r>
      <rPr>
        <b/>
        <sz val="11"/>
        <color theme="1"/>
        <rFont val="Arial"/>
        <family val="2"/>
      </rPr>
      <t xml:space="preserve">PADSR: </t>
    </r>
    <r>
      <rPr>
        <sz val="11"/>
        <color theme="1"/>
        <rFont val="Arial"/>
        <family val="2"/>
      </rPr>
      <t>Porcentaje de acciones de derecho y beneficio social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</si>
  <si>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</si>
  <si>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t>Justificación Trimestral: Este indicador tiene como meta anual realizar 249 acciones en pleno derecho social. En este trimestre se realizaron 74 de 63 programadas. El porcentaje alcanzado del 117.46%, debido a la demanda de la ciudadanía que asiste a los cursos y talleres que se imparten en los COBUS, se requirió abrir nuevos horarios, dichos cursos han permitido a la población usuaria de los mismos prepararse en conocimiento básico para el autoempleo y sustento de sus familias, así como de práctica ocupacional y de esparcimiento al igual que familias y amistades con quienes comparten el desempeño de las actividades.</t>
  </si>
  <si>
    <r>
      <rPr>
        <b/>
        <sz val="11"/>
        <color theme="1"/>
        <rFont val="Arial"/>
        <family val="2"/>
      </rPr>
      <t>4.1.1.1.6.1</t>
    </r>
    <r>
      <rPr>
        <sz val="11"/>
        <color theme="1"/>
        <rFont val="Arial"/>
        <family val="2"/>
      </rPr>
      <t xml:space="preserve"> Realización de cursos y talleres en los Módulos y Centros de Oportunidad, Bienestar y Unidad Social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</si>
  <si>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</si>
  <si>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</si>
  <si>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t>Justificación Trimestral: Este indicador tiene como meta anual realizar 240 cursos y talleres en los COBUS. En este trimestre se realizaron 73 de 60 programadas. El porcentaje alcanzado del 121.67%, debido a la demanda de la ciudadanía que asiste a los cursos y talleres que se imparten en los COBUS, se requirió abrir nuevos horarios.</t>
  </si>
  <si>
    <r>
      <rPr>
        <b/>
        <sz val="11"/>
        <color theme="1"/>
        <rFont val="Arial"/>
        <family val="2"/>
      </rPr>
      <t>4.1.1.1.6.2</t>
    </r>
    <r>
      <rPr>
        <sz val="11"/>
        <color theme="1"/>
        <rFont val="Arial"/>
        <family val="2"/>
      </rPr>
      <t xml:space="preserve">  Realización de actividades de concientización en coordinación con dependencias gubernamentales y la sociedad civil, para fomentar el arte, la cultura, y el desarrollo social</t>
    </r>
  </si>
  <si>
    <r>
      <rPr>
        <b/>
        <sz val="11"/>
        <color theme="1"/>
        <rFont val="Arial"/>
        <family val="2"/>
      </rPr>
      <t>PASR:</t>
    </r>
    <r>
      <rPr>
        <sz val="11"/>
        <color theme="1"/>
        <rFont val="Arial"/>
        <family val="2"/>
      </rPr>
      <t xml:space="preserve"> Porcentaje de actividades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</si>
  <si>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t>
    </r>
  </si>
  <si>
    <t xml:space="preserve">Justificación Trimestral: Este indicador tiene como meta anual realizar 5 actividades de concientización. En este trimestre se realizaron 1 de 2 programadas. El porcentaje alcanzado del 50.00%, debido a la carga de trabajo de las Integraciones de Vecinales, se anularon las actividades.
</t>
  </si>
  <si>
    <r>
      <rPr>
        <b/>
        <sz val="11"/>
        <color theme="1"/>
        <rFont val="Arial"/>
        <family val="2"/>
      </rPr>
      <t>4.1.1.1.6.3</t>
    </r>
    <r>
      <rPr>
        <sz val="11"/>
        <color theme="1"/>
        <rFont val="Arial"/>
        <family val="2"/>
      </rPr>
      <t xml:space="preserve">  Mejora de las instalaciones de los Centros de Oportunidad, Bienestar y Unidad Social.</t>
    </r>
  </si>
  <si>
    <r>
      <rPr>
        <b/>
        <sz val="11"/>
        <color theme="1"/>
        <rFont val="Arial"/>
        <family val="2"/>
      </rPr>
      <t>PIM</t>
    </r>
    <r>
      <rPr>
        <sz val="11"/>
        <color theme="1"/>
        <rFont val="Arial"/>
        <family val="2"/>
      </rPr>
      <t>: Porcentaje de instalaciones mejoradas</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</si>
  <si>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Instalaciones mejoradas</t>
    </r>
  </si>
  <si>
    <t>Justificación Trimestral: Este indicador tiene como meta anual realizar 4 mejoras de las instalaciones de los Centros de Oportunidad, Bienestar y Unidad Social. En este trimestre se realizó 1 mejora de 1 planeada.</t>
  </si>
  <si>
    <t>Componente
(Coordinación de Atención a Grupos Prioritarios)</t>
  </si>
  <si>
    <r>
      <rPr>
        <b/>
        <sz val="11"/>
        <color theme="1"/>
        <rFont val="Arial"/>
        <family val="2"/>
      </rPr>
      <t>4.1.1.1.7</t>
    </r>
    <r>
      <rPr>
        <sz val="11"/>
        <color theme="1"/>
        <rFont val="Arial"/>
        <family val="2"/>
      </rPr>
      <t xml:space="preserve"> Acciones para garantizar las condiciones para un acceso equitativo al bienestar y todos sus derechos de las personas en situación prioritaria realizadas</t>
    </r>
  </si>
  <si>
    <r>
      <rPr>
        <b/>
        <sz val="11"/>
        <color theme="1"/>
        <rFont val="Arial"/>
        <family val="2"/>
      </rPr>
      <t>PAAEB:</t>
    </r>
    <r>
      <rPr>
        <sz val="11"/>
        <color theme="1"/>
        <rFont val="Arial"/>
        <family val="2"/>
      </rPr>
      <t xml:space="preserve"> Porcentaje de acciones para un acceso equitativo al bienestar</t>
    </r>
  </si>
  <si>
    <t>Justificación Trimestral: Este indicador tiene como meta anual realizar 74 acciones para un acceso equitativo al bienestar. En este trimestre se realizaron 19 de 17 programadas. El porcentaje alcanzado del 111.76%.</t>
  </si>
  <si>
    <r>
      <rPr>
        <b/>
        <sz val="11"/>
        <color theme="1"/>
        <rFont val="Arial"/>
        <family val="2"/>
      </rPr>
      <t>4.1.1.1.7.1</t>
    </r>
    <r>
      <rPr>
        <sz val="11"/>
        <color theme="1"/>
        <rFont val="Arial"/>
        <family val="2"/>
      </rPr>
      <t xml:space="preserve">  Realización de actividades, para la  prevención, atención y erradicación de la violencia contra las mujeres.</t>
    </r>
  </si>
  <si>
    <r>
      <rPr>
        <b/>
        <sz val="11"/>
        <color theme="1"/>
        <rFont val="Arial"/>
        <family val="2"/>
      </rPr>
      <t xml:space="preserve">PAVMR: </t>
    </r>
    <r>
      <rPr>
        <sz val="11"/>
        <color theme="1"/>
        <rFont val="Arial"/>
        <family val="2"/>
      </rPr>
      <t>Porcentaje de Actividades contra  la violencia a las mujeres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</si>
  <si>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t>
    </r>
  </si>
  <si>
    <t>Justificación Trimestral: Este indicador tiene como meta anual realizar 21 actividades, para la  prevención, atención y erradicación de la violencia contra las mujeres. En este trimestre se realizaron 6 de 6 programadas. El porcentaje alcanzado del 100%.</t>
  </si>
  <si>
    <r>
      <rPr>
        <b/>
        <sz val="11"/>
        <color theme="1"/>
        <rFont val="Arial"/>
        <family val="2"/>
      </rPr>
      <t>4.1.1.1.7.2</t>
    </r>
    <r>
      <rPr>
        <sz val="11"/>
        <color theme="1"/>
        <rFont val="Arial"/>
        <family val="2"/>
      </rPr>
      <t xml:space="preserve">   Realización de acciones para la protección de los derechos de niñas, niños, adolescentes y personas en atención prioritaria del municipio de Benito Juárez.</t>
    </r>
  </si>
  <si>
    <r>
      <rPr>
        <b/>
        <sz val="11"/>
        <color theme="1"/>
        <rFont val="Arial"/>
        <family val="2"/>
      </rPr>
      <t xml:space="preserve">PAPDNA: </t>
    </r>
    <r>
      <rPr>
        <sz val="11"/>
        <color theme="1"/>
        <rFont val="Arial"/>
        <family val="2"/>
      </rPr>
      <t xml:space="preserve"> Porcentaje de acciones para la protección de los derechos de niñas, niños y adolescentes</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</si>
  <si>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t>
    </r>
  </si>
  <si>
    <t>Justificación Trimestral: Este indicador tiene como meta anual realizar 53 acciones para la protección de los derechos de niñas, niños, adolescentes y personas en atención prioritaria. En este trimestre se realizaron 11 de las 13 programadas. El porcentaje alcanzado del 118.18%.</t>
  </si>
  <si>
    <t>Componente
(Dirección de Programas para el Bienestar)</t>
  </si>
  <si>
    <r>
      <t xml:space="preserve">4.1.1.1.8 </t>
    </r>
    <r>
      <rPr>
        <sz val="11"/>
        <color theme="1"/>
        <rFont val="Arial"/>
        <family val="2"/>
      </rPr>
      <t>Acciones a favor de acortar las brechas de desigualdad ejercidas</t>
    </r>
  </si>
  <si>
    <r>
      <rPr>
        <b/>
        <sz val="11"/>
        <color theme="1"/>
        <rFont val="Arial"/>
        <family val="2"/>
      </rPr>
      <t>PAABD:</t>
    </r>
    <r>
      <rPr>
        <sz val="11"/>
        <color theme="1"/>
        <rFont val="Arial"/>
        <family val="2"/>
      </rPr>
      <t xml:space="preserve"> Porcentaje de acciones para acortar las brechas de desigualdad</t>
    </r>
  </si>
  <si>
    <t>Justificación Trimestral: Este indicador tiene como meta anual realizar 3 acciones a favor de acortar las brechas de desigualdad. En este trimestre no se realizó la meta programada, debido a que el personal estuvo apoyando a la integración de comités vecinales y las dependencias que apoyan para realizar el programa, tenían disponibilidad.</t>
  </si>
  <si>
    <r>
      <rPr>
        <b/>
        <sz val="11"/>
        <color theme="1"/>
        <rFont val="Arial"/>
        <family val="2"/>
      </rPr>
      <t>4.1.1.1.8.1</t>
    </r>
    <r>
      <rPr>
        <sz val="11"/>
        <color theme="1"/>
        <rFont val="Arial"/>
        <family val="2"/>
      </rPr>
      <t xml:space="preserve"> Realización de actividades para el bienestar social, acortando las brechas de desigualdad.</t>
    </r>
  </si>
  <si>
    <r>
      <rPr>
        <b/>
        <sz val="11"/>
        <color theme="1"/>
        <rFont val="Arial"/>
        <family val="2"/>
      </rPr>
      <t>PABS:</t>
    </r>
    <r>
      <rPr>
        <sz val="11"/>
        <color theme="1"/>
        <rFont val="Arial"/>
        <family val="2"/>
      </rPr>
      <t xml:space="preserve"> Porcentaje de Actividades para el bienestar social</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</si>
  <si>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</si>
  <si>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t>Componente
(Coordinación de Programas Sociales)</t>
  </si>
  <si>
    <r>
      <t xml:space="preserve">4.1.1.1.9 </t>
    </r>
    <r>
      <rPr>
        <sz val="11"/>
        <color theme="1"/>
        <rFont val="Arial"/>
        <family val="2"/>
      </rPr>
      <t>Política social del municipio basada en la vinculación con las instituciones gubernamentales y particulares  para llevar a cabo programas de desarrollo social y bienestar ejecutadas.</t>
    </r>
  </si>
  <si>
    <r>
      <rPr>
        <b/>
        <sz val="11"/>
        <color theme="1"/>
        <rFont val="Arial"/>
        <family val="2"/>
      </rPr>
      <t>PAPSE:</t>
    </r>
    <r>
      <rPr>
        <sz val="11"/>
        <color theme="1"/>
        <rFont val="Arial"/>
        <family val="2"/>
      </rPr>
      <t xml:space="preserve"> Porcentaje de Acciones de Política social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</si>
  <si>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de Política Social </t>
    </r>
  </si>
  <si>
    <t xml:space="preserve">Justificación Trimestral: Este indicador tiene como meta anual realizar 6 políticas sociales del municipio. En este trimestre se realizaron 1 de las 1 programadas. El porcentaje alcanzado del 100%.        </t>
  </si>
  <si>
    <r>
      <rPr>
        <b/>
        <sz val="11"/>
        <color theme="1"/>
        <rFont val="Arial"/>
        <family val="2"/>
      </rPr>
      <t>4.1.1.1.9.1</t>
    </r>
    <r>
      <rPr>
        <sz val="11"/>
        <color theme="1"/>
        <rFont val="Arial"/>
        <family val="2"/>
      </rPr>
      <t xml:space="preserve"> Realización de actividades de vinculación con los programas de los tres niveles de gobierno y la sociedad civil, para el bienestar social.</t>
    </r>
  </si>
  <si>
    <r>
      <rPr>
        <b/>
        <sz val="11"/>
        <color theme="1"/>
        <rFont val="Arial"/>
        <family val="2"/>
      </rPr>
      <t>PAVBS:</t>
    </r>
    <r>
      <rPr>
        <sz val="11"/>
        <color theme="1"/>
        <rFont val="Arial"/>
        <family val="2"/>
      </rPr>
      <t xml:space="preserve"> Porcentaje de Actividades de Vinculación para el bienestar social </t>
    </r>
  </si>
  <si>
    <t>Justificación Trimestral: Este indicador tiene como meta anual realizar 2 actividades de vinculación con los programas de los tres niveles de gobierno y la sociedad civil, para el bienestar social. En este trimestre se realizó 1, debido a que se recibió la invitación del Gobierno del Estado, para conocer los programas que están vigentes para el Municipio. El porcentaje alcanzado del 100%.</t>
  </si>
  <si>
    <r>
      <rPr>
        <b/>
        <sz val="11"/>
        <color theme="1"/>
        <rFont val="Arial"/>
        <family val="2"/>
      </rPr>
      <t>4.1.1.1.9.2</t>
    </r>
    <r>
      <rPr>
        <sz val="11"/>
        <color theme="1"/>
        <rFont val="Arial"/>
        <family val="2"/>
      </rPr>
      <t xml:space="preserve"> Realización de cursos y talleres para sensibilizar el tema de  discapacidad y grupos de atención prioritaria para la inclusión al desarrollo</t>
    </r>
  </si>
  <si>
    <r>
      <rPr>
        <b/>
        <sz val="11"/>
        <color theme="1"/>
        <rFont val="Arial"/>
        <family val="2"/>
      </rPr>
      <t>PCTR:</t>
    </r>
    <r>
      <rPr>
        <sz val="11"/>
        <color theme="1"/>
        <rFont val="Arial"/>
        <family val="2"/>
      </rPr>
      <t xml:space="preserve"> Porcentaje de Cursos y Talleres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</si>
  <si>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</si>
  <si>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t>Justificación Trimestral: Este indicador tiene como meta anual realizar 4 cursos y talleres para sensibilizar el tema de  discapacidad. En este trimestre no se realizó, debido a que el personal apoyo a la integración de comités vecinales, esta actividad se cubrirá en el siguiente trimestre.</t>
  </si>
  <si>
    <t>Componente
(Coordinación de Contraloría Social)</t>
  </si>
  <si>
    <r>
      <t xml:space="preserve">4.1.1.1.10 </t>
    </r>
    <r>
      <rPr>
        <sz val="11"/>
        <color theme="1"/>
        <rFont val="Arial"/>
        <family val="2"/>
      </rPr>
      <t>Integración, organización, seguimiento y capacitación de comités de contraloría social para la correcta supervisión de las obras públicas realizadas.</t>
    </r>
  </si>
  <si>
    <t>Justificación Trimestral:  Este indicador tiene como meta anual realizar 94 acciones de Integración, organización, seguimiento y capacitación de comités de contraloría social. En este trimestre se realizaron 57 de 24 programados. El porcentaje alcanzado del 237.50%, superando la meta de las integraciones de comités de contraloría social, debido a que COPLADEMUN liberó más obras.</t>
  </si>
  <si>
    <r>
      <rPr>
        <b/>
        <sz val="11"/>
        <color theme="1"/>
        <rFont val="Arial"/>
        <family val="2"/>
      </rPr>
      <t>4.1.1.1.10.1</t>
    </r>
    <r>
      <rPr>
        <sz val="11"/>
        <color theme="1"/>
        <rFont val="Arial"/>
        <family val="2"/>
      </rPr>
      <t xml:space="preserve"> Integración, organización y seguimiento de comités de contraloría social para la correcta supervisión de las obras públicas.</t>
    </r>
  </si>
  <si>
    <r>
      <rPr>
        <b/>
        <sz val="11"/>
        <color theme="1"/>
        <rFont val="Arial"/>
        <family val="2"/>
      </rPr>
      <t xml:space="preserve">PCCSSC: </t>
    </r>
    <r>
      <rPr>
        <sz val="11"/>
        <color theme="1"/>
        <rFont val="Arial"/>
        <family val="2"/>
      </rPr>
      <t>Porcentaje de los Comités de Contraloría  Social en seguimiento y conformados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</si>
  <si>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</si>
  <si>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t>Justificación Trimestral: Este indicador tiene como meta anual realizar 92 acciones de Integración, organización, seguimiento de comités de contraloría social. En este trimestre se realizaron 57 de las 23 programadas. El porcentaje alcanzado del 247.83%, superando la meta de las integraciones de comités de contraloría social, debido a que COPLADEMUN liberó más obras.</t>
  </si>
  <si>
    <r>
      <rPr>
        <b/>
        <sz val="11"/>
        <color theme="1"/>
        <rFont val="Arial"/>
        <family val="2"/>
      </rPr>
      <t xml:space="preserve">4.1.1.1.10.2 </t>
    </r>
    <r>
      <rPr>
        <sz val="11"/>
        <color theme="1"/>
        <rFont val="Arial"/>
        <family val="2"/>
      </rPr>
      <t xml:space="preserve"> Capacitación de los comités de Contraloría Social para la correcta supervisión de las obras públicas.</t>
    </r>
  </si>
  <si>
    <r>
      <rPr>
        <b/>
        <sz val="11"/>
        <color theme="1"/>
        <rFont val="Arial"/>
        <family val="2"/>
      </rPr>
      <t>PCCCS:</t>
    </r>
    <r>
      <rPr>
        <sz val="11"/>
        <color theme="1"/>
        <rFont val="Arial"/>
        <family val="2"/>
      </rPr>
      <t xml:space="preserve"> Porcentaje de Capacitaciones de Comités de Contraloría Social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</si>
  <si>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</si>
  <si>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t>Justificación Trimestral: Este indicador tiene como meta anual realizar 2 capacitaciones de los comités de Contraloría Social. En este trimestre no se han realizado las capacitaciones, ya que a penas se realizaron las integraciones, para el siguiente trimestre se realizará.</t>
  </si>
  <si>
    <t>Componente
(Dirección de Atención a la Diversidad Sexual)</t>
  </si>
  <si>
    <r>
      <t xml:space="preserve">4.1.1.1.11 </t>
    </r>
    <r>
      <rPr>
        <sz val="11"/>
        <color theme="1"/>
        <rFont val="Arial"/>
        <family val="2"/>
      </rPr>
      <t>Acciones de pleno derecho y participación de todas las personas para que ejerzan, todos y cada uno de sus derechos, fomentando una cultura de inclusión  realizadas.</t>
    </r>
  </si>
  <si>
    <r>
      <rPr>
        <b/>
        <sz val="11"/>
        <color theme="1"/>
        <rFont val="Arial"/>
        <family val="2"/>
      </rPr>
      <t>PAPDPE:</t>
    </r>
    <r>
      <rPr>
        <sz val="11"/>
        <color theme="1"/>
        <rFont val="Arial"/>
        <family val="2"/>
      </rPr>
      <t xml:space="preserve"> Porcentaje de Acciones de pleno derecho y participación ejecutada </t>
    </r>
  </si>
  <si>
    <t>Justificación Trimestral: Este indicador tiene como meta anual realizar 1 acción de pleno derecho y participación. En este trimestre se realizó 1 de 1 programado. El porcentaje alcanzado del 100.00%.</t>
  </si>
  <si>
    <r>
      <rPr>
        <b/>
        <sz val="11"/>
        <color theme="1"/>
        <rFont val="Arial"/>
        <family val="2"/>
      </rPr>
      <t>4.1.1.1.11.1</t>
    </r>
    <r>
      <rPr>
        <sz val="11"/>
        <color theme="1"/>
        <rFont val="Arial"/>
        <family val="2"/>
      </rPr>
      <t xml:space="preserve">  Actividades de fomento a la Inclusión, diversidad sexual y respeto a los derechos humanos  como parte fundamental en la justicia social.</t>
    </r>
  </si>
  <si>
    <r>
      <rPr>
        <b/>
        <sz val="11"/>
        <color theme="1"/>
        <rFont val="Arial"/>
        <family val="2"/>
      </rPr>
      <t>PAFDS:</t>
    </r>
    <r>
      <rPr>
        <sz val="11"/>
        <color theme="1"/>
        <rFont val="Arial"/>
        <family val="2"/>
      </rPr>
      <t xml:space="preserve"> Porcentaje de actividades de fomento a la  diversidad sexual</t>
    </r>
  </si>
  <si>
    <t>Justificación Trimestral: Este indicador tiene como meta anual realizar 1 actividad de fomento a la Inclusión, diversidad sexual y respeto a los derechos humanos. En este trimestre se realizó 1 de 1 programado. El porcentaje alcanzado del 100.00%.</t>
  </si>
  <si>
    <t>Componente
(Coordinación de Atención y Seguimiento Integral)</t>
  </si>
  <si>
    <r>
      <t xml:space="preserve">4.1.1.1.12 </t>
    </r>
    <r>
      <rPr>
        <sz val="11"/>
        <color theme="1"/>
        <rFont val="Arial"/>
        <family val="2"/>
      </rPr>
      <t>Acciones de atención a la diversidad sexual del municipio, generando una comunicación efectiva de resoluciones a las gestiones y apoyos hacía la comunidad de la Diversidad Sexual</t>
    </r>
    <r>
      <rPr>
        <b/>
        <sz val="11"/>
        <color theme="1"/>
        <rFont val="Arial"/>
        <family val="2"/>
      </rPr>
      <t xml:space="preserve"> </t>
    </r>
    <r>
      <rPr>
        <sz val="11"/>
        <color theme="1"/>
        <rFont val="Arial"/>
        <family val="2"/>
      </rPr>
      <t>realizadas.</t>
    </r>
  </si>
  <si>
    <r>
      <rPr>
        <b/>
        <sz val="11"/>
        <color theme="1"/>
        <rFont val="Arial"/>
        <family val="2"/>
      </rPr>
      <t>PAADS:</t>
    </r>
    <r>
      <rPr>
        <sz val="11"/>
        <color theme="1"/>
        <rFont val="Arial"/>
        <family val="2"/>
      </rPr>
      <t xml:space="preserve"> Porcentaje de acciones de atención a la diversidad sexual realizadas</t>
    </r>
  </si>
  <si>
    <t>Justificación Trimestral: Este indicador tiene como meta anual realizar 65 acciones de atención a la diversidad sexual. En este trimestre se realizaron 12 de los 15 programados. El porcentaje alcanzando del 80%, debido a que esta actividad es de nueva creación y no se cuenta con un histórico previo, para ver la productividad real, por tal motivo faltaron algunas acciones para alcanzar la meta.</t>
  </si>
  <si>
    <r>
      <rPr>
        <b/>
        <sz val="11"/>
        <color theme="1"/>
        <rFont val="Arial"/>
        <family val="2"/>
      </rPr>
      <t>4.1.1.1.12.1</t>
    </r>
    <r>
      <rPr>
        <sz val="11"/>
        <color theme="1"/>
        <rFont val="Arial"/>
        <family val="2"/>
      </rPr>
      <t xml:space="preserve"> Vinculación, seguimiento y atención personalizada a la comunidad de la Diversidad Sexual, garantizando los derechos humanos e inclusión con apoyo de dependencias de los tres niveles de gobierno,  iniciativa privada y ONGs.</t>
    </r>
  </si>
  <si>
    <r>
      <rPr>
        <b/>
        <sz val="11"/>
        <color theme="1"/>
        <rFont val="Arial"/>
        <family val="2"/>
      </rPr>
      <t>PVSDS:</t>
    </r>
    <r>
      <rPr>
        <sz val="11"/>
        <color theme="1"/>
        <rFont val="Arial"/>
        <family val="2"/>
      </rPr>
      <t xml:space="preserve"> Porcentaje de Vinculación, Seguimiento a la Diversidad Sexual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</si>
  <si>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Vinculación, seguimiento y atención </t>
    </r>
  </si>
  <si>
    <t>Justificación Trimestral: Este indicador tiene como meta anual realizar 65 vinculaciones, seguimiento y atenciones personalizadas a la comunidad de la Diversidad Sexual. En este trimestre se realizaron 12 de los 15 programados. El porcentaje alcanzando del 80%, debido a que esta actividad es de nueva creación y no se cuenta con un histórico previo, para ver la productividad real, por tal motivo faltaron algunas acciones para alcanzar la meta.</t>
  </si>
  <si>
    <t>Componente
(Coordinación de Vinculación, Investigación y Proyectos Sociales)</t>
  </si>
  <si>
    <r>
      <t xml:space="preserve">4.1.1.1.13 </t>
    </r>
    <r>
      <rPr>
        <sz val="11"/>
        <color theme="1"/>
        <rFont val="Arial"/>
        <family val="2"/>
      </rPr>
      <t>Política inclusiva  y participación de las personas LGTBIQ+ con prácticas efectivas sobre la diversidad sexual realizadas.</t>
    </r>
  </si>
  <si>
    <r>
      <rPr>
        <b/>
        <sz val="11"/>
        <color theme="1"/>
        <rFont val="Arial"/>
        <family val="2"/>
      </rPr>
      <t>PAPIE</t>
    </r>
    <r>
      <rPr>
        <sz val="11"/>
        <color theme="1"/>
        <rFont val="Arial"/>
        <family val="2"/>
      </rPr>
      <t>: Porcentaje de Acciones de Política Inclusiva ejecutada</t>
    </r>
  </si>
  <si>
    <t>Justificación Trimestral: Este indicador tiene como meta anual realizar 126 políticas inclusivas  y participación de las personas LGTBIQ+. En este trimestre se realizaron 13 de las 24 programadas, alcanzando el 54.17%, debido a que se cancelaron eventos por la agenda de la Presidencia Municipal, y en el mes de junio todo el personal estuvo apoyando a las actividades del PRIDE.</t>
  </si>
  <si>
    <r>
      <t xml:space="preserve">4.1.1.1.13.1 </t>
    </r>
    <r>
      <rPr>
        <sz val="11"/>
        <color theme="1"/>
        <rFont val="Arial"/>
        <family val="2"/>
      </rPr>
      <t>Coordinación de Reuniones con dependencias de los tres niveles de gobierno,  iniciativa privada, ONGs con enfoque  respetuoso e incluyente en temas de Diversidad Sexual.</t>
    </r>
  </si>
  <si>
    <r>
      <rPr>
        <b/>
        <sz val="11"/>
        <color theme="1"/>
        <rFont val="Arial"/>
        <family val="2"/>
      </rPr>
      <t>PRTDSR:</t>
    </r>
    <r>
      <rPr>
        <sz val="11"/>
        <color theme="1"/>
        <rFont val="Arial"/>
        <family val="2"/>
      </rPr>
      <t xml:space="preserve"> Porcentaje de Reuniones en temas de Diversidad Sexual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</si>
  <si>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Reuniones</t>
    </r>
  </si>
  <si>
    <t>Justificación Trimestral: Este indicador tiene como meta anual realizar 110 reuniones en temas de Diversidad Sexual. En este trimestre se realizaron 8 de las 20 programadas, alcanzando el 40%, debido a que se cancelaron eventos por la agenda de la Presidencia Municipal, y en el mes de junio todo el personal estuvo apoyando a las actividades del PRIDE.</t>
  </si>
  <si>
    <r>
      <t xml:space="preserve">4.1.1.1.13.2 </t>
    </r>
    <r>
      <rPr>
        <sz val="11"/>
        <color theme="1"/>
        <rFont val="Arial"/>
        <family val="2"/>
      </rPr>
      <t>Realización de actividades de difusión, información y sensibilización para prevenir la discriminación y la violencia basadas en la orientación sexual o identidad de género fomentando la inclusión</t>
    </r>
    <r>
      <rPr>
        <b/>
        <sz val="11"/>
        <color theme="1"/>
        <rFont val="Arial"/>
        <family val="2"/>
      </rPr>
      <t xml:space="preserve">
</t>
    </r>
  </si>
  <si>
    <r>
      <rPr>
        <b/>
        <sz val="11"/>
        <color theme="1"/>
        <rFont val="Arial"/>
        <family val="2"/>
      </rPr>
      <t xml:space="preserve">PASDS: </t>
    </r>
    <r>
      <rPr>
        <sz val="11"/>
        <color theme="1"/>
        <rFont val="Arial"/>
        <family val="2"/>
      </rPr>
      <t>Porcentaje de Actividades de  Sensibilización para la Diversidad Sexual Realizadas</t>
    </r>
  </si>
  <si>
    <t>Justificación Trimestral: Este indicador tiene como meta anual realizar 16 actividades de difusión, información y sensibilización. En este trimestre se realizaron 4 de las 5 programadas. El porcentaje alcanzado del 125.00%.</t>
  </si>
  <si>
    <t>Componente
(Coordinación de Capacitación y Salud)</t>
  </si>
  <si>
    <r>
      <t>4.1.1.1.14</t>
    </r>
    <r>
      <rPr>
        <sz val="11"/>
        <color theme="1"/>
        <rFont val="Arial"/>
        <family val="2"/>
      </rPr>
      <t xml:space="preserve"> Acciones para el mejoramiento de la calidad de vida, considerando sus condiciones y necesidades de la población LGBTIQ+ del municipio de Benito Juárez realizadas</t>
    </r>
    <r>
      <rPr>
        <b/>
        <sz val="11"/>
        <color theme="1"/>
        <rFont val="Arial"/>
        <family val="2"/>
      </rPr>
      <t xml:space="preserve"> </t>
    </r>
  </si>
  <si>
    <r>
      <rPr>
        <b/>
        <sz val="11"/>
        <color theme="1"/>
        <rFont val="Arial"/>
        <family val="2"/>
      </rPr>
      <t>PAMCV:</t>
    </r>
    <r>
      <rPr>
        <sz val="11"/>
        <color theme="1"/>
        <rFont val="Arial"/>
        <family val="2"/>
      </rPr>
      <t xml:space="preserve"> Porcentaje de Acciones para mejorar la calidad de vida de la población LGBTIQ+</t>
    </r>
  </si>
  <si>
    <t>Justificación Trimestral: Este indicador tiene como meta anual realizar 57 acciones para el mejoramiento de la calidad de vida de la población LGBTIQ+. En este trimestre se realizaron 10 de las 12 programadas. El porcentaje alcanzado del 83.33%.</t>
  </si>
  <si>
    <r>
      <t xml:space="preserve">4.1.1.1.14.1 </t>
    </r>
    <r>
      <rPr>
        <sz val="11"/>
        <color theme="1"/>
        <rFont val="Arial"/>
        <family val="2"/>
      </rPr>
      <t xml:space="preserve">Realización de actividades de capacitación para el mejoramiento de la calidad de vida, considerando sus condiciones y necesidades de la población LGBTIQ+ del municipio de Benito Juárez. 
</t>
    </r>
    <r>
      <rPr>
        <b/>
        <sz val="11"/>
        <color theme="1"/>
        <rFont val="Arial"/>
        <family val="2"/>
      </rPr>
      <t xml:space="preserve">
</t>
    </r>
  </si>
  <si>
    <r>
      <rPr>
        <b/>
        <sz val="11"/>
        <color theme="1"/>
        <rFont val="Arial"/>
        <family val="2"/>
      </rPr>
      <t>PAC:</t>
    </r>
    <r>
      <rPr>
        <sz val="11"/>
        <color theme="1"/>
        <rFont val="Arial"/>
        <family val="2"/>
      </rPr>
      <t xml:space="preserve"> Porcentaje de actividades de capacitación para mejorar la calidad de vida de la población LGBTIQ+</t>
    </r>
  </si>
  <si>
    <t>Justificación Trimestral: Este indicador tiene como meta anual realizar 57  actividades de capacitación de la población LGBTIQ+. En este trimestre se realizaron 10 de las 12 programadas. El porcentaje alcanzado del 83.33%.</t>
  </si>
  <si>
    <t>Componente
(Dirección General de Desarrollo Económico)</t>
  </si>
  <si>
    <r>
      <rPr>
        <b/>
        <sz val="11"/>
        <color theme="1"/>
        <rFont val="Arial"/>
        <family val="2"/>
      </rPr>
      <t>4.1.1.1.15</t>
    </r>
    <r>
      <rPr>
        <sz val="11"/>
        <color theme="1"/>
        <rFont val="Arial"/>
        <family val="2"/>
      </rPr>
      <t xml:space="preserve">  Acciones que garanticen los derechos laborales, inclusión financiera, el fortalecimiento de procesos de integración productiva, asegurando la prosperidad compartida realizadas</t>
    </r>
  </si>
  <si>
    <r>
      <rPr>
        <b/>
        <sz val="11"/>
        <rFont val="Arial"/>
        <family val="2"/>
      </rPr>
      <t>PAGPC:</t>
    </r>
    <r>
      <rPr>
        <sz val="11"/>
        <rFont val="Arial"/>
        <family val="2"/>
      </rPr>
      <t xml:space="preserve"> Porcentaje de acciones que garanticen  la prosperidad compartida</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</si>
  <si>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</si>
  <si>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t>Justificación Trimestral: Este indicador tiene como meta anual realizar 16 acciones que garanticen los derechos laborales y la inclusión financiera. En este trimestre se realizaron 4 de las 3 programadas. El porcentaje alcanzado del 133.33%.</t>
  </si>
  <si>
    <r>
      <rPr>
        <b/>
        <sz val="11"/>
        <color theme="1"/>
        <rFont val="Arial"/>
        <family val="2"/>
      </rPr>
      <t xml:space="preserve">4.1.1.1.15.1 </t>
    </r>
    <r>
      <rPr>
        <sz val="11"/>
        <color theme="1"/>
        <rFont val="Arial"/>
        <family val="2"/>
      </rPr>
      <t>Coordinación de actividades en colaboración con dependencias de los tres niveles de gobierno e iniciativa privada en materia económica para garantizar los derechos laborales e impulsar el desarrollo económico</t>
    </r>
  </si>
  <si>
    <r>
      <rPr>
        <b/>
        <sz val="11"/>
        <rFont val="Arial"/>
        <family val="2"/>
      </rPr>
      <t>PARIDE:</t>
    </r>
    <r>
      <rPr>
        <sz val="11"/>
        <rFont val="Arial"/>
        <family val="2"/>
      </rPr>
      <t xml:space="preserve"> Porcentaje de actividades realizadas que Impulsan el Desarrollo Económico </t>
    </r>
  </si>
  <si>
    <t>Justificación Trimestral: Este indicador tiene como meta anual realizar 12 actividades en materia económica para garantizar los derechos laborales e impulsar el desarrollo económico. En este trimestre se realizaron 3 de las 3 programadas. El porcentaje alcanzado del 100.00%.</t>
  </si>
  <si>
    <r>
      <t xml:space="preserve">4.1.1.1.15.2 </t>
    </r>
    <r>
      <rPr>
        <sz val="11"/>
        <color theme="1"/>
        <rFont val="Arial"/>
        <family val="2"/>
      </rPr>
      <t xml:space="preserve"> Promoción de convenios en colaboración con las instancias del sector social, público y privado, para el fomento de acciones y programas que incentiven empleos, favorezcan mayores ingresos a las familias, generando ambientes de bienestar</t>
    </r>
  </si>
  <si>
    <r>
      <rPr>
        <b/>
        <sz val="11"/>
        <color theme="1"/>
        <rFont val="Arial"/>
        <family val="2"/>
      </rPr>
      <t>PCIE:</t>
    </r>
    <r>
      <rPr>
        <sz val="11"/>
        <color theme="1"/>
        <rFont val="Arial"/>
        <family val="2"/>
      </rPr>
      <t xml:space="preserve"> Promoción de convenios, incentivando empleos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</si>
  <si>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Convenios </t>
    </r>
  </si>
  <si>
    <t>Justificación Trimestral: Este indicador tiene como meta anual realizar 4 convenios de colaboración, para el fomento de acciones que incentiven empleos y favorezcan mayores ingresos a las familias. En este trimestre no se tiene meta programada, pero se realizó, debido al convenio firmado con la Universidad del Caribe, que se adelantó en tiempos, y ya no se firmó para el tercer trimestre.</t>
  </si>
  <si>
    <t>Componente
(Dirección del Servicio Municipal de Vinculación Laboral)</t>
  </si>
  <si>
    <r>
      <rPr>
        <b/>
        <sz val="11"/>
        <color theme="1"/>
        <rFont val="Arial"/>
        <family val="2"/>
      </rPr>
      <t>4.1.1.1.16</t>
    </r>
    <r>
      <rPr>
        <sz val="11"/>
        <color theme="1"/>
        <rFont val="Arial"/>
        <family val="2"/>
      </rPr>
      <t xml:space="preserve"> Acciones que fortalezcan la dignificación del trabajo, la vinculación de laborales con empresas empleadoras en apoyo a la población del municipio de Benito Juárez ejecutadas.</t>
    </r>
  </si>
  <si>
    <r>
      <rPr>
        <b/>
        <sz val="11"/>
        <rFont val="Arial"/>
        <family val="2"/>
      </rPr>
      <t>PAVL:</t>
    </r>
    <r>
      <rPr>
        <sz val="11"/>
        <rFont val="Arial"/>
        <family val="2"/>
      </rPr>
      <t xml:space="preserve"> Porcentaje de Atenciones para Vinculación Laboral ejecutadas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</si>
  <si>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Acciones</t>
    </r>
  </si>
  <si>
    <t>Justificación Trimestral: Este indicador tiene como meta anual realizar 8328 acciones que fortalezcan la dignificación del trabajo. En este trimestre se realizaron 4034 de los 2082 programados. El porcentaje alcanzado del 193.76%, debido a la gran afluencia que están teniendo los empléate itinerantes.</t>
  </si>
  <si>
    <r>
      <t xml:space="preserve">4.1.1.1.16.1 </t>
    </r>
    <r>
      <rPr>
        <sz val="11"/>
        <color theme="1"/>
        <rFont val="Arial"/>
        <family val="2"/>
      </rPr>
      <t xml:space="preserve">Realización de ferias municipales de empleo que fortalezcan la dignificación del trabajo y las vinculaciones laborales con empresas empleadoras en apoyo a la población del municipio de Benito Juárez.  </t>
    </r>
  </si>
  <si>
    <r>
      <rPr>
        <b/>
        <sz val="11"/>
        <color theme="1"/>
        <rFont val="Arial"/>
        <family val="2"/>
      </rPr>
      <t>PAL:</t>
    </r>
    <r>
      <rPr>
        <sz val="11"/>
        <color theme="1"/>
        <rFont val="Arial"/>
        <family val="2"/>
      </rPr>
      <t xml:space="preserve"> Porcentaje de Atenciones Laborales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</si>
  <si>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</si>
  <si>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Justificación Trimestral: Este indicador tiene como meta anual realizar 8328 ferias municipales de empleo. En este trimestre se realizaron 4034 de los 2082 programados. El porcentaje alcanzado del 193.76%, debido a la gran afluencia que están teniendo los empléate itinerantes.</t>
  </si>
  <si>
    <t>Componente
(Coordinación de Vinculación Laboral)</t>
  </si>
  <si>
    <r>
      <t xml:space="preserve">4.1.1.1.17 </t>
    </r>
    <r>
      <rPr>
        <sz val="11"/>
        <color theme="1"/>
        <rFont val="Arial"/>
        <family val="2"/>
      </rPr>
      <t>Acciones de control y seguimiento a las personas buscadoras de empleo, fortaleciendo una correcta contratación realizadas</t>
    </r>
  </si>
  <si>
    <r>
      <rPr>
        <b/>
        <sz val="11"/>
        <color theme="1"/>
        <rFont val="Arial"/>
        <family val="2"/>
      </rPr>
      <t>PASPBE:</t>
    </r>
    <r>
      <rPr>
        <sz val="11"/>
        <color theme="1"/>
        <rFont val="Arial"/>
        <family val="2"/>
      </rPr>
      <t xml:space="preserve"> Porcentaje de Acciones de seguimiento a las personas buscadoras de empleo </t>
    </r>
  </si>
  <si>
    <t>Justificación Trimestral: Este indicador tiene como meta anual realizar 1375 acciones de control y seguimiento a las personas buscadoras de empleo. En este trimestre se realizaron 430 de las 368 programadas. El porcentaje alcanzado del 116.85%.</t>
  </si>
  <si>
    <r>
      <t xml:space="preserve">4.1.1.1.17.1 </t>
    </r>
    <r>
      <rPr>
        <sz val="11"/>
        <color theme="1"/>
        <rFont val="Arial"/>
        <family val="2"/>
      </rPr>
      <t>Actividades de seguimiento a las personas que solicitan empleo, para fortalecer las contrataciones.</t>
    </r>
  </si>
  <si>
    <r>
      <rPr>
        <b/>
        <sz val="11"/>
        <color theme="1"/>
        <rFont val="Arial"/>
        <family val="2"/>
      </rPr>
      <t xml:space="preserve">PASFC: </t>
    </r>
    <r>
      <rPr>
        <sz val="11"/>
        <color theme="1"/>
        <rFont val="Arial"/>
        <family val="2"/>
      </rPr>
      <t>Porcentaje de actividades de seguimiento, para fortalecer las contrataciones.</t>
    </r>
  </si>
  <si>
    <t>Justificación Trimestral: Este indicador tiene como meta anual realizar 1375 seguimientos a las personas que solicitan empleo, para fortalecer las contrataciones. En este trimestre se realizaron 430 de las 368 programadas. El porcentaje alcanzado del 116.85%.</t>
  </si>
  <si>
    <t>Componente
(Coordinación de Vinculación Social)</t>
  </si>
  <si>
    <r>
      <t xml:space="preserve">4.1.1.1.18 </t>
    </r>
    <r>
      <rPr>
        <sz val="11"/>
        <color theme="1"/>
        <rFont val="Arial"/>
        <family val="2"/>
      </rPr>
      <t>Acciones para favorecer la dignificación laboral y generar un ambiente laboral óptimo realizadas</t>
    </r>
  </si>
  <si>
    <r>
      <rPr>
        <b/>
        <sz val="11"/>
        <color theme="1"/>
        <rFont val="Arial"/>
        <family val="2"/>
      </rPr>
      <t xml:space="preserve">PADL: </t>
    </r>
    <r>
      <rPr>
        <sz val="11"/>
        <color theme="1"/>
        <rFont val="Arial"/>
        <family val="2"/>
      </rPr>
      <t>Porcentaje acciones para la dignificación laboral</t>
    </r>
  </si>
  <si>
    <t>Justificación Trimestral:  Este indicador tiene como meta anual realizar 20 acciones para favorecer la dignificación laboral. En este trimestre se realizaron 24 de los 6 programados. El porcentaje alcanzado del 400%, debido a la demanda de la ciudadanía, ya que se han logrado impartir capacitaciones al personal de RH de las empresas que acuden a los empléate oficina e itinerantes.</t>
  </si>
  <si>
    <r>
      <t xml:space="preserve">4.1.1.1.18.1 </t>
    </r>
    <r>
      <rPr>
        <sz val="11"/>
        <color theme="1"/>
        <rFont val="Arial"/>
        <family val="2"/>
      </rPr>
      <t>Realización de capacitaciones a las empresas y organizaciones, para la dignificación del trabajo, fortaleciendo el respeto, dignidad humana sin discriminación.</t>
    </r>
  </si>
  <si>
    <r>
      <rPr>
        <b/>
        <sz val="11"/>
        <color theme="1"/>
        <rFont val="Arial"/>
        <family val="2"/>
      </rPr>
      <t>PCDL:</t>
    </r>
    <r>
      <rPr>
        <sz val="11"/>
        <color theme="1"/>
        <rFont val="Arial"/>
        <family val="2"/>
      </rPr>
      <t xml:space="preserve"> Porcentaje de capacitaciones para la dignificación laboral</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</si>
  <si>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Capacitaciones</t>
    </r>
  </si>
  <si>
    <t>Justificación Trimestral:  Este indicador tiene como meta anual realizar 20 capacitaciones a las empresas. En este trimestre se realizaron 24 de los 6 programados. El porcentaje alcanzado del 400%, debido a la demanda de la ciudadanía, ya que se han logrado impartir capacitaciones al personal de RH de las empresas que acuden a los empléate oficina e itinerantes.</t>
  </si>
  <si>
    <t>Componente
(Dirección de Economía Social)</t>
  </si>
  <si>
    <r>
      <t xml:space="preserve">4.1.1.1.19 </t>
    </r>
    <r>
      <rPr>
        <sz val="11"/>
        <color theme="1"/>
        <rFont val="Arial"/>
        <family val="2"/>
      </rPr>
      <t xml:space="preserve">  Acciones que brinden bienestar e igualdad de oportunidades a través de una inclusión financiera, que generen prosperidad compartida</t>
    </r>
    <r>
      <rPr>
        <b/>
        <sz val="11"/>
        <color theme="1"/>
        <rFont val="Arial"/>
        <family val="2"/>
      </rPr>
      <t xml:space="preserve"> </t>
    </r>
    <r>
      <rPr>
        <sz val="11"/>
        <color theme="1"/>
        <rFont val="Arial"/>
        <family val="2"/>
      </rPr>
      <t>realizadas</t>
    </r>
  </si>
  <si>
    <r>
      <rPr>
        <b/>
        <sz val="11"/>
        <color theme="1"/>
        <rFont val="Arial"/>
        <family val="2"/>
      </rPr>
      <t>PAIF:</t>
    </r>
    <r>
      <rPr>
        <sz val="11"/>
        <color theme="1"/>
        <rFont val="Arial"/>
        <family val="2"/>
      </rPr>
      <t xml:space="preserve"> Porcentaje de acciones de inclusión financiera</t>
    </r>
  </si>
  <si>
    <t>Justificación Trimestral: Este indicador tiene como meta anual realizar 166  acciones que brinden  igualdad de oportunidades a través de una inclusión financiera. En este trimestre se realizaron 94 de los 63 programados. El porcentaje alcanzado del 149.21%, superando la meta debido a que se recuperaron los asesoramientos que no se lograron impartir en el trimestre anterior.</t>
  </si>
  <si>
    <r>
      <t xml:space="preserve">4.1.1.1.19.1 </t>
    </r>
    <r>
      <rPr>
        <sz val="11"/>
        <color theme="1"/>
        <rFont val="Arial"/>
        <family val="2"/>
      </rPr>
      <t xml:space="preserve"> Realización de actividades que brinden asesoramiento para fortalecer la igualdad de oportunidades financieras.</t>
    </r>
  </si>
  <si>
    <r>
      <rPr>
        <b/>
        <sz val="11"/>
        <color theme="1"/>
        <rFont val="Arial"/>
        <family val="2"/>
      </rPr>
      <t>PAFIOF:</t>
    </r>
    <r>
      <rPr>
        <sz val="11"/>
        <color theme="1"/>
        <rFont val="Arial"/>
        <family val="2"/>
      </rPr>
      <t xml:space="preserve"> Porcentaje de asesoramientos para fortalecer la igualdad de oportunidades financieras.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</si>
  <si>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Asesoramientos </t>
    </r>
  </si>
  <si>
    <t>Justificación Trimestral: Este indicador tiene como meta anual realizar 152 actividades que brinden asesoramiento para fortalecer la igualdad de oportunidades financieras. En este trimestre se realizaron 91 de los 60 programados. El porcentaje alcanzado del 151.67%,  superando la meta debido a que se recuperaron los asesoramientos que no se lograron impartir en el trimestre anterior.</t>
  </si>
  <si>
    <r>
      <t xml:space="preserve">4.1.1.1.19.2 </t>
    </r>
    <r>
      <rPr>
        <sz val="11"/>
        <color theme="1"/>
        <rFont val="Arial"/>
        <family val="2"/>
      </rPr>
      <t xml:space="preserve"> Realización de jornadas para fortalecer las habilidades y brindar la orientación  necesaria  para emprender un negocio dirigido a los jóvenes.</t>
    </r>
  </si>
  <si>
    <r>
      <rPr>
        <b/>
        <sz val="11"/>
        <color theme="1"/>
        <rFont val="Arial"/>
        <family val="2"/>
      </rPr>
      <t>PJJR:</t>
    </r>
    <r>
      <rPr>
        <sz val="11"/>
        <color theme="1"/>
        <rFont val="Arial"/>
        <family val="2"/>
      </rPr>
      <t xml:space="preserve"> Porcentaje de jornadas juveniles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</si>
  <si>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Jornadas juveniles</t>
    </r>
  </si>
  <si>
    <t>Justificación Trimestral: Este indicador tiene como meta anual realizar 14 jornadas para emprender un negocio dirigido a los jóvenes. En este trimestre se realizaron 3 de los 3 programados. El porcentaje alcanzado del 100.00%.</t>
  </si>
  <si>
    <t>Componente
(Coordinación de Economía Social y Sociedades Cooperativas)</t>
  </si>
  <si>
    <r>
      <t xml:space="preserve">4.1.1.1.20 </t>
    </r>
    <r>
      <rPr>
        <sz val="11"/>
        <color theme="1"/>
        <rFont val="Arial"/>
        <family val="2"/>
      </rPr>
      <t>Acciones que incentivan la competitividad de empleo, negocios comunitarios, la educación y el cuidado del medio ambiente realizadas</t>
    </r>
  </si>
  <si>
    <r>
      <rPr>
        <b/>
        <sz val="11"/>
        <rFont val="Arial"/>
        <family val="2"/>
      </rPr>
      <t>PAIEMA:</t>
    </r>
    <r>
      <rPr>
        <sz val="11"/>
        <rFont val="Arial"/>
        <family val="2"/>
      </rPr>
      <t xml:space="preserve"> Porcentaje acciones que incentiven el empleo y cuidado del medio ambiente</t>
    </r>
  </si>
  <si>
    <t>Justificación Trimestral: Este indicador tiene como meta anual realizar 29  acciones que incentivan la competitividad de empleo y el cuidado del medio ambiente. En este trimestre se realizaron 12 de los 9 programados. El porcentaje alcanzado del 133.33%.</t>
  </si>
  <si>
    <t>v</t>
  </si>
  <si>
    <r>
      <t xml:space="preserve">4.1.1.1.20.1 </t>
    </r>
    <r>
      <rPr>
        <sz val="11"/>
        <color theme="1"/>
        <rFont val="Arial"/>
        <family val="2"/>
      </rPr>
      <t>Realización de cursos y talleres de capacitación  para el desarrollo de empleos bien remunerados, cuidado del medio ambiente y recursos naturales.</t>
    </r>
  </si>
  <si>
    <r>
      <rPr>
        <b/>
        <sz val="11"/>
        <rFont val="Arial"/>
        <family val="2"/>
      </rPr>
      <t>PCDECA:</t>
    </r>
    <r>
      <rPr>
        <sz val="11"/>
        <rFont val="Arial"/>
        <family val="2"/>
      </rPr>
      <t xml:space="preserve"> Porcentaje de capacitaciones para el desarrollo de empleos y cuidado del medio ambiente</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</si>
  <si>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y Talleres</t>
    </r>
  </si>
  <si>
    <t>Justificación Trimestral: Este indicador tiene como meta anual realizar 29  cursos y talleres de capacitación  para el desarrollo de empleos bien remunerados, cuidado del medio ambiente y recursos naturales. En este trimestre se realizaron 12 de los 9 programados. El porcentaje alcanzado del 133.33%.</t>
  </si>
  <si>
    <t>Componente
(Coordinación de Proyectos Productivos)</t>
  </si>
  <si>
    <r>
      <t>4.1.1.1.21</t>
    </r>
    <r>
      <rPr>
        <sz val="11"/>
        <color theme="1"/>
        <rFont val="Arial"/>
        <family val="2"/>
      </rPr>
      <t xml:space="preserve"> Acciones de promoción al desarrollo económico, a favor del bienestar de la comunidad, para la reconstrucción del tejido social realizadas.</t>
    </r>
  </si>
  <si>
    <r>
      <rPr>
        <b/>
        <sz val="11"/>
        <color theme="1"/>
        <rFont val="Arial"/>
        <family val="2"/>
      </rPr>
      <t>PAPDE:</t>
    </r>
    <r>
      <rPr>
        <sz val="11"/>
        <color theme="1"/>
        <rFont val="Arial"/>
        <family val="2"/>
      </rPr>
      <t xml:space="preserve"> Porcentaje de acciones de promoción al desarrollo económico</t>
    </r>
  </si>
  <si>
    <t>Justificación Trimestral: Este indicador tiene como meta anual realizar 166 acciones de promoción al desarrollo económico. En este trimestre se realizaron 45 de los 52 programados. El porcentaje alcanzado del 86.54%.</t>
  </si>
  <si>
    <r>
      <rPr>
        <b/>
        <sz val="11"/>
        <color theme="1"/>
        <rFont val="Arial"/>
        <family val="2"/>
      </rPr>
      <t>4.1.1.1.21.1</t>
    </r>
    <r>
      <rPr>
        <sz val="11"/>
        <color theme="1"/>
        <rFont val="Arial"/>
        <family val="2"/>
      </rPr>
      <t xml:space="preserve"> Acciones para la comercialización de productos locales y atesales con alto valor cultural, generando identidad en nuestro Municipio a través de redes ciudadanas</t>
    </r>
  </si>
  <si>
    <r>
      <rPr>
        <b/>
        <sz val="11"/>
        <color theme="1"/>
        <rFont val="Arial"/>
        <family val="2"/>
      </rPr>
      <t xml:space="preserve">PEAE: </t>
    </r>
    <r>
      <rPr>
        <sz val="11"/>
        <color theme="1"/>
        <rFont val="Arial"/>
        <family val="2"/>
      </rPr>
      <t xml:space="preserve">Porcentaje de acciones para la comercialización de 
productos locales y artesales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</si>
  <si>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t>
    </r>
  </si>
  <si>
    <t>Justificación Trimestral: Este indicador tiene como meta anual realizar 85 acciones para la comercialización de productos locales y atesales. En este trimestre se realizaron 27 de los 28 programados. El porcentaje alcanzado del 96.43%.</t>
  </si>
  <si>
    <r>
      <t xml:space="preserve">4.1.1.1.21.2  </t>
    </r>
    <r>
      <rPr>
        <sz val="11"/>
        <color theme="1"/>
        <rFont val="Arial"/>
        <family val="2"/>
      </rPr>
      <t>Realización de  acciones en beneficio de los grupos de atención prioritaria, fortaleciendo el bienestar social.</t>
    </r>
  </si>
  <si>
    <r>
      <t xml:space="preserve">PABGAP: </t>
    </r>
    <r>
      <rPr>
        <sz val="11"/>
        <rFont val="Arial"/>
        <family val="2"/>
      </rPr>
      <t>Porcentaje de Acciones para el Beneficio de los grupos de atención prioritaria</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</si>
  <si>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</si>
  <si>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t>Justificación Trimestral: Este indicador tiene como meta anual realizar 84  acciones en beneficio de los grupos de atención prioritaria. En este trimestre se realizaron 18 de los 24 programados. El porcentaje alcanzado del 75.00%, No se alcanzó la meta, ya que se cancelaron las tienditas móviles de las últimas semanas, debido a que SEGALMEX, se encuentra en inventario y mantenimiento de unidades.</t>
  </si>
  <si>
    <t>Componente
(Dirección de Fomento y Competitividad Empresarial)</t>
  </si>
  <si>
    <r>
      <t xml:space="preserve">4.1.1.1.22 </t>
    </r>
    <r>
      <rPr>
        <sz val="11"/>
        <color theme="1"/>
        <rFont val="Arial"/>
        <family val="2"/>
      </rPr>
      <t>Acciones de fomento a la competitividad empresarial, desarrollando capacidades, humanas y técnicas en beneficios de los emprendedores, comerciantes y las PYMES, favoreciendo al sector productivo realizadas.</t>
    </r>
  </si>
  <si>
    <r>
      <rPr>
        <b/>
        <sz val="11"/>
        <color theme="1"/>
        <rFont val="Arial"/>
        <family val="2"/>
      </rPr>
      <t>PAFCE:</t>
    </r>
    <r>
      <rPr>
        <sz val="11"/>
        <color theme="1"/>
        <rFont val="Arial"/>
        <family val="2"/>
      </rPr>
      <t xml:space="preserve"> Porcentaje de Acciones de Fomento a la Competitividad Empresarial </t>
    </r>
  </si>
  <si>
    <t>Justificación Trimestral: Este indicador tiene como meta anual realizar 987 acciones de fomento a la competitividad empresarial, en beneficios de los emprendedores, comerciantes y las PYMES. En este trimestre se realizaron 208 de los 181 programados. El porcentaje alcanzado del 114.92%.</t>
  </si>
  <si>
    <r>
      <rPr>
        <b/>
        <sz val="11"/>
        <color theme="1"/>
        <rFont val="Arial"/>
        <family val="2"/>
      </rPr>
      <t>4.1.1.1.22.1</t>
    </r>
    <r>
      <rPr>
        <sz val="11"/>
        <color theme="1"/>
        <rFont val="Arial"/>
        <family val="2"/>
      </rPr>
      <t xml:space="preserve"> Realización de actividades  a favor del sector productivo en beneficio de los emprendedores.</t>
    </r>
  </si>
  <si>
    <r>
      <rPr>
        <b/>
        <sz val="11"/>
        <color theme="1"/>
        <rFont val="Arial"/>
        <family val="2"/>
      </rPr>
      <t xml:space="preserve">PAFSP: </t>
    </r>
    <r>
      <rPr>
        <sz val="11"/>
        <color theme="1"/>
        <rFont val="Arial"/>
        <family val="2"/>
      </rPr>
      <t>Porcentaje de actividades  a favor del sector productivo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</si>
  <si>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</si>
  <si>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t>Justificación Trimestral: Este indicador tiene como meta anual realizar 987 actividades a favor del sector productivo en beneficio de los emprendedores. En este trimestre se realizaron 208 de los 181 programados. El porcentaje alcanzado del 114.92%.</t>
  </si>
  <si>
    <t>Componente
(Coordinación del Centro Empresarial)</t>
  </si>
  <si>
    <r>
      <t xml:space="preserve">4.1.1.1.23 </t>
    </r>
    <r>
      <rPr>
        <sz val="11"/>
        <color theme="1"/>
        <rFont val="Arial"/>
        <family val="2"/>
      </rPr>
      <t>Acciones de vinculación a programas de apoyo financiero, tutoría empresarial y capacitación  especializada a emprendedores, favoreciendo el emprender negocios, fortaleciendo la innovación y la tecnología realizadas</t>
    </r>
  </si>
  <si>
    <r>
      <rPr>
        <b/>
        <sz val="11"/>
        <color theme="1"/>
        <rFont val="Arial"/>
        <family val="2"/>
      </rPr>
      <t>PAFEN:</t>
    </r>
    <r>
      <rPr>
        <sz val="11"/>
        <color theme="1"/>
        <rFont val="Arial"/>
        <family val="2"/>
      </rPr>
      <t xml:space="preserve"> Porcentaje de acciones para favorecer el emprender negocios</t>
    </r>
  </si>
  <si>
    <t>Justificación Trimestral: Este indicador tiene como meta anual realizar 49 acciones de vinculación a programas, favoreciendo el emprender negocios, fortaleciendo la innovación y la tecnología. En este trimestre se realizaron 12 de los 10 programados. El porcentaje alcanzado del 120%, se superó la meta por las capacitaciones realizadas en las Universidades que solicitaban la actividad.</t>
  </si>
  <si>
    <r>
      <t xml:space="preserve">4.1.1.1.23.1 </t>
    </r>
    <r>
      <rPr>
        <sz val="11"/>
        <color theme="1"/>
        <rFont val="Arial"/>
        <family val="2"/>
      </rPr>
      <t xml:space="preserve"> Realización de vinculaciones a programas de apoyo financiero, tutoría empresarial y capacitación especializada en beneficio de los emprendedores, ingenieros  y jóvenes a proyectos de base tecnológica</t>
    </r>
  </si>
  <si>
    <r>
      <rPr>
        <b/>
        <sz val="11"/>
        <color theme="1"/>
        <rFont val="Arial"/>
        <family val="2"/>
      </rPr>
      <t>PVPAFC:</t>
    </r>
    <r>
      <rPr>
        <sz val="11"/>
        <color theme="1"/>
        <rFont val="Arial"/>
        <family val="2"/>
      </rPr>
      <t xml:space="preserve"> Porcentaje de vinculaciones a programas de apoyo financiero y capacitación a emprendedores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</si>
  <si>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Vinculaciones</t>
    </r>
  </si>
  <si>
    <t>Justificación Trimestral: Este indicador tiene como meta anual realizar 49  vinculaciones a programas de apoyo financiero. En este trimestre se realizaron 12 de los 10 programados. El porcentaje alcanzado del 120%, se superó la meta por las capacitaciones realizadas en las Universidades que solicitaban la actividad.</t>
  </si>
  <si>
    <t>Componente
(Coordinación de Proyectos, Promoción y PyMES)</t>
  </si>
  <si>
    <r>
      <t xml:space="preserve">4.1.1.1.24 </t>
    </r>
    <r>
      <rPr>
        <sz val="11"/>
        <color theme="1"/>
        <rFont val="Arial"/>
        <family val="2"/>
      </rPr>
      <t>Acciones para fomentar el emprendimiento en beneficio de la población joven, emprendedores, pequeñas y medianas empresas del municipio de Benito Juárez realizadas</t>
    </r>
  </si>
  <si>
    <r>
      <rPr>
        <b/>
        <sz val="11"/>
        <color theme="1"/>
        <rFont val="Arial"/>
        <family val="2"/>
      </rPr>
      <t xml:space="preserve">PAFE: </t>
    </r>
    <r>
      <rPr>
        <sz val="11"/>
        <color theme="1"/>
        <rFont val="Arial"/>
        <family val="2"/>
      </rPr>
      <t>Porcentaje de acciones para fomentar el emprendimiento</t>
    </r>
  </si>
  <si>
    <t>Justificación Trimestral: Este indicador tiene como meta anual realizar 50 acciones para fomentar el emprendimiento en beneficio de la población joven, emprendedores, pequeñas y medianas empresas. En este trimestre se realizaron 19 de las 12 programadas. El porcentaje alcanzado del 158.33%, se ha pasado la meta, debido a las Expos realizadas, ya que gracias al incremento en el padrón de artesanos, ha habido mucho más interés y facilidad para poder realizar Expos.</t>
  </si>
  <si>
    <r>
      <t xml:space="preserve">4.1.1.1.24.1 </t>
    </r>
    <r>
      <rPr>
        <sz val="11"/>
        <color theme="1"/>
        <rFont val="Arial"/>
        <family val="2"/>
      </rPr>
      <t>Realización de</t>
    </r>
    <r>
      <rPr>
        <b/>
        <sz val="11"/>
        <color theme="1"/>
        <rFont val="Arial"/>
        <family val="2"/>
      </rPr>
      <t xml:space="preserve"> </t>
    </r>
    <r>
      <rPr>
        <sz val="11"/>
        <color theme="1"/>
        <rFont val="Arial"/>
        <family val="2"/>
      </rPr>
      <t>Actividades de capacitación en beneficio de la población joven, emprendedores, pequeñas y medianas empresas del municipio de Benito Juárez</t>
    </r>
  </si>
  <si>
    <r>
      <rPr>
        <b/>
        <sz val="11"/>
        <color theme="1"/>
        <rFont val="Arial"/>
        <family val="2"/>
      </rPr>
      <t xml:space="preserve">PCCBE: </t>
    </r>
    <r>
      <rPr>
        <sz val="11"/>
        <color theme="1"/>
        <rFont val="Arial"/>
        <family val="2"/>
      </rPr>
      <t>Porcentaje de capacitaciones en beneficio de los emprendedores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</si>
  <si>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Convenios</t>
    </r>
  </si>
  <si>
    <t>Justificación Trimestral: Este indicador tiene como meta anual realizar 41 actividades de capacitación en beneficio de la población joven y las PYMES. En este trimestre se realizaron 11 de los 10 programados. El porcentaje alcanzado del 110.00%.</t>
  </si>
  <si>
    <r>
      <t xml:space="preserve">4.1.1.1.24.2 </t>
    </r>
    <r>
      <rPr>
        <sz val="11"/>
        <color theme="1"/>
        <rFont val="Arial"/>
        <family val="2"/>
      </rPr>
      <t>Realización de exposiciones para emprendedores y  las PYMES  para apertura de los canales de comercialización de sus productos o servicios e incentivar su economía y apoyo social</t>
    </r>
  </si>
  <si>
    <r>
      <rPr>
        <b/>
        <sz val="11"/>
        <color theme="1"/>
        <rFont val="Arial"/>
        <family val="2"/>
      </rPr>
      <t>PEEPR:</t>
    </r>
    <r>
      <rPr>
        <sz val="11"/>
        <color theme="1"/>
        <rFont val="Arial"/>
        <family val="2"/>
      </rPr>
      <t xml:space="preserve"> Porcentaje de exposiciones  para emprendedores y  las PYMES realizadas.</t>
    </r>
  </si>
  <si>
    <t>Justificación Trimestral: Este indicador tiene como meta anual realizar 9 exposiciones para emprendedores y  las PYMES  para apertura de los canales de comercialización de sus productos. En este trimestre se realizaron 8 de los 2 programados. El porcentaje alcanzado del 400.00%, se ha pasado la meta, debido a las Expos realizadas, ya que gracias al incremento en el padrón de artesanos, ha habido mucho más interés y los artesanos solicitan las expos, para que todos puedan participar se realizaron más.</t>
  </si>
  <si>
    <t>Componente
(Dirección General de Educación)</t>
  </si>
  <si>
    <r>
      <rPr>
        <b/>
        <sz val="11"/>
        <color theme="1"/>
        <rFont val="Arial"/>
        <family val="2"/>
      </rPr>
      <t>4.1.1.1.25</t>
    </r>
    <r>
      <rPr>
        <sz val="11"/>
        <color theme="1"/>
        <rFont val="Arial"/>
        <family val="2"/>
      </rPr>
      <t xml:space="preserve"> Política municipal en materia educativa en coordinación con instituciones gubernamentales y privadas ejecutada.</t>
    </r>
  </si>
  <si>
    <r>
      <rPr>
        <b/>
        <sz val="11"/>
        <color theme="1"/>
        <rFont val="Arial"/>
        <family val="2"/>
      </rPr>
      <t xml:space="preserve">PAPE: </t>
    </r>
    <r>
      <rPr>
        <sz val="11"/>
        <color theme="1"/>
        <rFont val="Arial"/>
        <family val="2"/>
      </rPr>
      <t>Porcentaje de Acciones de Política Educativa ejecutada</t>
    </r>
  </si>
  <si>
    <t>Justificación Trimestral: Este indicador tiene como meta anual realizar 20 políticas municipales en materia educativa. En este trimestre se realizaron 13 de los 9 programados. El porcentaje alcanzado del 144.44%.</t>
  </si>
  <si>
    <r>
      <t xml:space="preserve">4.1.1.1.25.1 </t>
    </r>
    <r>
      <rPr>
        <sz val="11"/>
        <color theme="1"/>
        <rFont val="Arial"/>
        <family val="2"/>
      </rPr>
      <t>Realización de actividades que apoyen en temas sobre la protección, prevención y restitución integral de los derechos humanos de niñas, niños y adolescentes en atención prioritaria en beneficio de la comunidad escolar.</t>
    </r>
    <r>
      <rPr>
        <b/>
        <sz val="11"/>
        <color theme="1"/>
        <rFont val="Arial"/>
        <family val="2"/>
      </rPr>
      <t xml:space="preserve"> </t>
    </r>
  </si>
  <si>
    <r>
      <rPr>
        <b/>
        <sz val="11"/>
        <color theme="1"/>
        <rFont val="Arial"/>
        <family val="2"/>
      </rPr>
      <t xml:space="preserve">PABNA: </t>
    </r>
    <r>
      <rPr>
        <sz val="11"/>
        <color theme="1"/>
        <rFont val="Arial"/>
        <family val="2"/>
      </rPr>
      <t>Porcentaje de Actividades en beneficio de niñas, niños y adolescentes.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</si>
  <si>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</si>
  <si>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t>Justificación Trimestral: Este indicador tiene como meta anual realizar 16 actividades que apoyen en temas sobre la protección, prevención y restitución integral de los derechos humanos de NNA en beneficio de la comunidad escolar. En este trimestre se realizó 11 de 8 programados. El porcentaje alcanzado del 137.50%, debido a la solicitud de las escuelas, que pedían pláticas de sensibilización y conversatorios relacionados con la prevención de la Explotación Sexual Comercial de Niñas, Niños y Adolescentes (ESCNNA).</t>
  </si>
  <si>
    <r>
      <t xml:space="preserve">4.1.1.1.25.2 </t>
    </r>
    <r>
      <rPr>
        <sz val="11"/>
        <color theme="1"/>
        <rFont val="Arial"/>
        <family val="2"/>
      </rPr>
      <t>Realización de reuniones con los tres niveles de gobierno, dependencias privadas, organizaciones civiles, empresas y escuelas para el mejoramiento del sector educativo</t>
    </r>
  </si>
  <si>
    <r>
      <rPr>
        <b/>
        <sz val="11"/>
        <color theme="1"/>
        <rFont val="Arial"/>
        <family val="2"/>
      </rPr>
      <t>PRMSE:</t>
    </r>
    <r>
      <rPr>
        <sz val="11"/>
        <color theme="1"/>
        <rFont val="Arial"/>
        <family val="2"/>
      </rPr>
      <t xml:space="preserve"> Porcentaje de reuniones para el mejoramiento del sector educativo</t>
    </r>
  </si>
  <si>
    <t>Justificación Trimestral: Este indicador tiene como meta anual realizar 4 reuniones para el mejoramiento del sector educativo. En este trimestre se realizó 1 de 2 programadas. El porcentaje alcanzado del 200%,  se superó la meta planteada de reuniones con autoridades educativas, debido a la realización de una reunión estratégica con la Subsecretaría de Educación de la SEQ en la Zona Norte.</t>
  </si>
  <si>
    <t>Componente
(Dirección de Servicios Educativos)</t>
  </si>
  <si>
    <r>
      <t xml:space="preserve">4.1.1.1.26 </t>
    </r>
    <r>
      <rPr>
        <sz val="11"/>
        <color theme="1"/>
        <rFont val="Arial"/>
        <family val="2"/>
      </rPr>
      <t xml:space="preserve"> Acciones con programas educativos complementarios, coadyuvando en conjunto con los tres niveles de gobierno para valorar la  rehabilitación de escuelas públicas del Municipio, para que sean dignas, y seguras realizadas
</t>
    </r>
  </si>
  <si>
    <r>
      <rPr>
        <b/>
        <sz val="11"/>
        <color theme="1"/>
        <rFont val="Arial"/>
        <family val="2"/>
      </rPr>
      <t>PAEBE:</t>
    </r>
    <r>
      <rPr>
        <sz val="11"/>
        <color theme="1"/>
        <rFont val="Arial"/>
        <family val="2"/>
      </rPr>
      <t xml:space="preserve">  Porcentaje de acciones educativas en beneficio de las escuelas </t>
    </r>
  </si>
  <si>
    <t>Justificación Trimestral: Este indicador tiene como meta anual realizar 54 programas educativos complementarios, coadyuvando en conjunto con los tres niveles de gobierno para valorar la  rehabilitación de escuelas públicas. En este trimestre se realizaron 17 de los 13 programados. El porcentaje alcanzado del 130.77%.</t>
  </si>
  <si>
    <r>
      <t xml:space="preserve">4.1.1.1.26.1 </t>
    </r>
    <r>
      <rPr>
        <sz val="11"/>
        <color theme="1"/>
        <rFont val="Arial"/>
        <family val="2"/>
      </rPr>
      <t>Realización de reuniones con escuelas y dependencias de gobierno, realizando encuestas de valoración y seguimiento, para apoyo a la infraestructura de las escuelas públicas del Municipio de Benito Juárez</t>
    </r>
    <r>
      <rPr>
        <b/>
        <sz val="11"/>
        <color theme="1"/>
        <rFont val="Arial"/>
        <family val="2"/>
      </rPr>
      <t>.</t>
    </r>
  </si>
  <si>
    <r>
      <rPr>
        <b/>
        <sz val="11"/>
        <color theme="1"/>
        <rFont val="Arial"/>
        <family val="2"/>
      </rPr>
      <t>PAAIE:</t>
    </r>
    <r>
      <rPr>
        <sz val="11"/>
        <color theme="1"/>
        <rFont val="Arial"/>
        <family val="2"/>
      </rPr>
      <t xml:space="preserve">  Porcentaje de actividades para apoyo a la infraestructura de las escuelas.</t>
    </r>
  </si>
  <si>
    <t>Justificación Trimestral: Este indicador tiene como meta anual realizar 10 reuniones con escuelas y dependencias de gobierno, realizando encuestas de valoración y seguimiento, para apoyo a la infraestructura de las escuelas públicas. En este trimestre se realizaron 7 de 3 programadas. El porcentaje alcanzado del 233.33%, se superó la meta establecida, realizando reuniones con escuelas y dependencias de gobierno, lo que permitió fortalecer la vinculación interinstitucional. Asimismo, se aplicaron  encuestas de valoración escolar de las previstas, lo cual facilitó una mejor identificación de necesidades. Como resultado, se intensificaron las acciones de seguimiento para gestionar apoyos destinados a la mejora de infraestructura en los planteles educativos, contribuyendo al cumplimiento de los objetivos del programa.</t>
  </si>
  <si>
    <r>
      <rPr>
        <b/>
        <sz val="11"/>
        <color theme="1"/>
        <rFont val="Arial"/>
        <family val="2"/>
      </rPr>
      <t>4.1.1.1.26.2</t>
    </r>
    <r>
      <rPr>
        <sz val="11"/>
        <color theme="1"/>
        <rFont val="Arial"/>
        <family val="2"/>
      </rPr>
      <t xml:space="preserve"> Ejecución de programas educativos complementarios en los planteles públicos y privados de educación básica, media superior y superior
</t>
    </r>
  </si>
  <si>
    <r>
      <rPr>
        <b/>
        <sz val="11"/>
        <color theme="1"/>
        <rFont val="Arial"/>
        <family val="2"/>
      </rPr>
      <t>PPEC:</t>
    </r>
    <r>
      <rPr>
        <sz val="11"/>
        <color theme="1"/>
        <rFont val="Arial"/>
        <family val="2"/>
      </rPr>
      <t xml:space="preserve"> Porcentaje de Programas Educativos Complementarios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</si>
  <si>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</si>
  <si>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Justificación Trimestral: Este indicador tiene como meta anual realizar 44 ejecuciones de programas educativos complementarios. En este trimestre se realizaron 10 de los 10 programados. El porcentaje alcanzado del 100.00%.</t>
  </si>
  <si>
    <t>Componente
(Coordinación de Bibliotecas Públicas)</t>
  </si>
  <si>
    <r>
      <rPr>
        <b/>
        <sz val="11"/>
        <color theme="1"/>
        <rFont val="Arial"/>
        <family val="2"/>
      </rPr>
      <t>4.1.1.1.27</t>
    </r>
    <r>
      <rPr>
        <sz val="11"/>
        <color theme="1"/>
        <rFont val="Arial"/>
        <family val="2"/>
      </rPr>
      <t xml:space="preserve"> Actividades de fomento e impulso a la Lectura en las bibliotecas públicas municipales  en beneficio de la población del municipio de Benito Juárez ejecutadas.</t>
    </r>
  </si>
  <si>
    <r>
      <rPr>
        <b/>
        <sz val="11"/>
        <color theme="1"/>
        <rFont val="Arial"/>
        <family val="2"/>
      </rPr>
      <t xml:space="preserve">PAFIL: </t>
    </r>
    <r>
      <rPr>
        <sz val="11"/>
        <color theme="1"/>
        <rFont val="Arial"/>
        <family val="2"/>
      </rPr>
      <t>Porcentaje  de Actividades de fomento e impulso a la Lectura</t>
    </r>
  </si>
  <si>
    <t>Justificación Trimestral: Este indicador tiene como meta anual realizar 371 actividades de fomento e impulso a la lectura en las bibliotecas públicas. En este trimestre se realizaron 93 de los 107 programados. El porcentaje alcanzado del 86.92%.</t>
  </si>
  <si>
    <r>
      <rPr>
        <b/>
        <sz val="11"/>
        <color theme="1"/>
        <rFont val="Arial"/>
        <family val="2"/>
      </rPr>
      <t xml:space="preserve">4.1.1.1.27.1 </t>
    </r>
    <r>
      <rPr>
        <sz val="11"/>
        <color theme="1"/>
        <rFont val="Arial"/>
        <family val="2"/>
      </rPr>
      <t>Organización de actividades y servicios bibliotecarios para incentivar y fomentar a la lectura en beneficio de la población del municipio de Benito Juárez.</t>
    </r>
  </si>
  <si>
    <r>
      <rPr>
        <b/>
        <sz val="11"/>
        <color theme="1"/>
        <rFont val="Arial"/>
        <family val="2"/>
      </rPr>
      <t xml:space="preserve">PASB: </t>
    </r>
    <r>
      <rPr>
        <sz val="11"/>
        <color theme="1"/>
        <rFont val="Arial"/>
        <family val="2"/>
      </rPr>
      <t xml:space="preserve">Porcentaje de Actividades y Servicios Bibliotecarios </t>
    </r>
  </si>
  <si>
    <t>Justificación Trimestral: Este indicador tiene como meta anual realizar 371 actividades y servicios bibliotecarios para incentivar y fomentar a la lectura. En este trimestre se realizaron 93 de los 107 programados. El porcentaje alcanzado del 86.92%.</t>
  </si>
  <si>
    <t>Componente
(Coordinación de Atención al Desarrollo Estudiantil)</t>
  </si>
  <si>
    <r>
      <t xml:space="preserve">4.1.1.1.28 </t>
    </r>
    <r>
      <rPr>
        <sz val="11"/>
        <color theme="1"/>
        <rFont val="Arial"/>
        <family val="2"/>
      </rPr>
      <t>Acciones para prevenir, combatir y erradicar el acoso escolar en los centros educativos del municipio de Benito Juárez, fomentando familias libres de violencia reazlizadas.</t>
    </r>
  </si>
  <si>
    <r>
      <rPr>
        <b/>
        <sz val="11"/>
        <color theme="1"/>
        <rFont val="Arial"/>
        <family val="2"/>
      </rPr>
      <t>PACAE:</t>
    </r>
    <r>
      <rPr>
        <sz val="11"/>
        <color theme="1"/>
        <rFont val="Arial"/>
        <family val="2"/>
      </rPr>
      <t xml:space="preserve"> Porcentaje de Acciones para Combatir el Acoso Escolar</t>
    </r>
  </si>
  <si>
    <t>Justificación Trimestral: Este indicador tiene como meta anual realizar 45  acciones para prevenir, combatir y erradicar el acoso escolar en los centros educativos. En este trimestre se realizaron 10 de los 10 programados. El porcentaje alcanzado del 100%.</t>
  </si>
  <si>
    <r>
      <rPr>
        <b/>
        <sz val="11"/>
        <color theme="1"/>
        <rFont val="Arial"/>
        <family val="2"/>
      </rPr>
      <t>4.1.1.1.28.1</t>
    </r>
    <r>
      <rPr>
        <sz val="11"/>
        <color theme="1"/>
        <rFont val="Arial"/>
        <family val="2"/>
      </rPr>
      <t xml:space="preserve"> Realización actividades de atención y prevención del acoso escolar, formando familias libres de violencia.</t>
    </r>
  </si>
  <si>
    <r>
      <rPr>
        <b/>
        <sz val="11"/>
        <color theme="1"/>
        <rFont val="Arial"/>
        <family val="2"/>
      </rPr>
      <t>PAAPAE:</t>
    </r>
    <r>
      <rPr>
        <sz val="11"/>
        <color theme="1"/>
        <rFont val="Arial"/>
        <family val="2"/>
      </rPr>
      <t xml:space="preserve"> Porcentaje de actividades atención y prevención del acoso escolar</t>
    </r>
  </si>
  <si>
    <t>Justificación Trimestral: Este indicador tiene como meta anual realizar 45 actividades de atención y prevención del acoso escolar. En este trimestre se realizaron 10 de los 10 programados. El porcentaje alcanzado del 100%.</t>
  </si>
  <si>
    <t>Componente
(Dirección de Programas de Apoyo a la Educación)</t>
  </si>
  <si>
    <r>
      <t xml:space="preserve">4.1.1.1.29 </t>
    </r>
    <r>
      <rPr>
        <sz val="11"/>
        <color theme="1"/>
        <rFont val="Arial"/>
        <family val="2"/>
      </rPr>
      <t>Acciones de participación ciudadana interactiva para el logro  de una educación democrática, inclusiva, intercultural, propiciando el fortalecimiento del aprendizaje realizadas</t>
    </r>
  </si>
  <si>
    <r>
      <rPr>
        <b/>
        <sz val="11"/>
        <color theme="1"/>
        <rFont val="Arial"/>
        <family val="2"/>
      </rPr>
      <t>PAFA:</t>
    </r>
    <r>
      <rPr>
        <sz val="11"/>
        <color theme="1"/>
        <rFont val="Arial"/>
        <family val="2"/>
      </rPr>
      <t xml:space="preserve"> Porcentaje de Acciones para el fortalecimiento del aprendizaje</t>
    </r>
  </si>
  <si>
    <t>Justificación Trimestral: Este indicador tiene como meta anual realizar 1 acción de participación ciudadana interactiva para el logro  de una educación democrática, inclusiva, intercultural, propiciando el fortalecimiento del aprendizaje. En este trimestre se realizó 1 de 1 programado. El porcentaje alcanzado del 100%.</t>
  </si>
  <si>
    <r>
      <t xml:space="preserve">4.1.1.1.29.1  </t>
    </r>
    <r>
      <rPr>
        <sz val="11"/>
        <color theme="1"/>
        <rFont val="Arial"/>
        <family val="2"/>
      </rPr>
      <t>Realización del "Cabildo Infantil", para fomentar la participación democrática de los niños y niñas, desarrollando su capacidad de reflexión, toma de decisiones, y fortaleciendo su aprendizaje</t>
    </r>
  </si>
  <si>
    <r>
      <rPr>
        <b/>
        <sz val="11"/>
        <color theme="1"/>
        <rFont val="Arial"/>
        <family val="2"/>
      </rPr>
      <t>PCIR:</t>
    </r>
    <r>
      <rPr>
        <sz val="11"/>
        <color theme="1"/>
        <rFont val="Arial"/>
        <family val="2"/>
      </rPr>
      <t xml:space="preserve"> Porcentaje del "Cabildo Infantil" realizado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</si>
  <si>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Cabildo Infantil</t>
    </r>
  </si>
  <si>
    <t>Justificación Trimestral: Este indicador tiene como meta anual realizar 1 "Cabildo Infantil". En este trimestre se realizó 1 de 1 programado. El porcentaje alcanzado del 100%.</t>
  </si>
  <si>
    <t>Componente
(Coordinación de Becas)</t>
  </si>
  <si>
    <r>
      <rPr>
        <b/>
        <sz val="11"/>
        <color theme="1"/>
        <rFont val="Arial"/>
        <family val="2"/>
      </rPr>
      <t>4.1.1.1.30</t>
    </r>
    <r>
      <rPr>
        <sz val="11"/>
        <color theme="1"/>
        <rFont val="Arial"/>
        <family val="2"/>
      </rPr>
      <t xml:space="preserve"> Acciones para impulsar y fortalecer las actividades que promuevan una educación de calidad en beneficio de los alumnos en situación prioritaria ejecutadas.</t>
    </r>
  </si>
  <si>
    <r>
      <rPr>
        <b/>
        <sz val="11"/>
        <color theme="1"/>
        <rFont val="Arial"/>
        <family val="2"/>
      </rPr>
      <t>PAFESP:</t>
    </r>
    <r>
      <rPr>
        <sz val="11"/>
        <color theme="1"/>
        <rFont val="Arial"/>
        <family val="2"/>
      </rPr>
      <t xml:space="preserve"> Porcentaje de Acciones para fortalecer la educación de los alumnos en situación prioritarias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</si>
  <si>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</si>
  <si>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t>Justificación Trimestral: Este indicador tiene como meta anual realizar 6906 acciones para impulsar y fortalecer las actividades que promuevan una educación de calidad en beneficio de los alumnos en situación prioritaria. En este trimestre se realizaron 5 de los 5 programados. El porcentaje alcanzado del 100%.</t>
  </si>
  <si>
    <r>
      <rPr>
        <b/>
        <sz val="11"/>
        <color theme="1"/>
        <rFont val="Arial"/>
        <family val="2"/>
      </rPr>
      <t xml:space="preserve">4.1.1.1.30.1 </t>
    </r>
    <r>
      <rPr>
        <sz val="11"/>
        <color theme="1"/>
        <rFont val="Arial"/>
        <family val="2"/>
      </rPr>
      <t xml:space="preserve"> Realización de entrega de Becas del Programa de "Estímulos a la Educación" del Municipio para una educación de calidad y en beneficio de los estudiantes en situación prioritaria.</t>
    </r>
  </si>
  <si>
    <r>
      <rPr>
        <b/>
        <sz val="11"/>
        <color theme="1"/>
        <rFont val="Arial"/>
        <family val="2"/>
      </rPr>
      <t xml:space="preserve">PBE: </t>
    </r>
    <r>
      <rPr>
        <sz val="11"/>
        <color theme="1"/>
        <rFont val="Arial"/>
        <family val="2"/>
      </rPr>
      <t>Porcentaje de Becas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</si>
  <si>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</si>
  <si>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t>Justificación Trimestral: Este indicador tiene como meta anual entregar 6886 becas. En este trimestre no se tiene meta programada.</t>
  </si>
  <si>
    <r>
      <rPr>
        <b/>
        <sz val="11"/>
        <color theme="1"/>
        <rFont val="Arial"/>
        <family val="2"/>
      </rPr>
      <t>4.1.1.1.30.2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</si>
  <si>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</si>
  <si>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</si>
  <si>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t>Justificación Trimestral: Este indicador tiene como meta anual realizar 20 eventos educativos y sociales inclusivos en apoyo a los becarios y becarias. En este trimestre se realizaron 5 de los 5 programados. El porcentaje alcanzado del 100%.</t>
  </si>
  <si>
    <t>Componente
(Coordinación de Programas Educativos)</t>
  </si>
  <si>
    <r>
      <t xml:space="preserve">4.1.1.1.31 </t>
    </r>
    <r>
      <rPr>
        <sz val="11"/>
        <color theme="1"/>
        <rFont val="Arial"/>
        <family val="2"/>
      </rPr>
      <t>Programas a favor de la educación que propicien la educación inclusiva y equitativa en instituciones públicas atendidas</t>
    </r>
    <r>
      <rPr>
        <b/>
        <sz val="11"/>
        <color theme="1"/>
        <rFont val="Arial"/>
        <family val="2"/>
      </rPr>
      <t xml:space="preserve"> </t>
    </r>
    <r>
      <rPr>
        <sz val="11"/>
        <color theme="1"/>
        <rFont val="Arial"/>
        <family val="2"/>
      </rPr>
      <t>realizados</t>
    </r>
  </si>
  <si>
    <r>
      <rPr>
        <b/>
        <sz val="11"/>
        <color theme="1"/>
        <rFont val="Arial"/>
        <family val="2"/>
      </rPr>
      <t>PPFE:</t>
    </r>
    <r>
      <rPr>
        <sz val="11"/>
        <color theme="1"/>
        <rFont val="Arial"/>
        <family val="2"/>
      </rPr>
      <t xml:space="preserve"> Porcentaje Programas a favor de la educación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</si>
  <si>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Programas</t>
    </r>
  </si>
  <si>
    <t>Justificación Trimestral: Este indicador tiene como meta anual realizar 21  programas a favor de la educación que propicien la educación inclusiva y equitativa. En este trimestre se realizó 6 de 6 programados. El porcentaje alcanzado del 100%.</t>
  </si>
  <si>
    <r>
      <t xml:space="preserve">4.1.1.1.31.1 </t>
    </r>
    <r>
      <rPr>
        <sz val="11"/>
        <color theme="1"/>
        <rFont val="Arial"/>
        <family val="2"/>
      </rPr>
      <t>Ejecución de programas que propicien la protección del derecho a la educación inclusiva, equitativa, disminuyendo el nivel de deserción escolar, mejorando la calidad de vida de las niñas, niños y adolescentes en atención prioritaria.</t>
    </r>
    <r>
      <rPr>
        <b/>
        <sz val="11"/>
        <color theme="1"/>
        <rFont val="Arial"/>
        <family val="2"/>
      </rPr>
      <t xml:space="preserve">
</t>
    </r>
  </si>
  <si>
    <r>
      <rPr>
        <b/>
        <sz val="11"/>
        <color theme="1"/>
        <rFont val="Arial"/>
        <family val="2"/>
      </rPr>
      <t>PPDEI:</t>
    </r>
    <r>
      <rPr>
        <sz val="11"/>
        <color theme="1"/>
        <rFont val="Arial"/>
        <family val="2"/>
      </rPr>
      <t xml:space="preserve"> Porcentaje de programas  de derecho a la educación inclusiva </t>
    </r>
  </si>
  <si>
    <t>Justificación Trimestral: Este indicador tiene como meta anual realizar 21 programas que propicien la protección del derecho a la educación inclusiva, equitativa, disminuyendo el nivel de deserción escolar. En este trimestre se realizó 6 de 6 programados. El porcentaje alcanzado del 100%.</t>
  </si>
  <si>
    <r>
      <rPr>
        <b/>
        <sz val="11"/>
        <color theme="1"/>
        <rFont val="Arial"/>
        <family val="2"/>
      </rPr>
      <t>4.1.1.1.31.2</t>
    </r>
    <r>
      <rPr>
        <sz val="11"/>
        <color theme="1"/>
        <rFont val="Arial"/>
        <family val="2"/>
      </rPr>
      <t xml:space="preserve"> Realización de actividades que apoyen el desarrollo educativo en beneficio de la comunidad escolar.</t>
    </r>
  </si>
  <si>
    <r>
      <rPr>
        <b/>
        <sz val="11"/>
        <color theme="1"/>
        <rFont val="Arial"/>
        <family val="2"/>
      </rPr>
      <t xml:space="preserve">PADER: </t>
    </r>
    <r>
      <rPr>
        <sz val="11"/>
        <color theme="1"/>
        <rFont val="Arial"/>
        <family val="2"/>
      </rPr>
      <t>Porcentaje de Actividades de Desarrollo Educativo realizadas</t>
    </r>
  </si>
  <si>
    <t>Justificación Trimestral: Este indicador tiene como meta anual realizar 1 actividad de apoyo al desarrollo educativo. En este trimestre no se tiene meta programada.</t>
  </si>
  <si>
    <t>Componente
(Dirección General de Salud)</t>
  </si>
  <si>
    <r>
      <rPr>
        <b/>
        <sz val="11"/>
        <color theme="1"/>
        <rFont val="Arial"/>
        <family val="2"/>
      </rPr>
      <t>4.1.1.1.32</t>
    </r>
    <r>
      <rPr>
        <sz val="11"/>
        <color theme="1"/>
        <rFont val="Arial"/>
        <family val="2"/>
      </rPr>
      <t xml:space="preserve"> Acciones dirigidas a promover, mantener y proteger la salud de la población del municipio de Benito Juárez realizadas</t>
    </r>
  </si>
  <si>
    <r>
      <rPr>
        <b/>
        <sz val="11"/>
        <color theme="1"/>
        <rFont val="Arial"/>
        <family val="2"/>
      </rPr>
      <t xml:space="preserve">PAPPS: </t>
    </r>
    <r>
      <rPr>
        <sz val="11"/>
        <color theme="1"/>
        <rFont val="Arial"/>
        <family val="2"/>
      </rPr>
      <t>Porcentaje de Acciones para promover y proteger la salud realizadas</t>
    </r>
  </si>
  <si>
    <t>Justificación Trimestral: Este indicador tiene como meta anual realizar 173 acciones dirigidas a promover, mantener y proteger la salud de la población. En este trimestre se realizaron 89 de los 37 programados. El porcentaje alcanzado del 240.54%, se superó la meta establecida, ya que en este trimestre contamos con mayor número de personal en el área de salud por lo cual se ha fortalecido en esa área y se pueden brindar más atenciones.</t>
  </si>
  <si>
    <r>
      <rPr>
        <b/>
        <sz val="11"/>
        <color theme="1"/>
        <rFont val="Arial"/>
        <family val="2"/>
      </rPr>
      <t>4.1.1.1.32.1</t>
    </r>
    <r>
      <rPr>
        <sz val="11"/>
        <color theme="1"/>
        <rFont val="Arial"/>
        <family val="2"/>
      </rPr>
      <t xml:space="preserve"> Realización de brigadas de  servicios de salud gratuitos con acciones de prevención, diagnóstico oportuno y control, enfocadas en grupos de atención prioritaria del municipio de Benito Juárez. </t>
    </r>
  </si>
  <si>
    <r>
      <rPr>
        <b/>
        <sz val="11"/>
        <color theme="1"/>
        <rFont val="Arial"/>
        <family val="2"/>
      </rPr>
      <t xml:space="preserve">PBSSR: </t>
    </r>
    <r>
      <rPr>
        <sz val="11"/>
        <color theme="1"/>
        <rFont val="Arial"/>
        <family val="2"/>
      </rPr>
      <t>Porcentaje de brigadas de  servicios de salud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</si>
  <si>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</si>
  <si>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t>Justificación Trimestral: Este indicador tiene como meta anual realizar 161 brigadas de servicios de salud. En este trimestre se realizaron 88 de los 34 programados. El porcentaje alcanzado del 258.82%, se superó la meta establecida, ya que en este trimestre contamos con mayor número de personal en el área de salud por lo cual se ha fortalecido en esa área y se pueden brindar más atenciones.</t>
  </si>
  <si>
    <r>
      <rPr>
        <b/>
        <sz val="11"/>
        <color theme="1"/>
        <rFont val="Arial"/>
        <family val="2"/>
      </rPr>
      <t>4.1.1.1.32.2</t>
    </r>
    <r>
      <rPr>
        <sz val="11"/>
        <color theme="1"/>
        <rFont val="Arial"/>
        <family val="2"/>
      </rPr>
      <t xml:space="preserve"> Realización de campañas informativas de salud que fomenten la participación activa de la población de municipio de Benito Juárez en el cuidado de su salud y modificación de hábitos de riesgo. </t>
    </r>
  </si>
  <si>
    <r>
      <rPr>
        <b/>
        <sz val="11"/>
        <color theme="1"/>
        <rFont val="Arial"/>
        <family val="2"/>
      </rPr>
      <t xml:space="preserve">PCCS: </t>
    </r>
    <r>
      <rPr>
        <sz val="11"/>
        <color theme="1"/>
        <rFont val="Arial"/>
        <family val="2"/>
      </rPr>
      <t>Porcentaje de campañas para el cuidado de su salud</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</si>
  <si>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</si>
  <si>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t>Justificación Trimestral: Este indicador tiene como meta anual realizar 12 campañas informativas de salud. En este trimestre se realizaron 1 de los 3 programados. El porcentaje alcanzado del 33.33%, no se alcanzó la meta, ya que no contábamos con espacios que nos permitieran realizar las campañas.</t>
  </si>
  <si>
    <t>Componente
(Coordinación de Salud Física)</t>
  </si>
  <si>
    <r>
      <rPr>
        <b/>
        <sz val="11"/>
        <color theme="1"/>
        <rFont val="Arial"/>
        <family val="2"/>
      </rPr>
      <t>4.1.1.1.33</t>
    </r>
    <r>
      <rPr>
        <sz val="11"/>
        <color theme="1"/>
        <rFont val="Arial"/>
        <family val="2"/>
      </rPr>
      <t xml:space="preserve">  Intervenciones en atención primaria de salud, promoción de la salud, prevención de la enfermedad y tratamiento, centradas en las necesidades prioritarias de la población del municipio de Benito Juárez realizadas.</t>
    </r>
  </si>
  <si>
    <r>
      <rPr>
        <b/>
        <sz val="11"/>
        <color theme="1"/>
        <rFont val="Arial"/>
        <family val="2"/>
      </rPr>
      <t>PPAS:</t>
    </r>
    <r>
      <rPr>
        <sz val="11"/>
        <color theme="1"/>
        <rFont val="Arial"/>
        <family val="2"/>
      </rPr>
      <t xml:space="preserve"> Porcentaje de prevenciones y atenciones de la salud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</si>
  <si>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</si>
  <si>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t>Justificación Trimestral: Este indicador tiene como meta anual realizar 16141 intervenciones en atención primaria de salud. En este trimestre se realizaron 3875 de los 3802 programados. El porcentaje alcanzado del 101.89%.</t>
  </si>
  <si>
    <r>
      <rPr>
        <b/>
        <sz val="11"/>
        <color theme="1"/>
        <rFont val="Arial"/>
        <family val="2"/>
      </rPr>
      <t xml:space="preserve">4.1.1.1.33.1 </t>
    </r>
    <r>
      <rPr>
        <sz val="11"/>
        <color theme="1"/>
        <rFont val="Arial"/>
        <family val="2"/>
      </rPr>
      <t xml:space="preserve"> Atención y servicios médicos gratuitos de primer contacto, dirigidos a grupos poblacionales de atención prioritaria del municipio de  Benito Juárez </t>
    </r>
  </si>
  <si>
    <r>
      <rPr>
        <b/>
        <sz val="11"/>
        <color theme="1"/>
        <rFont val="Arial"/>
        <family val="2"/>
      </rPr>
      <t>PASM:</t>
    </r>
    <r>
      <rPr>
        <sz val="11"/>
        <color theme="1"/>
        <rFont val="Arial"/>
        <family val="2"/>
      </rPr>
      <t xml:space="preserve"> Porcentaje de atenciones y servicios médicos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</si>
  <si>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</si>
  <si>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t>Justificación Trimestral: Este indicador tiene como meta anual realizar 7800 atenciones y servicios médicos gratuitos. En este trimestre se realizaron 1350 de los 1950 programados. El porcentaje alcanzado del 69.23%, debido a que bajo la afluencia de los ciudadanos que solicitan el servicio.</t>
  </si>
  <si>
    <r>
      <rPr>
        <b/>
        <sz val="11"/>
        <color theme="1"/>
        <rFont val="Arial"/>
        <family val="2"/>
      </rPr>
      <t>4.1.1.1.33.2</t>
    </r>
    <r>
      <rPr>
        <sz val="11"/>
        <color theme="1"/>
        <rFont val="Arial"/>
        <family val="2"/>
      </rPr>
      <t xml:space="preserve"> Impartición de pláticas promocionales en temas de relevancia epidemiológica con énfasis en la importancia de la prevención y en el fomento de los determinantes positivos de la salud.</t>
    </r>
  </si>
  <si>
    <r>
      <rPr>
        <b/>
        <sz val="11"/>
        <color theme="1"/>
        <rFont val="Arial"/>
        <family val="2"/>
      </rPr>
      <t xml:space="preserve">PPPS: </t>
    </r>
    <r>
      <rPr>
        <sz val="11"/>
        <color theme="1"/>
        <rFont val="Arial"/>
        <family val="2"/>
      </rPr>
      <t xml:space="preserve">Porcentaje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</si>
  <si>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</si>
  <si>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t>Justificación Trimestral: Este indicador tiene como meta anual realizar 269 pláticas promocionales en temas de prevención de la salud. En este trimestre se realizaron 64 de los 78 programados. El porcentaje alcanzado del 82.05%.</t>
  </si>
  <si>
    <r>
      <t xml:space="preserve">4.1.1.1.33.3 </t>
    </r>
    <r>
      <rPr>
        <sz val="11"/>
        <color theme="1"/>
        <rFont val="Arial"/>
        <family val="2"/>
      </rPr>
      <t>Atención y servicios odontológicos gratuitos enfocados en la prevención, manejo oportuno de patologías y fomento de la salud bucal de la población del municipio de Benito Juárez</t>
    </r>
  </si>
  <si>
    <r>
      <rPr>
        <b/>
        <sz val="11"/>
        <color theme="1"/>
        <rFont val="Arial"/>
        <family val="2"/>
      </rPr>
      <t xml:space="preserve">PSOR: </t>
    </r>
    <r>
      <rPr>
        <sz val="11"/>
        <color theme="1"/>
        <rFont val="Arial"/>
        <family val="2"/>
      </rPr>
      <t>Porcentaje de servicios odontológicos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</si>
  <si>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 dentales</t>
    </r>
  </si>
  <si>
    <t>Justificación Trimestral: Este indicador tiene como meta anual realizar 1686 servicios odontológicos gratuitos. En este trimestre se realizaron 716 de los 350 programados. El porcentaje alcanzado del 204.57%, se superó la meta establecida, ya que se contó con un número mayor de pasantes en el área.</t>
  </si>
  <si>
    <r>
      <t xml:space="preserve">4.1.1.1.33.4  </t>
    </r>
    <r>
      <rPr>
        <sz val="11"/>
        <color theme="1"/>
        <rFont val="Arial"/>
        <family val="2"/>
      </rPr>
      <t>Intervención y consultas nutricionales gratuitas como herramienta para el control de enfermedades metabólicas en la población del municipio de Benito Juárez.</t>
    </r>
  </si>
  <si>
    <r>
      <rPr>
        <b/>
        <sz val="11"/>
        <color theme="1"/>
        <rFont val="Arial"/>
        <family val="2"/>
      </rPr>
      <t xml:space="preserve">PCNR: </t>
    </r>
    <r>
      <rPr>
        <sz val="11"/>
        <color theme="1"/>
        <rFont val="Arial"/>
        <family val="2"/>
      </rPr>
      <t>Porcentaje de Consultas Nutricionales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</si>
  <si>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Consultas nutricionales</t>
    </r>
  </si>
  <si>
    <t>Justificación Trimestral: Este indicador tiene como meta anual realizar 622 consultas nutricionales gratuitas. En este trimestre se realizaron 292 de los 120 programados. El porcentaje alcanzado del 243.33%, debido a que la ciudadanía solicitaba el servicio.</t>
  </si>
  <si>
    <r>
      <t>4.1.1.1.33.5</t>
    </r>
    <r>
      <rPr>
        <sz val="11"/>
        <color theme="1"/>
        <rFont val="Arial"/>
        <family val="2"/>
      </rPr>
      <t xml:space="preserve"> Realización de servicios asistenciales para traslados a personas con discapacidad congénita adquirida, movilidad reducida temporal y permanente a unidades médicas o servicios de apoyo para manejo específico. </t>
    </r>
  </si>
  <si>
    <r>
      <rPr>
        <b/>
        <sz val="11"/>
        <color theme="1"/>
        <rFont val="Arial"/>
        <family val="2"/>
      </rPr>
      <t xml:space="preserve">PSTPMR: </t>
    </r>
    <r>
      <rPr>
        <sz val="11"/>
        <color theme="1"/>
        <rFont val="Arial"/>
        <family val="2"/>
      </rPr>
      <t>Porcentaje de servicios de traslados a personas movilidad reducida</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</si>
  <si>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Traslados</t>
    </r>
  </si>
  <si>
    <t>Justificación Trimestral: Este indicador tiene como meta anual realizar 60  servicios de traslados a personas con discapacidad o movilidad reducida a unidades médicas. En este trimestre se realizaron 17 de los 15 programados. El porcentaje alcanzado del 113.33%.</t>
  </si>
  <si>
    <r>
      <t>4.1.1.1.33.6</t>
    </r>
    <r>
      <rPr>
        <sz val="11"/>
        <color theme="1"/>
        <rFont val="Arial"/>
        <family val="2"/>
      </rPr>
      <t xml:space="preserve"> Realización de acciones dirigidas hacia la prevención de enfermedades, captación temprana de pacientes con factores de riesgo y fomento de hábitos saludables de vida</t>
    </r>
  </si>
  <si>
    <r>
      <rPr>
        <b/>
        <sz val="11"/>
        <color theme="1"/>
        <rFont val="Arial"/>
        <family val="2"/>
      </rPr>
      <t>PAPE:</t>
    </r>
    <r>
      <rPr>
        <sz val="11"/>
        <color theme="1"/>
        <rFont val="Arial"/>
        <family val="2"/>
      </rPr>
      <t xml:space="preserve"> Porcentaje de acciones  de prevención de enfermedades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</si>
  <si>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Acciones</t>
    </r>
  </si>
  <si>
    <t>Justificación Trimestral: Este indicador tiene como meta anual realizar 5101 acciones dirigidas hacia la prevención de enfermedades. En este trimestre se realizaron 1327 de los 1140 programados. El porcentaje alcanzado del 116.40%.</t>
  </si>
  <si>
    <r>
      <t xml:space="preserve">4.1.1.1.33.7 </t>
    </r>
    <r>
      <rPr>
        <sz val="11"/>
        <color theme="1"/>
        <rFont val="Arial"/>
        <family val="2"/>
      </rPr>
      <t xml:space="preserve">Realización de acciones dirigidas hacia la promoción de la salud visual y detección oportuna de patologías visuales </t>
    </r>
  </si>
  <si>
    <r>
      <rPr>
        <b/>
        <sz val="11"/>
        <color theme="1"/>
        <rFont val="Arial"/>
        <family val="2"/>
      </rPr>
      <t>PADSV:</t>
    </r>
    <r>
      <rPr>
        <sz val="11"/>
        <color theme="1"/>
        <rFont val="Arial"/>
        <family val="2"/>
      </rPr>
      <t xml:space="preserve"> Porcentaje de acciones dirigidas hacia la salud visual</t>
    </r>
  </si>
  <si>
    <t>Justificación Trimestral: Este indicador tiene como meta anual realizar 603 acciones dirigidas hacia la promoción de la salud visual. En este trimestre se realizaron 109 de los 150 programados. El porcentaje alcanzado del 72.67%, no se alcanzó la meta, ya que hubo cancelaciones por parte de los pacientes que ya contaban con cita, (ajena a nuestro calendario).</t>
  </si>
  <si>
    <t>Componente
(Coordinación de Salud Ambiental)</t>
  </si>
  <si>
    <r>
      <rPr>
        <b/>
        <sz val="11"/>
        <color theme="1"/>
        <rFont val="Arial"/>
        <family val="2"/>
      </rPr>
      <t>4.1.1.1.34</t>
    </r>
    <r>
      <rPr>
        <sz val="11"/>
        <color theme="1"/>
        <rFont val="Arial"/>
        <family val="2"/>
      </rPr>
      <t xml:space="preserve"> Acciones dirigidas al cuidado medio ambiente como determinante de la salud humana realizadas</t>
    </r>
  </si>
  <si>
    <r>
      <rPr>
        <b/>
        <sz val="11"/>
        <color theme="1"/>
        <rFont val="Arial"/>
        <family val="2"/>
      </rPr>
      <t xml:space="preserve">PACMA: </t>
    </r>
    <r>
      <rPr>
        <sz val="11"/>
        <color theme="1"/>
        <rFont val="Arial"/>
        <family val="2"/>
      </rPr>
      <t>Porcentaje de Acciones del cuidado al medio del ambiente realizadas</t>
    </r>
  </si>
  <si>
    <t>Justificación Trimestral: Este indicador tiene como meta anual realizar 36 acciones dirigidas al cuidado medio ambiente como determinante de la salud humana. En este trimestre se realizaron 9 de los 9 programados. El porcentaje alcanzado del 100.00%.</t>
  </si>
  <si>
    <r>
      <rPr>
        <b/>
        <sz val="11"/>
        <color theme="1"/>
        <rFont val="Arial"/>
        <family val="2"/>
      </rPr>
      <t>4.1.1.1.34.1</t>
    </r>
    <r>
      <rPr>
        <sz val="11"/>
        <color theme="1"/>
        <rFont val="Arial"/>
        <family val="2"/>
      </rPr>
      <t xml:space="preserve"> Implementación de acciones para mantener entornos saludables como determinante de la salud  de la población del municipio de Benito Juárez.</t>
    </r>
  </si>
  <si>
    <r>
      <rPr>
        <b/>
        <sz val="11"/>
        <color theme="1"/>
        <rFont val="Arial"/>
        <family val="2"/>
      </rPr>
      <t xml:space="preserve">PAESR: </t>
    </r>
    <r>
      <rPr>
        <sz val="11"/>
        <color theme="1"/>
        <rFont val="Arial"/>
        <family val="2"/>
      </rPr>
      <t>Porcentaje de Acciones para mantener entornos Saludables realizados</t>
    </r>
  </si>
  <si>
    <t>Justificación Trimestral: Este indicador tiene como meta anual realizar 36 acciones para mantener entornos saludables como determinante de la salud. En este trimestre se realizaron 9 de los 9 programados. El porcentaje alcanzado del 100.00%.</t>
  </si>
  <si>
    <r>
      <t>4.1.1.1.34.2</t>
    </r>
    <r>
      <rPr>
        <sz val="11"/>
        <color theme="1"/>
        <rFont val="Arial"/>
        <family val="2"/>
      </rPr>
      <t xml:space="preserve"> Implementación de jornadas para la recolección, tratamiento y disposición final de desechos sólidos,  para mantener entornos saludables</t>
    </r>
  </si>
  <si>
    <r>
      <rPr>
        <b/>
        <sz val="11"/>
        <color theme="1"/>
        <rFont val="Arial"/>
        <family val="2"/>
      </rPr>
      <t>PRDS:</t>
    </r>
    <r>
      <rPr>
        <sz val="11"/>
        <color theme="1"/>
        <rFont val="Arial"/>
        <family val="2"/>
      </rPr>
      <t xml:space="preserve"> Porcentaje de recolección de desechos sólidos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</si>
  <si>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Recolección</t>
    </r>
  </si>
  <si>
    <t>Justificación Trimestral: Este indicador tiene como meta anual recolectar 42700 kilos de desechos sólidos, para mantener entornos saludables. En este trimestre se recolectaron 18,500 de los 8400 Kilos programados. El porcentaje alcanzado del 220.24%, superamos la meta, ya que hubo más solicitudes de brigadas por parte de la población, para realizar la recolección.</t>
  </si>
  <si>
    <r>
      <t xml:space="preserve">4.1.1.1.34.3 </t>
    </r>
    <r>
      <rPr>
        <sz val="11"/>
        <color theme="1"/>
        <rFont val="Arial"/>
        <family val="2"/>
      </rPr>
      <t>Implementación de acopio y recolección de medicamentos con fecha de caducidad vencida como potenciales contaminantes ambientales.</t>
    </r>
  </si>
  <si>
    <r>
      <rPr>
        <b/>
        <sz val="11"/>
        <color theme="1"/>
        <rFont val="Arial"/>
        <family val="2"/>
      </rPr>
      <t>PKRMC:</t>
    </r>
    <r>
      <rPr>
        <sz val="11"/>
        <color theme="1"/>
        <rFont val="Arial"/>
        <family val="2"/>
      </rPr>
      <t xml:space="preserve"> Porcentaje de  kilos recolectados en  medicamentos caducos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</si>
  <si>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Recolección</t>
    </r>
  </si>
  <si>
    <t>Justificación Trimestral: Este indicador tiene como meta anual recolectar 140 kilos de medicamentos con fecha de caducidad vencida. En este trimestre se recolectaron 40 de los 35 kilos programados. El porcentaje alcanzado del 114.29%.</t>
  </si>
  <si>
    <t>Componente
(Coordinación de Salud Mental)</t>
  </si>
  <si>
    <r>
      <rPr>
        <b/>
        <sz val="11"/>
        <color theme="1"/>
        <rFont val="Arial"/>
        <family val="2"/>
      </rPr>
      <t>4.1.1.1.35</t>
    </r>
    <r>
      <rPr>
        <sz val="11"/>
        <color theme="1"/>
        <rFont val="Arial"/>
        <family val="2"/>
      </rPr>
      <t xml:space="preserve"> Atenciones de salud mental para concientizar a la población del municipio de Benito Juárez en preventivos de la salud otorgadas.</t>
    </r>
  </si>
  <si>
    <r>
      <rPr>
        <b/>
        <sz val="11"/>
        <color theme="1"/>
        <rFont val="Arial"/>
        <family val="2"/>
      </rPr>
      <t xml:space="preserve">PASMOR: </t>
    </r>
    <r>
      <rPr>
        <sz val="11"/>
        <color theme="1"/>
        <rFont val="Arial"/>
        <family val="2"/>
      </rPr>
      <t>Porcentaje de Atenciones de Salud Mental Otorgadas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</si>
  <si>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</si>
  <si>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t>Justificación Trimestral: Este indicador tiene como meta anual realizar 2774 atenciones de salud mental. En este trimestre se realizaron 1066 de los 618 programados. El porcentaje alcanzado del 172.49%, se superó la meta, ya que en este trimestre se contó con otra psicóloga para dar consultas.</t>
  </si>
  <si>
    <r>
      <rPr>
        <b/>
        <sz val="11"/>
        <color theme="1"/>
        <rFont val="Arial"/>
        <family val="2"/>
      </rPr>
      <t xml:space="preserve">4.1.1.1.35.1 </t>
    </r>
    <r>
      <rPr>
        <sz val="11"/>
        <color theme="1"/>
        <rFont val="Arial"/>
        <family val="2"/>
      </rPr>
      <t>Realización de</t>
    </r>
    <r>
      <rPr>
        <b/>
        <sz val="11"/>
        <color theme="1"/>
        <rFont val="Arial"/>
        <family val="2"/>
      </rPr>
      <t xml:space="preserve"> </t>
    </r>
    <r>
      <rPr>
        <sz val="11"/>
        <color theme="1"/>
        <rFont val="Arial"/>
        <family val="2"/>
      </rPr>
      <t>atenciones psicológicas gratuitas para la prevención y manejo de trastornos de la esfera psicoafectiva de la población del municipio de Benito Juárez</t>
    </r>
  </si>
  <si>
    <r>
      <rPr>
        <b/>
        <sz val="11"/>
        <color theme="1"/>
        <rFont val="Arial"/>
        <family val="2"/>
      </rPr>
      <t xml:space="preserve">PAPR: </t>
    </r>
    <r>
      <rPr>
        <sz val="11"/>
        <color theme="1"/>
        <rFont val="Arial"/>
        <family val="2"/>
      </rPr>
      <t>Porcentaje de atenciones psicológicas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</si>
  <si>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</si>
  <si>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t>Justificación Trimestral: Este indicador tiene como meta anual realizar 630 atenciones psicológicas gratuitas. En este trimestre se realizaron 621 de los 400 programados. El porcentaje alcanzado del 155.25%, se superó la meta, ya que en este trimestre se contó con otra psicóloga para dar consultas.</t>
  </si>
  <si>
    <r>
      <t xml:space="preserve">4.1.1.1.35.2 </t>
    </r>
    <r>
      <rPr>
        <sz val="11"/>
        <color theme="1"/>
        <rFont val="Arial"/>
        <family val="2"/>
      </rPr>
      <t xml:space="preserve">Asesoramiento y referencia hacia servicios de salud específicos enfocado en grupos poblacionales de atención prioritaria.   </t>
    </r>
  </si>
  <si>
    <r>
      <rPr>
        <b/>
        <sz val="11"/>
        <color theme="1"/>
        <rFont val="Arial"/>
        <family val="2"/>
      </rPr>
      <t xml:space="preserve">PASR: </t>
    </r>
    <r>
      <rPr>
        <sz val="11"/>
        <color theme="1"/>
        <rFont val="Arial"/>
        <family val="2"/>
      </rPr>
      <t>Porcentaje de asesoramientos de salud realizados</t>
    </r>
  </si>
  <si>
    <t>Justificación Trimestral: Este indicador tiene como meta anual realizar 853 asesoramientos enfocados en grupos poblacionales de atención prioritaria. En este trimestre se realizaron 405 de los 200 programados. El porcentaje alcanzado del 202.50%, debido a que la ciudadanía solicitaba el servicio.</t>
  </si>
  <si>
    <r>
      <t xml:space="preserve">4.1.1.1.35.3 </t>
    </r>
    <r>
      <rPr>
        <sz val="11"/>
        <color theme="1"/>
        <rFont val="Arial"/>
        <family val="2"/>
      </rPr>
      <t xml:space="preserve">Realización de pláticas sobre temas prioritarios en el área de la salud mental, incidiendo sobre los principales indicadores de morbilidad de la población del municipio de Benito Juárez. </t>
    </r>
  </si>
  <si>
    <r>
      <rPr>
        <b/>
        <sz val="11"/>
        <color theme="1"/>
        <rFont val="Arial"/>
        <family val="2"/>
      </rPr>
      <t>PPSM:</t>
    </r>
    <r>
      <rPr>
        <sz val="11"/>
        <color theme="1"/>
        <rFont val="Arial"/>
        <family val="2"/>
      </rPr>
      <t xml:space="preserve"> Porcentaje de Pláticas de Salud Mental</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</si>
  <si>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Pláticas</t>
    </r>
  </si>
  <si>
    <t>Justificación Trimestral: Este indicador tiene como meta anual realizar 85 pláticas sobre temas prioritarios en el área de la salud mental. En este trimestre se realizaron 40 de los 16 programados. El porcentaje alcanzado del 250%, se superó la meta establecida, ya que hubo mayor solicitud de pláticas en escuelas.</t>
  </si>
  <si>
    <r>
      <t xml:space="preserve">4.1.1.1.35.4  </t>
    </r>
    <r>
      <rPr>
        <sz val="11"/>
        <color theme="1"/>
        <rFont val="Arial"/>
        <family val="2"/>
      </rPr>
      <t>Implementación de acciones de evaluación y seguimiento de aspectos emocionales, de personalidad y del neurodesarrollo en los niños, niñas y adolescentes del municipio de Benito Juárez que permitan ubicar de manera temprana factores de riesgo y la habilitación de manejo oportuno</t>
    </r>
  </si>
  <si>
    <r>
      <rPr>
        <b/>
        <sz val="11"/>
        <color theme="1"/>
        <rFont val="Arial"/>
        <family val="2"/>
      </rPr>
      <t>PAESP:</t>
    </r>
    <r>
      <rPr>
        <sz val="11"/>
        <color theme="1"/>
        <rFont val="Arial"/>
        <family val="2"/>
      </rPr>
      <t xml:space="preserve"> Porcentaje de acciones de evaluación y seguimiento psicometrico</t>
    </r>
  </si>
  <si>
    <t>Justificación Trimestral: Este indicador tiene como meta anual realizar 6 implementaciones de acciones de evaluación y seguimiento de aspectos emocionales, de personalidad y del neurodesarrollo para niños, niñas y adolescentes, no se alcanzó la meta, ya que no se contaban físicamente con pruebas psicométricas para valoración, debido a que no sé a liberado el presupuesto para comprarlas y poder ejecutar la actividad.</t>
  </si>
  <si>
    <t>ELABORÓ
Mtra. Sheyla Martin del Campo Cuadros
Sub Enlace de la SMDB</t>
  </si>
  <si>
    <t>REVISÓ
Lic. José Fernando Díaz Nuñez
Dirección General de Planeación Municipal</t>
  </si>
  <si>
    <t>AUTORIZÓ
Lic. Berenice Sosa Osorio
Secretaria Municipal de Bienestar</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</si>
  <si>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</si>
  <si>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</si>
  <si>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</si>
  <si>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</si>
  <si>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</si>
  <si>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</si>
  <si>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</si>
  <si>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2025</t>
  </si>
  <si>
    <t>TRIMESTRE 2 2025</t>
  </si>
  <si>
    <t>TRIMESTRE 3 2025</t>
  </si>
  <si>
    <t>TRIMESTRE 4 2025</t>
  </si>
  <si>
    <t xml:space="preserve"> DIRECCIÓN GENERAL DE DESARROLLO SOCIAL </t>
  </si>
  <si>
    <t xml:space="preserve">JustificaciónTrimestral: En este Segundo Trimestre se alcanzo la meta presupuestaría establecida.
Justificación Anual: En este Segundo Trimestre se alcanzo la meta presupuestaría establecida.
		</t>
  </si>
  <si>
    <t>DIRECCIÓN DE PROGRAMAS PARA EL BIENESTAR</t>
  </si>
  <si>
    <t>DIRECCIÓN DE ORGANIZACIÓN COMUNITARIA COHESIÓN SOCIAL Y PARTICIPACIÓN CIUDADANA</t>
  </si>
  <si>
    <t>DIRECCIÓN DE ATENCIÓN A LA DIVERSIDAD SEXUAL</t>
  </si>
  <si>
    <t>OFICINA DEL DIRECTOR GENERAL DE SALUD</t>
  </si>
  <si>
    <t>DIRECCIÓN GENERAL DE EDUCACIÓN MUNICIPAL</t>
  </si>
  <si>
    <t>DIRECCIÓN DE PROGRAMAS DE APOYO A LA EDUCACIÓN</t>
  </si>
  <si>
    <t xml:space="preserve">JustificaciónTrimestral: En este Segundo Trimeste, no se tiene programado, a partir del seguiente se tiene contemplado utilizar.
Justificación Anual:  En este Segundo Trimeste, no se tiene programado, a partir del seguiente se tiene contemplado utilizar.
		</t>
  </si>
  <si>
    <t>COORDINACIÓN DE BECAS</t>
  </si>
  <si>
    <t>DIRECCIÓN DE SERVICIOS EDUCATIVOS</t>
  </si>
  <si>
    <t>COORDINACIÓN DE BLIBLIOTECAS</t>
  </si>
  <si>
    <t>DIRECCIÓN GENERAL DE DESARROLLO ECONÓMICO</t>
  </si>
  <si>
    <t>DIRECCIÓN DE ECONOMÍA SOCIAL</t>
  </si>
  <si>
    <t>DIRECCIÓN DEL FOMENTO A LA COMPETITIVIDAD EMPRESARIAL</t>
  </si>
  <si>
    <t>DIRECCIÓN DEL SERVICIO MUNICIPAL DE VINCULACIÓN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</si>
</sst>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Red]\-&quot;$&quot;#,##0.00"/>
    <numFmt numFmtId="165" formatCode="_-&quot;$&quot;* #,##0.00_-;\-&quot;$&quot;* #,##0.00_-;_-&quot;$&quot;* &quot;-&quot;??_-;_-@_-"/>
    <numFmt numFmtId="166" formatCode="&quot;$&quot;#,##0.00"/>
  </numFmts>
  <fonts count="18">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2"/>
      <color theme="1"/>
      <name val="Calibri"/>
      <family val="2"/>
      <scheme val="minor"/>
    </font>
    <font>
      <b/>
      <sz val="14"/>
      <name val="Arial"/>
      <family val="2"/>
    </font>
    <font>
      <b/>
      <sz val="24"/>
      <color theme="1"/>
      <name val="Calibri"/>
      <family val="2"/>
      <scheme val="minor"/>
    </font>
    <font>
      <sz val="13"/>
      <color theme="1"/>
      <name val="Calibri"/>
      <family val="2"/>
      <scheme val="minor"/>
    </font>
    <font>
      <sz val="11"/>
      <color rgb="FF000000"/>
      <name val="Arial"/>
      <family val="2"/>
    </font>
    <font>
      <sz val="12"/>
      <color rgb="FF000000"/>
      <name val="Century Gothic"/>
      <family val="1"/>
    </font>
    <font>
      <b/>
      <sz val="24"/>
      <color theme="0"/>
      <name val="Arial"/>
      <family val="2"/>
    </font>
    <font>
      <b/>
      <sz val="14"/>
      <color theme="0"/>
      <name val="Arial"/>
      <family val="2"/>
    </font>
    <font>
      <sz val="11"/>
      <color theme="0"/>
      <name val="Arial"/>
      <family val="2"/>
    </font>
    <font>
      <b/>
      <sz val="11"/>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indexed="64"/>
      </patternFill>
    </fill>
    <fill>
      <patternFill patternType="solid">
        <fgColor rgb="FFFDE9EB"/>
        <bgColor indexed="64"/>
      </patternFill>
    </fill>
    <fill>
      <patternFill patternType="solid">
        <fgColor rgb="FFFFEFF3"/>
        <bgColor indexed="64"/>
      </patternFill>
    </fill>
    <fill>
      <patternFill patternType="solid">
        <fgColor theme="6" tint="0.79998168889431442"/>
        <bgColor indexed="64"/>
      </patternFill>
    </fill>
    <fill>
      <patternFill patternType="solid">
        <fgColor rgb="FFF2F2F2"/>
        <bgColor indexed="64"/>
      </patternFill>
    </fill>
    <fill>
      <patternFill patternType="solid">
        <fgColor rgb="FFF7BA10"/>
        <bgColor rgb="FF000000"/>
      </patternFill>
    </fill>
    <fill>
      <patternFill patternType="solid">
        <fgColor rgb="FFF7BA10"/>
        <bgColor indexed="64"/>
      </patternFill>
    </fill>
    <fill>
      <patternFill patternType="solid">
        <fgColor rgb="FFFADD89"/>
        <bgColor rgb="FF000000"/>
      </patternFill>
    </fill>
    <fill>
      <patternFill patternType="solid">
        <fgColor rgb="FFFADD89"/>
        <bgColor indexed="64"/>
      </patternFill>
    </fill>
    <fill>
      <patternFill patternType="solid">
        <fgColor rgb="FFF8BB13"/>
        <bgColor indexed="64"/>
      </patternFill>
    </fill>
    <fill>
      <patternFill patternType="solid">
        <fgColor rgb="FFF2B64A"/>
        <bgColor indexed="64"/>
      </patternFill>
    </fill>
    <fill>
      <patternFill patternType="solid">
        <fgColor rgb="FFEFEFEF"/>
        <bgColor indexed="64"/>
      </patternFill>
    </fill>
    <fill>
      <patternFill patternType="solid">
        <fgColor rgb="FFF2F2F4"/>
        <bgColor indexed="64"/>
      </patternFill>
    </fill>
    <fill>
      <patternFill patternType="solid">
        <fgColor rgb="FFEDEDED"/>
        <bgColor indexed="64"/>
      </patternFill>
    </fill>
  </fills>
  <borders count="205">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hair">
        <color indexed="64"/>
      </right>
      <top/>
      <bottom/>
      <diagonal/>
    </border>
    <border>
      <left style="dotted">
        <color indexed="64"/>
      </left>
      <right style="medium">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thick">
        <color rgb="FF4F7278"/>
      </left>
      <right style="thin">
        <color rgb="FF000000"/>
      </right>
      <top style="thin">
        <color rgb="FF000000"/>
      </top>
      <bottom style="thick">
        <color rgb="FF4F7278"/>
      </bottom>
      <diagonal/>
    </border>
    <border>
      <left style="thick">
        <color rgb="FF4F7278"/>
      </left>
      <right style="thin">
        <color rgb="FF000000"/>
      </right>
      <top style="thick">
        <color rgb="FF4F7278"/>
      </top>
      <bottom style="thick">
        <color rgb="FF4F7278"/>
      </bottom>
      <diagonal/>
    </border>
    <border>
      <left style="dotted">
        <color indexed="64"/>
      </left>
      <right style="medium">
        <color indexed="64"/>
      </right>
      <top style="dotted">
        <color indexed="64"/>
      </top>
      <bottom/>
      <diagonal/>
    </border>
    <border>
      <left style="medium">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bottom style="dotted">
        <color indexed="64"/>
      </bottom>
      <diagonal/>
    </border>
    <border>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dashed">
        <color rgb="FF000000"/>
      </right>
      <top style="hair">
        <color indexed="64"/>
      </top>
      <bottom/>
      <diagonal/>
    </border>
    <border>
      <left/>
      <right style="medium">
        <color indexed="64"/>
      </right>
      <top style="hair">
        <color indexed="64"/>
      </top>
      <bottom style="dotted">
        <color indexed="64"/>
      </bottom>
      <diagonal/>
    </border>
    <border>
      <left style="hair">
        <color indexed="64"/>
      </left>
      <right style="hair">
        <color indexed="64"/>
      </right>
      <top/>
      <bottom style="dotted">
        <color indexed="64"/>
      </bottom>
      <diagonal/>
    </border>
    <border>
      <left/>
      <right style="hair">
        <color indexed="64"/>
      </right>
      <top style="dotted">
        <color indexed="64"/>
      </top>
      <bottom/>
      <diagonal/>
    </border>
    <border>
      <left/>
      <right style="dotted">
        <color indexed="64"/>
      </right>
      <top style="dotted">
        <color indexed="64"/>
      </top>
      <bottom style="dotted">
        <color indexed="64"/>
      </bottom>
      <diagonal/>
    </border>
    <border>
      <left/>
      <right style="medium">
        <color indexed="64"/>
      </right>
      <top style="hair">
        <color indexed="64"/>
      </top>
      <bottom style="hair">
        <color indexed="64"/>
      </bottom>
      <diagonal/>
    </border>
    <border>
      <left/>
      <right style="medium">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style="hair">
        <color indexed="64"/>
      </right>
      <top style="hair">
        <color indexed="64"/>
      </top>
      <bottom style="dotted">
        <color indexed="64"/>
      </bottom>
      <diagonal/>
    </border>
    <border>
      <left style="hair">
        <color indexed="64"/>
      </left>
      <right/>
      <top style="dotted">
        <color indexed="64"/>
      </top>
      <bottom style="dotted">
        <color indexed="64"/>
      </bottom>
      <diagonal/>
    </border>
    <border>
      <left/>
      <right style="dotted">
        <color indexed="64"/>
      </right>
      <top style="dotted">
        <color indexed="64"/>
      </top>
      <bottom style="hair">
        <color indexed="64"/>
      </bottom>
      <diagonal/>
    </border>
    <border>
      <left/>
      <right style="dotted">
        <color indexed="64"/>
      </right>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medium">
        <color indexed="64"/>
      </right>
      <top style="dotted">
        <color indexed="64"/>
      </top>
      <bottom style="hair">
        <color indexed="64"/>
      </bottom>
      <diagonal/>
    </border>
    <border>
      <left/>
      <right style="dotted">
        <color indexed="64"/>
      </right>
      <top/>
      <bottom style="dotted">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hair">
        <color indexed="64"/>
      </left>
      <right/>
      <top style="dotted">
        <color indexed="64"/>
      </top>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style="hair">
        <color indexed="64"/>
      </bottom>
      <diagonal/>
    </border>
    <border>
      <left style="dashed">
        <color theme="1"/>
      </left>
      <right/>
      <top/>
      <bottom style="dotted">
        <color indexed="64"/>
      </bottom>
      <diagonal/>
    </border>
    <border>
      <left style="dashed">
        <color theme="1"/>
      </left>
      <right/>
      <top style="dotted">
        <color indexed="64"/>
      </top>
      <bottom style="dotted">
        <color indexed="64"/>
      </bottom>
      <diagonal/>
    </border>
    <border>
      <left style="dashed">
        <color theme="1"/>
      </left>
      <right/>
      <top style="dotted">
        <color indexed="64"/>
      </top>
      <bottom/>
      <diagonal/>
    </border>
    <border>
      <left style="medium">
        <color indexed="64"/>
      </left>
      <right style="medium">
        <color indexed="64"/>
      </right>
      <top style="dotted">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hair">
        <color indexed="64"/>
      </left>
      <right/>
      <top style="hair">
        <color indexed="64"/>
      </top>
      <bottom style="dotted">
        <color indexed="64"/>
      </bottom>
      <diagonal/>
    </border>
    <border>
      <left/>
      <right style="dashed">
        <color theme="1"/>
      </right>
      <top style="dashed">
        <color indexed="64"/>
      </top>
      <bottom/>
      <diagonal/>
    </border>
    <border>
      <left style="medium">
        <color indexed="64"/>
      </left>
      <right style="medium">
        <color indexed="64"/>
      </right>
      <top style="dotted">
        <color indexed="64"/>
      </top>
      <bottom style="hair">
        <color indexed="64"/>
      </bottom>
      <diagonal/>
    </border>
    <border>
      <left/>
      <right style="dotted">
        <color indexed="64"/>
      </right>
      <top style="hair">
        <color indexed="64"/>
      </top>
      <bottom style="dashed">
        <color indexed="64"/>
      </bottom>
      <diagonal/>
    </border>
    <border>
      <left style="dotted">
        <color indexed="64"/>
      </left>
      <right style="medium">
        <color indexed="64"/>
      </right>
      <top style="hair">
        <color indexed="64"/>
      </top>
      <bottom style="dotted">
        <color indexed="64"/>
      </bottom>
      <diagonal/>
    </border>
    <border>
      <left style="dotted">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dotted">
        <color indexed="64"/>
      </bottom>
      <diagonal/>
    </border>
    <border>
      <left/>
      <right style="medium">
        <color indexed="64"/>
      </right>
      <top style="dotted">
        <color indexed="64"/>
      </top>
      <bottom/>
      <diagonal/>
    </border>
    <border>
      <left/>
      <right style="dotted">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medium">
        <color indexed="64"/>
      </left>
      <right style="medium">
        <color indexed="64"/>
      </right>
      <top style="hair">
        <color indexed="64"/>
      </top>
      <bottom/>
      <diagonal/>
    </border>
    <border>
      <left style="hair">
        <color indexed="64"/>
      </left>
      <right/>
      <top style="dotted">
        <color indexed="64"/>
      </top>
      <bottom style="hair">
        <color indexed="64"/>
      </bottom>
      <diagonal/>
    </border>
    <border>
      <left style="dotted">
        <color indexed="64"/>
      </left>
      <right style="hair">
        <color indexed="64"/>
      </right>
      <top/>
      <bottom/>
      <diagonal/>
    </border>
    <border>
      <left style="dotted">
        <color indexed="64"/>
      </left>
      <right style="hair">
        <color indexed="64"/>
      </right>
      <top/>
      <bottom style="hair">
        <color indexed="64"/>
      </bottom>
      <diagonal/>
    </border>
    <border>
      <left style="dashed">
        <color theme="1"/>
      </left>
      <right style="dashed">
        <color theme="1"/>
      </right>
      <top style="dashed">
        <color indexed="64"/>
      </top>
      <bottom/>
      <diagonal/>
    </border>
    <border>
      <left style="dashed">
        <color theme="1"/>
      </left>
      <right style="medium">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dashed">
        <color indexed="64"/>
      </bottom>
      <diagonal/>
    </border>
    <border>
      <left style="medium">
        <color indexed="64"/>
      </left>
      <right style="medium">
        <color indexed="64"/>
      </right>
      <top/>
      <bottom style="hair">
        <color indexed="64"/>
      </bottom>
      <diagonal/>
    </border>
    <border>
      <left/>
      <right style="dashed">
        <color theme="1"/>
      </right>
      <top style="hair">
        <color indexed="64"/>
      </top>
      <bottom/>
      <diagonal/>
    </border>
    <border>
      <left style="hair">
        <color indexed="64"/>
      </left>
      <right style="medium">
        <color indexed="64"/>
      </right>
      <top/>
      <bottom/>
      <diagonal/>
    </border>
    <border>
      <left style="dotted">
        <color indexed="64"/>
      </left>
      <right style="dotted">
        <color indexed="64"/>
      </right>
      <top/>
      <bottom/>
      <diagonal/>
    </border>
    <border>
      <left/>
      <right style="dashed">
        <color theme="1"/>
      </right>
      <top style="dashed">
        <color indexed="64"/>
      </top>
      <bottom style="hair">
        <color indexed="64"/>
      </bottom>
      <diagonal/>
    </border>
    <border>
      <left/>
      <right style="dashed">
        <color theme="1"/>
      </right>
      <top style="hair">
        <color indexed="64"/>
      </top>
      <bottom style="hair">
        <color indexed="64"/>
      </bottom>
      <diagonal/>
    </border>
    <border>
      <left style="hair">
        <color indexed="64"/>
      </left>
      <right style="hair">
        <color indexed="64"/>
      </right>
      <top style="dotted">
        <color indexed="64"/>
      </top>
      <bottom/>
      <diagonal/>
    </border>
    <border>
      <left style="dotted">
        <color indexed="64"/>
      </left>
      <right style="dotted">
        <color indexed="64"/>
      </right>
      <top style="hair">
        <color indexed="64"/>
      </top>
      <bottom/>
      <diagonal/>
    </border>
    <border>
      <left/>
      <right style="dashed">
        <color theme="1"/>
      </right>
      <top/>
      <bottom style="hair">
        <color indexed="64"/>
      </bottom>
      <diagonal/>
    </border>
    <border>
      <left style="dotted">
        <color indexed="64"/>
      </left>
      <right style="dotted">
        <color indexed="64"/>
      </right>
      <top style="hair">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style="dotted">
        <color indexed="64"/>
      </bottom>
      <diagonal/>
    </border>
    <border>
      <left/>
      <right style="dashed">
        <color theme="1"/>
      </right>
      <top/>
      <bottom/>
      <diagonal/>
    </border>
    <border>
      <left style="hair">
        <color indexed="64"/>
      </left>
      <right style="medium">
        <color indexed="64"/>
      </right>
      <top style="dotted">
        <color indexed="64"/>
      </top>
      <bottom style="dotted">
        <color indexed="64"/>
      </bottom>
      <diagonal/>
    </border>
    <border>
      <left style="dashed">
        <color theme="1"/>
      </left>
      <right style="dashed">
        <color theme="1"/>
      </right>
      <top/>
      <bottom/>
      <diagonal/>
    </border>
    <border>
      <left style="dotted">
        <color indexed="64"/>
      </left>
      <right style="dotted">
        <color indexed="64"/>
      </right>
      <top/>
      <bottom style="hair">
        <color indexed="64"/>
      </bottom>
      <diagonal/>
    </border>
    <border>
      <left/>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hair">
        <color indexed="64"/>
      </left>
      <right style="dotted">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style="dotted">
        <color indexed="64"/>
      </bottom>
      <diagonal/>
    </border>
    <border>
      <left style="thin">
        <color indexed="64"/>
      </left>
      <right style="hair">
        <color indexed="64"/>
      </right>
      <top style="medium">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indexed="64"/>
      </top>
      <bottom/>
      <diagonal/>
    </border>
    <border>
      <left style="medium">
        <color indexed="64"/>
      </left>
      <right style="dotted">
        <color indexed="64"/>
      </right>
      <top style="dotted">
        <color indexed="64"/>
      </top>
      <bottom style="dotted">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style="dashed">
        <color theme="1"/>
      </top>
      <bottom/>
      <diagonal/>
    </border>
    <border>
      <left style="hair">
        <color indexed="64"/>
      </left>
      <right/>
      <top style="hair">
        <color indexed="64"/>
      </top>
      <bottom/>
      <diagonal/>
    </border>
    <border>
      <left style="hair">
        <color indexed="64"/>
      </left>
      <right/>
      <top style="dashed">
        <color theme="1"/>
      </top>
      <bottom style="dashed">
        <color theme="1"/>
      </bottom>
      <diagonal/>
    </border>
    <border>
      <left style="hair">
        <color indexed="64"/>
      </left>
      <right/>
      <top style="dashed">
        <color theme="1"/>
      </top>
      <bottom style="hair">
        <color indexed="64"/>
      </bottom>
      <diagonal/>
    </border>
    <border>
      <left style="hair">
        <color indexed="64"/>
      </left>
      <right/>
      <top/>
      <bottom style="dashed">
        <color theme="1"/>
      </bottom>
      <diagonal/>
    </border>
    <border>
      <left style="hair">
        <color indexed="64"/>
      </left>
      <right style="dashed">
        <color theme="1"/>
      </right>
      <top style="dashed">
        <color theme="1"/>
      </top>
      <bottom style="dashed">
        <color theme="1"/>
      </bottom>
      <diagonal/>
    </border>
    <border>
      <left style="dotted">
        <color indexed="64"/>
      </left>
      <right/>
      <top style="dotted">
        <color indexed="64"/>
      </top>
      <bottom style="dotted">
        <color indexed="64"/>
      </bottom>
      <diagonal/>
    </border>
    <border>
      <left style="hair">
        <color indexed="64"/>
      </left>
      <right style="hair">
        <color indexed="64"/>
      </right>
      <top style="dashed">
        <color theme="1"/>
      </top>
      <bottom style="medium">
        <color indexed="64"/>
      </bottom>
      <diagonal/>
    </border>
    <border>
      <left style="medium">
        <color indexed="64"/>
      </left>
      <right style="dotted">
        <color indexed="64"/>
      </right>
      <top style="dotted">
        <color indexed="64"/>
      </top>
      <bottom style="medium">
        <color indexed="64"/>
      </bottom>
      <diagonal/>
    </border>
    <border>
      <left style="dashed">
        <color theme="1"/>
      </left>
      <right style="medium">
        <color indexed="64"/>
      </right>
      <top style="hair">
        <color indexed="64"/>
      </top>
      <bottom style="dotted">
        <color indexed="64"/>
      </bottom>
      <diagonal/>
    </border>
    <border>
      <left style="medium">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diagonal/>
    </border>
    <border>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medium">
        <color theme="1"/>
      </left>
      <right style="dashed">
        <color theme="1"/>
      </right>
      <top style="dashed">
        <color theme="1"/>
      </top>
      <bottom style="dashed">
        <color theme="1"/>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diagonal/>
    </border>
    <border>
      <left style="dotted">
        <color indexed="64"/>
      </left>
      <right/>
      <top/>
      <bottom/>
      <diagonal/>
    </border>
    <border>
      <left style="dotted">
        <color indexed="64"/>
      </left>
      <right style="hair">
        <color indexed="64"/>
      </right>
      <top/>
      <bottom style="dotted">
        <color indexed="64"/>
      </bottom>
      <diagonal/>
    </border>
    <border>
      <left/>
      <right/>
      <top style="medium">
        <color indexed="64"/>
      </top>
      <bottom style="dotted">
        <color indexed="64"/>
      </bottom>
      <diagonal/>
    </border>
  </borders>
  <cellStyleXfs count="3">
    <xf numFmtId="0" fontId="0" fillId="0" borderId="0"/>
    <xf numFmtId="165" fontId="7" fillId="0" borderId="0" applyFont="0" applyFill="0" applyBorder="0" applyAlignment="0" applyProtection="0"/>
    <xf numFmtId="0" fontId="7" fillId="0" borderId="0"/>
  </cellStyleXfs>
  <cellXfs count="454">
    <xf numFmtId="0" fontId="0" fillId="0" borderId="0" xfId="0"/>
    <xf numFmtId="0" fontId="0" fillId="5" borderId="0" xfId="0" applyFill="1"/>
    <xf numFmtId="0" fontId="6" fillId="3" borderId="1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2" xfId="0" applyFont="1" applyFill="1" applyBorder="1" applyAlignment="1">
      <alignment horizontal="center" vertical="center" wrapText="1"/>
    </xf>
    <xf numFmtId="166" fontId="6" fillId="3" borderId="23" xfId="1" applyNumberFormat="1" applyFont="1" applyFill="1" applyBorder="1" applyAlignment="1">
      <alignment horizontal="center" vertical="center" wrapText="1"/>
    </xf>
    <xf numFmtId="3" fontId="3" fillId="7" borderId="18"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3" fontId="3" fillId="7" borderId="19" xfId="0" applyNumberFormat="1" applyFont="1" applyFill="1" applyBorder="1" applyAlignment="1">
      <alignment horizontal="center" vertical="center" wrapText="1"/>
    </xf>
    <xf numFmtId="10" fontId="0" fillId="4" borderId="29" xfId="0" applyNumberFormat="1" applyFill="1" applyBorder="1" applyAlignment="1">
      <alignment horizontal="center" vertical="center" wrapText="1"/>
    </xf>
    <xf numFmtId="10" fontId="0" fillId="4" borderId="30" xfId="0" applyNumberFormat="1" applyFill="1" applyBorder="1" applyAlignment="1">
      <alignment horizontal="center" vertical="center" wrapText="1"/>
    </xf>
    <xf numFmtId="165" fontId="3" fillId="2" borderId="36" xfId="1" applyFont="1" applyFill="1" applyBorder="1" applyAlignment="1">
      <alignment horizontal="center" vertical="center" wrapText="1"/>
    </xf>
    <xf numFmtId="165" fontId="3" fillId="2" borderId="37" xfId="1" applyFont="1" applyFill="1" applyBorder="1" applyAlignment="1">
      <alignment horizontal="center" vertical="center" wrapText="1"/>
    </xf>
    <xf numFmtId="165" fontId="3" fillId="2" borderId="38" xfId="1" applyFont="1" applyFill="1" applyBorder="1" applyAlignment="1">
      <alignment horizontal="center" vertical="center" wrapText="1"/>
    </xf>
    <xf numFmtId="165" fontId="3" fillId="2" borderId="39" xfId="1" applyFont="1" applyFill="1" applyBorder="1" applyAlignment="1">
      <alignment horizontal="center" vertical="center" wrapText="1"/>
    </xf>
    <xf numFmtId="165" fontId="3" fillId="2" borderId="40" xfId="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165" fontId="3" fillId="2" borderId="41" xfId="1" applyFont="1" applyFill="1" applyBorder="1" applyAlignment="1">
      <alignment horizontal="center" vertical="center" wrapText="1"/>
    </xf>
    <xf numFmtId="165" fontId="3" fillId="2" borderId="1" xfId="1" applyFont="1" applyFill="1" applyBorder="1" applyAlignment="1">
      <alignment horizontal="center" vertical="center" wrapText="1"/>
    </xf>
    <xf numFmtId="165" fontId="3" fillId="2" borderId="28" xfId="1" applyFont="1" applyFill="1" applyBorder="1" applyAlignment="1">
      <alignment horizontal="center" vertical="center" wrapText="1"/>
    </xf>
    <xf numFmtId="165" fontId="3" fillId="2" borderId="42" xfId="1" applyFont="1" applyFill="1" applyBorder="1" applyAlignment="1">
      <alignment horizontal="center" vertical="center" wrapText="1"/>
    </xf>
    <xf numFmtId="165" fontId="3" fillId="2" borderId="43" xfId="1" applyFont="1" applyFill="1" applyBorder="1" applyAlignment="1">
      <alignment horizontal="center" vertical="center" wrapText="1"/>
    </xf>
    <xf numFmtId="3" fontId="3" fillId="2" borderId="31" xfId="0" applyNumberFormat="1" applyFont="1" applyFill="1" applyBorder="1" applyAlignment="1">
      <alignment horizontal="center" vertical="center" wrapText="1"/>
    </xf>
    <xf numFmtId="3" fontId="3" fillId="2" borderId="44" xfId="0" applyNumberFormat="1" applyFont="1" applyFill="1" applyBorder="1" applyAlignment="1">
      <alignment horizontal="center" vertical="center" wrapText="1"/>
    </xf>
    <xf numFmtId="165" fontId="3" fillId="2" borderId="45" xfId="1" applyFont="1" applyFill="1" applyBorder="1" applyAlignment="1">
      <alignment horizontal="center" vertical="center" wrapText="1"/>
    </xf>
    <xf numFmtId="165" fontId="3" fillId="2" borderId="32" xfId="1" applyFont="1" applyFill="1" applyBorder="1" applyAlignment="1">
      <alignment horizontal="center" vertical="center" wrapText="1"/>
    </xf>
    <xf numFmtId="165" fontId="3" fillId="2" borderId="33" xfId="1" applyFont="1" applyFill="1" applyBorder="1" applyAlignment="1">
      <alignment horizontal="center" vertical="center" wrapText="1"/>
    </xf>
    <xf numFmtId="165" fontId="3" fillId="2" borderId="46" xfId="1" applyFont="1" applyFill="1" applyBorder="1" applyAlignment="1">
      <alignment horizontal="center" vertical="center" wrapText="1"/>
    </xf>
    <xf numFmtId="165" fontId="3" fillId="2" borderId="47" xfId="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10" fontId="0" fillId="4" borderId="31" xfId="0" applyNumberForma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3" fillId="5" borderId="28" xfId="0" applyNumberFormat="1" applyFont="1" applyFill="1" applyBorder="1" applyAlignment="1">
      <alignment horizontal="center" vertical="center" wrapText="1"/>
    </xf>
    <xf numFmtId="10" fontId="0" fillId="4" borderId="50" xfId="0" applyNumberFormat="1" applyFill="1" applyBorder="1" applyAlignment="1">
      <alignment horizontal="center" vertical="center" wrapText="1"/>
    </xf>
    <xf numFmtId="10" fontId="0" fillId="4" borderId="18" xfId="0" applyNumberFormat="1" applyFill="1" applyBorder="1" applyAlignment="1">
      <alignment horizontal="center" vertical="center" wrapText="1"/>
    </xf>
    <xf numFmtId="0" fontId="3" fillId="3" borderId="51" xfId="0" applyFont="1" applyFill="1" applyBorder="1" applyAlignment="1">
      <alignment horizontal="center" vertical="center" wrapText="1"/>
    </xf>
    <xf numFmtId="0" fontId="3" fillId="5" borderId="52" xfId="0" applyFont="1" applyFill="1" applyBorder="1" applyAlignment="1">
      <alignment horizontal="center" vertical="center" wrapText="1"/>
    </xf>
    <xf numFmtId="0" fontId="3" fillId="5" borderId="53" xfId="0" applyFont="1" applyFill="1" applyBorder="1" applyAlignment="1">
      <alignment horizontal="center" vertical="center" wrapText="1"/>
    </xf>
    <xf numFmtId="3" fontId="3" fillId="5" borderId="53" xfId="0" applyNumberFormat="1" applyFont="1" applyFill="1" applyBorder="1" applyAlignment="1">
      <alignment horizontal="center" vertical="center" wrapText="1"/>
    </xf>
    <xf numFmtId="3" fontId="3" fillId="5" borderId="52" xfId="0" applyNumberFormat="1" applyFont="1" applyFill="1" applyBorder="1" applyAlignment="1">
      <alignment horizontal="center" vertical="center" wrapText="1"/>
    </xf>
    <xf numFmtId="0" fontId="3" fillId="5" borderId="55" xfId="0" applyFont="1" applyFill="1" applyBorder="1" applyAlignment="1">
      <alignment horizontal="center" vertical="center" wrapText="1"/>
    </xf>
    <xf numFmtId="3" fontId="3" fillId="5" borderId="55" xfId="0" applyNumberFormat="1" applyFont="1" applyFill="1" applyBorder="1" applyAlignment="1">
      <alignment horizontal="center" vertical="center" wrapText="1"/>
    </xf>
    <xf numFmtId="3" fontId="3" fillId="5" borderId="56"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6" fillId="8" borderId="58"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3" fillId="8" borderId="58" xfId="0" applyFont="1" applyFill="1" applyBorder="1" applyAlignment="1">
      <alignment horizontal="center" vertical="center" wrapText="1"/>
    </xf>
    <xf numFmtId="0" fontId="3" fillId="3" borderId="59" xfId="0" applyFont="1" applyFill="1" applyBorder="1" applyAlignment="1">
      <alignment horizontal="center" vertical="center" wrapText="1"/>
    </xf>
    <xf numFmtId="165" fontId="3" fillId="2" borderId="4" xfId="1" applyFont="1" applyFill="1" applyBorder="1" applyAlignment="1">
      <alignment horizontal="center" vertical="center" wrapText="1"/>
    </xf>
    <xf numFmtId="0" fontId="3" fillId="3" borderId="30" xfId="0" applyFont="1" applyFill="1" applyBorder="1" applyAlignment="1">
      <alignment horizontal="center" vertical="center" wrapText="1"/>
    </xf>
    <xf numFmtId="165" fontId="3" fillId="2" borderId="31" xfId="1" applyFont="1" applyFill="1" applyBorder="1" applyAlignment="1">
      <alignment horizontal="center" vertical="center" wrapText="1"/>
    </xf>
    <xf numFmtId="166" fontId="6" fillId="3" borderId="30" xfId="1" applyNumberFormat="1" applyFont="1" applyFill="1" applyBorder="1" applyAlignment="1">
      <alignment horizontal="center" vertical="center" wrapText="1"/>
    </xf>
    <xf numFmtId="165" fontId="3" fillId="2" borderId="35" xfId="1" applyFont="1" applyFill="1" applyBorder="1" applyAlignment="1">
      <alignment horizontal="center" vertical="center" wrapText="1"/>
    </xf>
    <xf numFmtId="166" fontId="4" fillId="3" borderId="20" xfId="0" applyNumberFormat="1" applyFont="1" applyFill="1" applyBorder="1" applyAlignment="1">
      <alignment horizontal="center" vertical="center" wrapText="1"/>
    </xf>
    <xf numFmtId="166" fontId="4" fillId="3" borderId="22" xfId="0" applyNumberFormat="1" applyFont="1" applyFill="1" applyBorder="1" applyAlignment="1">
      <alignment horizontal="center" vertical="center" wrapText="1"/>
    </xf>
    <xf numFmtId="166" fontId="4" fillId="3" borderId="60" xfId="0" applyNumberFormat="1" applyFont="1" applyFill="1" applyBorder="1" applyAlignment="1">
      <alignment horizontal="center" vertical="center" wrapText="1"/>
    </xf>
    <xf numFmtId="166" fontId="3" fillId="3" borderId="61" xfId="0" applyNumberFormat="1" applyFont="1" applyFill="1" applyBorder="1" applyAlignment="1">
      <alignment horizontal="center" vertical="center" wrapText="1"/>
    </xf>
    <xf numFmtId="166" fontId="3" fillId="3" borderId="62" xfId="0" applyNumberFormat="1" applyFont="1" applyFill="1" applyBorder="1" applyAlignment="1">
      <alignment horizontal="center" vertical="center" wrapText="1"/>
    </xf>
    <xf numFmtId="166" fontId="3" fillId="3" borderId="63" xfId="0" applyNumberFormat="1" applyFont="1" applyFill="1" applyBorder="1" applyAlignment="1">
      <alignment horizontal="center" vertical="center" wrapText="1"/>
    </xf>
    <xf numFmtId="0" fontId="6" fillId="3" borderId="57" xfId="0" applyFont="1" applyFill="1" applyBorder="1" applyAlignment="1">
      <alignment horizontal="center" vertical="center" wrapText="1"/>
    </xf>
    <xf numFmtId="3" fontId="3" fillId="5" borderId="41" xfId="0" applyNumberFormat="1" applyFont="1" applyFill="1" applyBorder="1" applyAlignment="1">
      <alignment horizontal="center" vertical="center" wrapText="1"/>
    </xf>
    <xf numFmtId="165" fontId="3" fillId="2" borderId="59" xfId="1" applyFont="1" applyFill="1" applyBorder="1" applyAlignment="1">
      <alignment horizontal="center" vertical="center" wrapText="1"/>
    </xf>
    <xf numFmtId="165" fontId="3" fillId="2" borderId="5" xfId="1" applyFont="1" applyFill="1" applyBorder="1" applyAlignment="1">
      <alignment horizontal="center" vertical="center" wrapText="1"/>
    </xf>
    <xf numFmtId="165" fontId="3" fillId="2" borderId="30" xfId="1" applyFont="1" applyFill="1" applyBorder="1" applyAlignment="1">
      <alignment horizontal="center" vertical="center" wrapText="1"/>
    </xf>
    <xf numFmtId="165" fontId="3" fillId="2" borderId="44" xfId="1" applyFont="1" applyFill="1" applyBorder="1" applyAlignment="1">
      <alignment horizontal="center" vertical="center" wrapText="1"/>
    </xf>
    <xf numFmtId="165" fontId="3" fillId="2" borderId="30" xfId="1" applyFont="1" applyFill="1" applyBorder="1" applyAlignment="1">
      <alignment horizontal="right" vertical="center" wrapText="1"/>
    </xf>
    <xf numFmtId="165" fontId="3" fillId="2" borderId="34" xfId="1" applyFont="1" applyFill="1" applyBorder="1" applyAlignment="1">
      <alignment horizontal="center" vertical="center" wrapText="1"/>
    </xf>
    <xf numFmtId="10" fontId="0" fillId="4" borderId="65" xfId="0" applyNumberFormat="1" applyFill="1" applyBorder="1" applyAlignment="1">
      <alignment horizontal="center" vertical="center" wrapText="1"/>
    </xf>
    <xf numFmtId="3" fontId="3" fillId="2" borderId="64"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top"/>
    </xf>
    <xf numFmtId="3" fontId="3" fillId="0" borderId="53" xfId="0" applyNumberFormat="1" applyFont="1" applyBorder="1" applyAlignment="1">
      <alignment horizontal="center" vertical="center" wrapText="1"/>
    </xf>
    <xf numFmtId="10" fontId="11" fillId="4" borderId="51" xfId="0" applyNumberFormat="1" applyFont="1" applyFill="1" applyBorder="1" applyAlignment="1">
      <alignment horizontal="center" vertical="center" wrapText="1"/>
    </xf>
    <xf numFmtId="10" fontId="11" fillId="4" borderId="67" xfId="0" applyNumberFormat="1" applyFont="1" applyFill="1" applyBorder="1" applyAlignment="1">
      <alignment horizontal="center" vertical="center" wrapText="1"/>
    </xf>
    <xf numFmtId="164" fontId="3" fillId="2" borderId="44" xfId="1" applyNumberFormat="1" applyFont="1" applyFill="1" applyBorder="1" applyAlignment="1">
      <alignment horizontal="center" vertical="center" wrapText="1"/>
    </xf>
    <xf numFmtId="0" fontId="3" fillId="3" borderId="34" xfId="0" applyFont="1" applyFill="1" applyBorder="1" applyAlignment="1">
      <alignment horizontal="center" vertical="center" wrapText="1"/>
    </xf>
    <xf numFmtId="3" fontId="3" fillId="0" borderId="52" xfId="0" applyNumberFormat="1" applyFont="1" applyBorder="1" applyAlignment="1">
      <alignment horizontal="center" vertical="center" wrapText="1"/>
    </xf>
    <xf numFmtId="164" fontId="0" fillId="0" borderId="0" xfId="0" applyNumberFormat="1"/>
    <xf numFmtId="164" fontId="13" fillId="0" borderId="70" xfId="0" applyNumberFormat="1" applyFont="1" applyBorder="1" applyAlignment="1">
      <alignment horizontal="center" vertical="center" wrapText="1" readingOrder="1"/>
    </xf>
    <xf numFmtId="164" fontId="13" fillId="0" borderId="71" xfId="0" applyNumberFormat="1" applyFont="1" applyBorder="1" applyAlignment="1">
      <alignment horizontal="center" vertical="center" wrapText="1" readingOrder="1"/>
    </xf>
    <xf numFmtId="3" fontId="3" fillId="0" borderId="55" xfId="0" applyNumberFormat="1" applyFont="1" applyBorder="1" applyAlignment="1">
      <alignment horizontal="center" vertical="center" wrapText="1"/>
    </xf>
    <xf numFmtId="10" fontId="11" fillId="4" borderId="72" xfId="0" applyNumberFormat="1" applyFont="1" applyFill="1" applyBorder="1" applyAlignment="1">
      <alignment horizontal="center" vertical="center" wrapText="1"/>
    </xf>
    <xf numFmtId="0" fontId="0" fillId="0" borderId="74" xfId="0" applyBorder="1"/>
    <xf numFmtId="0" fontId="0" fillId="0" borderId="25" xfId="0" applyBorder="1"/>
    <xf numFmtId="0" fontId="15" fillId="11" borderId="5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4" fillId="14" borderId="18" xfId="0" applyFont="1" applyFill="1" applyBorder="1" applyAlignment="1">
      <alignment horizontal="center" vertical="center" wrapText="1"/>
    </xf>
    <xf numFmtId="0" fontId="4" fillId="14" borderId="19" xfId="0" applyFont="1" applyFill="1" applyBorder="1" applyAlignment="1">
      <alignment horizontal="center" vertical="center" wrapText="1"/>
    </xf>
    <xf numFmtId="0" fontId="1" fillId="14" borderId="18" xfId="0" applyFont="1" applyFill="1" applyBorder="1" applyAlignment="1">
      <alignment horizontal="center" vertical="center" wrapText="1"/>
    </xf>
    <xf numFmtId="0" fontId="1" fillId="14" borderId="19" xfId="0" applyFont="1" applyFill="1" applyBorder="1" applyAlignment="1">
      <alignment horizontal="center" vertical="center" wrapText="1"/>
    </xf>
    <xf numFmtId="3" fontId="3" fillId="5" borderId="73" xfId="0" applyNumberFormat="1" applyFont="1" applyFill="1" applyBorder="1" applyAlignment="1">
      <alignment horizontal="center" vertical="center" wrapText="1"/>
    </xf>
    <xf numFmtId="3" fontId="3" fillId="5" borderId="79" xfId="0" applyNumberFormat="1" applyFont="1" applyFill="1" applyBorder="1" applyAlignment="1">
      <alignment horizontal="center" vertical="center" wrapText="1"/>
    </xf>
    <xf numFmtId="3" fontId="3" fillId="5" borderId="80" xfId="0" applyNumberFormat="1" applyFont="1" applyFill="1" applyBorder="1" applyAlignment="1">
      <alignment horizontal="center" vertical="center" wrapText="1"/>
    </xf>
    <xf numFmtId="10" fontId="11" fillId="4" borderId="15" xfId="0" applyNumberFormat="1" applyFont="1" applyFill="1" applyBorder="1" applyAlignment="1">
      <alignment horizontal="center" vertical="center" wrapText="1"/>
    </xf>
    <xf numFmtId="10" fontId="11" fillId="4" borderId="81" xfId="0" applyNumberFormat="1" applyFont="1" applyFill="1" applyBorder="1" applyAlignment="1">
      <alignment horizontal="center" vertical="center" wrapText="1"/>
    </xf>
    <xf numFmtId="0" fontId="16" fillId="15" borderId="83" xfId="2" applyFont="1" applyFill="1" applyBorder="1" applyAlignment="1">
      <alignment horizontal="center" vertical="center" wrapText="1"/>
    </xf>
    <xf numFmtId="0" fontId="16" fillId="15" borderId="84" xfId="2" applyFont="1" applyFill="1" applyBorder="1" applyAlignment="1">
      <alignment horizontal="center" vertical="center" wrapText="1"/>
    </xf>
    <xf numFmtId="0" fontId="5" fillId="11" borderId="85" xfId="0" applyFont="1" applyFill="1" applyBorder="1" applyAlignment="1">
      <alignment horizontal="center" vertical="center" wrapText="1"/>
    </xf>
    <xf numFmtId="0" fontId="16" fillId="15" borderId="72" xfId="2" applyFont="1" applyFill="1" applyBorder="1" applyAlignment="1">
      <alignment horizontal="center" vertical="center" wrapText="1"/>
    </xf>
    <xf numFmtId="0" fontId="5" fillId="11" borderId="78" xfId="0" applyFont="1" applyFill="1" applyBorder="1" applyAlignment="1">
      <alignment horizontal="center" vertical="center" wrapText="1"/>
    </xf>
    <xf numFmtId="0" fontId="4" fillId="16" borderId="86" xfId="0" applyFont="1" applyFill="1" applyBorder="1" applyAlignment="1">
      <alignment horizontal="left" vertical="center" wrapText="1"/>
    </xf>
    <xf numFmtId="0" fontId="6" fillId="14" borderId="87" xfId="2" applyFont="1" applyFill="1" applyBorder="1" applyAlignment="1">
      <alignment horizontal="justify" vertical="center" wrapText="1"/>
    </xf>
    <xf numFmtId="0" fontId="6" fillId="14" borderId="88" xfId="2" applyFont="1" applyFill="1" applyBorder="1" applyAlignment="1">
      <alignment horizontal="justify" vertical="center" wrapText="1"/>
    </xf>
    <xf numFmtId="0" fontId="6" fillId="14" borderId="89" xfId="0" applyFont="1" applyFill="1" applyBorder="1" applyAlignment="1">
      <alignment horizontal="center" vertical="center" wrapText="1"/>
    </xf>
    <xf numFmtId="0" fontId="6" fillId="14" borderId="67" xfId="2" applyFont="1" applyFill="1" applyBorder="1" applyAlignment="1">
      <alignment horizontal="left" vertical="center" wrapText="1"/>
    </xf>
    <xf numFmtId="0" fontId="6" fillId="14" borderId="90" xfId="0" applyFont="1" applyFill="1" applyBorder="1" applyAlignment="1">
      <alignment horizontal="center" vertical="center" wrapText="1"/>
    </xf>
    <xf numFmtId="0" fontId="3" fillId="3" borderId="92" xfId="2" applyFont="1" applyFill="1" applyBorder="1" applyAlignment="1">
      <alignment horizontal="justify" vertical="center" wrapText="1"/>
    </xf>
    <xf numFmtId="0" fontId="6" fillId="3" borderId="93" xfId="2" applyFont="1" applyFill="1" applyBorder="1" applyAlignment="1">
      <alignment horizontal="justify" vertical="center" wrapText="1"/>
    </xf>
    <xf numFmtId="0" fontId="3" fillId="3" borderId="89" xfId="0" applyFont="1" applyFill="1" applyBorder="1" applyAlignment="1">
      <alignment horizontal="center" vertical="center" wrapText="1"/>
    </xf>
    <xf numFmtId="0" fontId="6" fillId="3" borderId="67" xfId="2" applyFont="1" applyFill="1" applyBorder="1" applyAlignment="1">
      <alignment horizontal="left" vertical="center" wrapText="1"/>
    </xf>
    <xf numFmtId="0" fontId="6" fillId="3" borderId="90" xfId="0" applyFont="1" applyFill="1" applyBorder="1" applyAlignment="1">
      <alignment horizontal="center" vertical="center" wrapText="1"/>
    </xf>
    <xf numFmtId="0" fontId="3" fillId="14" borderId="94" xfId="2" applyFont="1" applyFill="1" applyBorder="1" applyAlignment="1">
      <alignment horizontal="justify" vertical="center" wrapText="1"/>
    </xf>
    <xf numFmtId="0" fontId="3" fillId="14" borderId="92" xfId="2" applyFont="1" applyFill="1" applyBorder="1" applyAlignment="1">
      <alignment horizontal="justify" vertical="center" wrapText="1"/>
    </xf>
    <xf numFmtId="0" fontId="3" fillId="14" borderId="95" xfId="0" applyFont="1" applyFill="1" applyBorder="1" applyAlignment="1">
      <alignment horizontal="center" vertical="center" wrapText="1"/>
    </xf>
    <xf numFmtId="0" fontId="3" fillId="14" borderId="67" xfId="2" applyFont="1" applyFill="1" applyBorder="1" applyAlignment="1">
      <alignment horizontal="left" vertical="center" wrapText="1"/>
    </xf>
    <xf numFmtId="0" fontId="3" fillId="14" borderId="90" xfId="0" applyFont="1" applyFill="1" applyBorder="1" applyAlignment="1">
      <alignment horizontal="center" vertical="center" wrapText="1"/>
    </xf>
    <xf numFmtId="0" fontId="3" fillId="17" borderId="94" xfId="2" applyFont="1" applyFill="1" applyBorder="1" applyAlignment="1">
      <alignment horizontal="justify" vertical="center" wrapText="1"/>
    </xf>
    <xf numFmtId="0" fontId="3" fillId="17" borderId="92" xfId="2" applyFont="1" applyFill="1" applyBorder="1" applyAlignment="1">
      <alignment horizontal="justify" vertical="center" wrapText="1"/>
    </xf>
    <xf numFmtId="0" fontId="3" fillId="3" borderId="96" xfId="0" applyFont="1" applyFill="1" applyBorder="1" applyAlignment="1">
      <alignment horizontal="center" vertical="center" wrapText="1"/>
    </xf>
    <xf numFmtId="0" fontId="3" fillId="17" borderId="67" xfId="2" applyFont="1" applyFill="1" applyBorder="1" applyAlignment="1">
      <alignment horizontal="left" vertical="center" wrapText="1"/>
    </xf>
    <xf numFmtId="0" fontId="3" fillId="3" borderId="90" xfId="0" applyFont="1" applyFill="1" applyBorder="1" applyAlignment="1">
      <alignment horizontal="center" vertical="center" wrapText="1"/>
    </xf>
    <xf numFmtId="10" fontId="11" fillId="4" borderId="97" xfId="0" applyNumberFormat="1" applyFont="1" applyFill="1" applyBorder="1" applyAlignment="1">
      <alignment horizontal="center" vertical="center" wrapText="1"/>
    </xf>
    <xf numFmtId="10" fontId="11" fillId="4" borderId="98" xfId="0" applyNumberFormat="1" applyFont="1" applyFill="1" applyBorder="1" applyAlignment="1">
      <alignment horizontal="center" vertical="center" wrapText="1"/>
    </xf>
    <xf numFmtId="0" fontId="3" fillId="3" borderId="99" xfId="0" applyFont="1" applyFill="1" applyBorder="1" applyAlignment="1">
      <alignment horizontal="center" vertical="center" wrapText="1"/>
    </xf>
    <xf numFmtId="0" fontId="3" fillId="3" borderId="100" xfId="0" applyFont="1" applyFill="1" applyBorder="1" applyAlignment="1">
      <alignment horizontal="center" vertical="center" wrapText="1"/>
    </xf>
    <xf numFmtId="0" fontId="3" fillId="5" borderId="101" xfId="0" applyFont="1" applyFill="1" applyBorder="1" applyAlignment="1">
      <alignment horizontal="center" vertical="center" wrapText="1"/>
    </xf>
    <xf numFmtId="0" fontId="3" fillId="5" borderId="102" xfId="0" applyFont="1" applyFill="1" applyBorder="1" applyAlignment="1">
      <alignment horizontal="center" vertical="center" wrapText="1"/>
    </xf>
    <xf numFmtId="0" fontId="3" fillId="5" borderId="103" xfId="0" applyFont="1" applyFill="1" applyBorder="1" applyAlignment="1">
      <alignment horizontal="center" vertical="center" wrapText="1"/>
    </xf>
    <xf numFmtId="3" fontId="3" fillId="5" borderId="101" xfId="0" applyNumberFormat="1" applyFont="1" applyFill="1" applyBorder="1" applyAlignment="1">
      <alignment horizontal="center" vertical="center" wrapText="1"/>
    </xf>
    <xf numFmtId="3" fontId="3" fillId="5" borderId="102" xfId="0" applyNumberFormat="1" applyFont="1" applyFill="1" applyBorder="1" applyAlignment="1">
      <alignment horizontal="center" vertical="center" wrapText="1"/>
    </xf>
    <xf numFmtId="3" fontId="3" fillId="5" borderId="103" xfId="0" applyNumberFormat="1" applyFont="1" applyFill="1" applyBorder="1" applyAlignment="1">
      <alignment horizontal="center" vertical="center" wrapText="1"/>
    </xf>
    <xf numFmtId="10" fontId="11" fillId="4" borderId="104" xfId="0" applyNumberFormat="1" applyFont="1" applyFill="1" applyBorder="1" applyAlignment="1">
      <alignment horizontal="center" vertical="center" wrapText="1"/>
    </xf>
    <xf numFmtId="10" fontId="11" fillId="4" borderId="105" xfId="0" applyNumberFormat="1" applyFont="1" applyFill="1" applyBorder="1" applyAlignment="1">
      <alignment horizontal="center" vertical="center" wrapText="1"/>
    </xf>
    <xf numFmtId="0" fontId="3" fillId="17" borderId="106" xfId="2" applyFont="1" applyFill="1" applyBorder="1" applyAlignment="1">
      <alignment horizontal="justify" vertical="center" wrapText="1"/>
    </xf>
    <xf numFmtId="0" fontId="3" fillId="17" borderId="107" xfId="2" applyFont="1" applyFill="1" applyBorder="1" applyAlignment="1">
      <alignment horizontal="justify" vertical="center" wrapText="1"/>
    </xf>
    <xf numFmtId="0" fontId="4" fillId="17" borderId="67" xfId="2" applyFont="1" applyFill="1" applyBorder="1" applyAlignment="1">
      <alignment horizontal="left" vertical="center" wrapText="1"/>
    </xf>
    <xf numFmtId="0" fontId="4" fillId="14" borderId="108" xfId="2" applyFont="1" applyFill="1" applyBorder="1" applyAlignment="1">
      <alignment horizontal="justify" vertical="center" wrapText="1"/>
    </xf>
    <xf numFmtId="0" fontId="3" fillId="14" borderId="109" xfId="2" applyFont="1" applyFill="1" applyBorder="1" applyAlignment="1">
      <alignment horizontal="justify" vertical="center" wrapText="1"/>
    </xf>
    <xf numFmtId="0" fontId="3" fillId="14" borderId="89" xfId="0" applyFont="1" applyFill="1" applyBorder="1" applyAlignment="1">
      <alignment horizontal="center" vertical="center" wrapText="1"/>
    </xf>
    <xf numFmtId="0" fontId="3" fillId="3" borderId="107" xfId="2" applyFont="1" applyFill="1" applyBorder="1" applyAlignment="1">
      <alignment horizontal="justify" vertical="center" wrapText="1"/>
    </xf>
    <xf numFmtId="0" fontId="3" fillId="3" borderId="110" xfId="2" applyFont="1" applyFill="1" applyBorder="1" applyAlignment="1">
      <alignment horizontal="justify" vertical="center" wrapText="1"/>
    </xf>
    <xf numFmtId="0" fontId="3" fillId="3" borderId="67" xfId="2" applyFont="1" applyFill="1" applyBorder="1" applyAlignment="1">
      <alignment horizontal="left" vertical="center" wrapText="1"/>
    </xf>
    <xf numFmtId="0" fontId="4" fillId="14" borderId="87" xfId="2" applyFont="1" applyFill="1" applyBorder="1" applyAlignment="1">
      <alignment horizontal="justify" vertical="center" wrapText="1"/>
    </xf>
    <xf numFmtId="0" fontId="3" fillId="14" borderId="99" xfId="2" applyFont="1" applyFill="1" applyBorder="1" applyAlignment="1">
      <alignment horizontal="justify" vertical="center" wrapText="1"/>
    </xf>
    <xf numFmtId="0" fontId="3" fillId="3" borderId="89" xfId="2" applyFont="1" applyFill="1" applyBorder="1" applyAlignment="1">
      <alignment horizontal="justify" vertical="center" wrapText="1"/>
    </xf>
    <xf numFmtId="0" fontId="4" fillId="14" borderId="92" xfId="2" applyFont="1" applyFill="1" applyBorder="1" applyAlignment="1">
      <alignment horizontal="justify" vertical="center" wrapText="1"/>
    </xf>
    <xf numFmtId="0" fontId="3" fillId="14" borderId="89" xfId="2" applyFont="1" applyFill="1" applyBorder="1" applyAlignment="1">
      <alignment horizontal="justify" vertical="center" wrapText="1"/>
    </xf>
    <xf numFmtId="0" fontId="4" fillId="3" borderId="67" xfId="2" applyFont="1" applyFill="1" applyBorder="1" applyAlignment="1">
      <alignment horizontal="left" vertical="center" wrapText="1"/>
    </xf>
    <xf numFmtId="0" fontId="3" fillId="9" borderId="111" xfId="2" applyFont="1" applyFill="1" applyBorder="1" applyAlignment="1">
      <alignment horizontal="justify" vertical="center" wrapText="1"/>
    </xf>
    <xf numFmtId="0" fontId="3" fillId="9" borderId="108" xfId="2" applyFont="1" applyFill="1" applyBorder="1" applyAlignment="1">
      <alignment horizontal="justify" vertical="center" wrapText="1"/>
    </xf>
    <xf numFmtId="0" fontId="4" fillId="9" borderId="67" xfId="2" applyFont="1" applyFill="1" applyBorder="1" applyAlignment="1">
      <alignment horizontal="left" vertical="center" wrapText="1"/>
    </xf>
    <xf numFmtId="0" fontId="3" fillId="14" borderId="112" xfId="2" applyFont="1" applyFill="1" applyBorder="1" applyAlignment="1">
      <alignment horizontal="justify" vertical="center" wrapText="1"/>
    </xf>
    <xf numFmtId="0" fontId="3" fillId="9" borderId="112" xfId="2" applyFont="1" applyFill="1" applyBorder="1" applyAlignment="1">
      <alignment horizontal="justify" vertical="center" wrapText="1"/>
    </xf>
    <xf numFmtId="0" fontId="3" fillId="9" borderId="92" xfId="2" applyFont="1" applyFill="1" applyBorder="1" applyAlignment="1">
      <alignment horizontal="justify" vertical="center" wrapText="1"/>
    </xf>
    <xf numFmtId="0" fontId="4" fillId="14" borderId="112" xfId="2" applyFont="1" applyFill="1" applyBorder="1" applyAlignment="1">
      <alignment horizontal="justify" vertical="center" wrapText="1"/>
    </xf>
    <xf numFmtId="0" fontId="3" fillId="3" borderId="112" xfId="2" applyFont="1" applyFill="1" applyBorder="1" applyAlignment="1">
      <alignment horizontal="justify" vertical="center" wrapText="1"/>
    </xf>
    <xf numFmtId="0" fontId="3" fillId="3" borderId="113" xfId="2" applyFont="1" applyFill="1" applyBorder="1" applyAlignment="1">
      <alignment horizontal="justify" vertical="center" wrapText="1"/>
    </xf>
    <xf numFmtId="0" fontId="4" fillId="3" borderId="92" xfId="2" applyFont="1" applyFill="1" applyBorder="1" applyAlignment="1">
      <alignment horizontal="justify" vertical="center" wrapText="1"/>
    </xf>
    <xf numFmtId="0" fontId="4" fillId="10" borderId="92" xfId="2" applyFont="1" applyFill="1" applyBorder="1" applyAlignment="1">
      <alignment horizontal="justify" vertical="center" wrapText="1"/>
    </xf>
    <xf numFmtId="0" fontId="3" fillId="10" borderId="89" xfId="2" applyFont="1" applyFill="1" applyBorder="1" applyAlignment="1">
      <alignment horizontal="justify" vertical="center" wrapText="1"/>
    </xf>
    <xf numFmtId="0" fontId="6" fillId="14" borderId="89" xfId="2" applyFont="1" applyFill="1" applyBorder="1" applyAlignment="1">
      <alignment horizontal="justify" vertical="center" wrapText="1"/>
    </xf>
    <xf numFmtId="0" fontId="6" fillId="3" borderId="89" xfId="2" applyFont="1" applyFill="1" applyBorder="1" applyAlignment="1">
      <alignment horizontal="justify" vertical="center" wrapText="1"/>
    </xf>
    <xf numFmtId="0" fontId="4" fillId="19" borderId="92" xfId="2" applyFont="1" applyFill="1" applyBorder="1" applyAlignment="1">
      <alignment horizontal="justify" vertical="center" wrapText="1"/>
    </xf>
    <xf numFmtId="0" fontId="3" fillId="19" borderId="89" xfId="2" applyFont="1" applyFill="1" applyBorder="1" applyAlignment="1">
      <alignment horizontal="justify" vertical="center" wrapText="1"/>
    </xf>
    <xf numFmtId="0" fontId="3" fillId="19" borderId="67" xfId="2" applyFont="1" applyFill="1" applyBorder="1" applyAlignment="1">
      <alignment horizontal="left" vertical="center" wrapText="1"/>
    </xf>
    <xf numFmtId="0" fontId="6" fillId="14" borderId="82" xfId="2" applyFont="1" applyFill="1" applyBorder="1" applyAlignment="1">
      <alignment horizontal="justify" vertical="center" wrapText="1"/>
    </xf>
    <xf numFmtId="0" fontId="3" fillId="14" borderId="51" xfId="0" applyFont="1" applyFill="1" applyBorder="1" applyAlignment="1">
      <alignment horizontal="center" vertical="center" wrapText="1"/>
    </xf>
    <xf numFmtId="0" fontId="6" fillId="14" borderId="98" xfId="2" applyFont="1" applyFill="1" applyBorder="1" applyAlignment="1">
      <alignment horizontal="left" vertical="center" wrapText="1"/>
    </xf>
    <xf numFmtId="0" fontId="4" fillId="3" borderId="107" xfId="2" applyFont="1" applyFill="1" applyBorder="1" applyAlignment="1">
      <alignment horizontal="justify" vertical="center" wrapText="1"/>
    </xf>
    <xf numFmtId="0" fontId="3" fillId="3" borderId="116" xfId="2" applyFont="1" applyFill="1" applyBorder="1" applyAlignment="1">
      <alignment horizontal="justify" vertical="center" wrapText="1"/>
    </xf>
    <xf numFmtId="0" fontId="6" fillId="3" borderId="117" xfId="2" applyFont="1" applyFill="1" applyBorder="1" applyAlignment="1">
      <alignment horizontal="left" vertical="center" wrapText="1"/>
    </xf>
    <xf numFmtId="0" fontId="4" fillId="14" borderId="118" xfId="2" applyFont="1" applyFill="1" applyBorder="1" applyAlignment="1">
      <alignment horizontal="justify" vertical="center" wrapText="1"/>
    </xf>
    <xf numFmtId="0" fontId="3" fillId="14" borderId="108" xfId="2" applyFont="1" applyFill="1" applyBorder="1" applyAlignment="1">
      <alignment horizontal="justify" vertical="center" wrapText="1"/>
    </xf>
    <xf numFmtId="0" fontId="3" fillId="14" borderId="105" xfId="2" applyFont="1" applyFill="1" applyBorder="1" applyAlignment="1">
      <alignment horizontal="left" vertical="center" wrapText="1"/>
    </xf>
    <xf numFmtId="0" fontId="4" fillId="3" borderId="94" xfId="2" applyFont="1" applyFill="1" applyBorder="1" applyAlignment="1">
      <alignment horizontal="justify" vertical="center" wrapText="1"/>
    </xf>
    <xf numFmtId="0" fontId="4" fillId="14" borderId="94" xfId="2" applyFont="1" applyFill="1" applyBorder="1" applyAlignment="1">
      <alignment horizontal="justify" vertical="center" wrapText="1"/>
    </xf>
    <xf numFmtId="0" fontId="4" fillId="19" borderId="94" xfId="2" applyFont="1" applyFill="1" applyBorder="1" applyAlignment="1">
      <alignment horizontal="justify" vertical="center" wrapText="1"/>
    </xf>
    <xf numFmtId="0" fontId="3" fillId="19" borderId="92" xfId="2" applyFont="1" applyFill="1" applyBorder="1" applyAlignment="1">
      <alignment horizontal="justify" vertical="center" wrapText="1"/>
    </xf>
    <xf numFmtId="0" fontId="3" fillId="3" borderId="119" xfId="0" applyFont="1" applyFill="1" applyBorder="1" applyAlignment="1">
      <alignment horizontal="center" vertical="center" wrapText="1"/>
    </xf>
    <xf numFmtId="0" fontId="3" fillId="19" borderId="72" xfId="2" applyFont="1" applyFill="1" applyBorder="1" applyAlignment="1">
      <alignment horizontal="left" vertical="center" wrapText="1"/>
    </xf>
    <xf numFmtId="0" fontId="6" fillId="3" borderId="78" xfId="0" applyFont="1" applyFill="1" applyBorder="1" applyAlignment="1">
      <alignment horizontal="center" vertical="center" wrapText="1"/>
    </xf>
    <xf numFmtId="0" fontId="3" fillId="5" borderId="79" xfId="0" applyFont="1" applyFill="1" applyBorder="1" applyAlignment="1">
      <alignment horizontal="center" vertical="center" wrapText="1"/>
    </xf>
    <xf numFmtId="0" fontId="4" fillId="19" borderId="112" xfId="2" applyFont="1" applyFill="1" applyBorder="1" applyAlignment="1">
      <alignment horizontal="justify" vertical="center" wrapText="1"/>
    </xf>
    <xf numFmtId="0" fontId="3" fillId="19" borderId="68" xfId="2" applyFont="1" applyFill="1" applyBorder="1" applyAlignment="1">
      <alignment horizontal="justify" vertical="center" wrapText="1"/>
    </xf>
    <xf numFmtId="0" fontId="6" fillId="14" borderId="92" xfId="2" applyFont="1" applyFill="1" applyBorder="1" applyAlignment="1">
      <alignment horizontal="justify" vertical="center" wrapText="1"/>
    </xf>
    <xf numFmtId="0" fontId="3" fillId="14" borderId="121" xfId="0" applyFont="1" applyFill="1" applyBorder="1" applyAlignment="1">
      <alignment horizontal="center" vertical="center" wrapText="1"/>
    </xf>
    <xf numFmtId="0" fontId="3" fillId="14" borderId="122" xfId="2" applyFont="1" applyFill="1" applyBorder="1" applyAlignment="1">
      <alignment horizontal="left" vertical="center" wrapText="1"/>
    </xf>
    <xf numFmtId="3" fontId="3" fillId="0" borderId="102" xfId="0" applyNumberFormat="1" applyFont="1" applyBorder="1" applyAlignment="1">
      <alignment horizontal="center" vertical="center" wrapText="1"/>
    </xf>
    <xf numFmtId="10" fontId="11" fillId="4" borderId="123" xfId="0" applyNumberFormat="1" applyFont="1" applyFill="1" applyBorder="1" applyAlignment="1">
      <alignment horizontal="center" vertical="center" wrapText="1"/>
    </xf>
    <xf numFmtId="10" fontId="11" fillId="4" borderId="91" xfId="0" applyNumberFormat="1" applyFont="1" applyFill="1" applyBorder="1" applyAlignment="1">
      <alignment horizontal="center" vertical="center" wrapText="1"/>
    </xf>
    <xf numFmtId="0" fontId="6" fillId="3" borderId="92" xfId="2" applyFont="1" applyFill="1" applyBorder="1" applyAlignment="1">
      <alignment horizontal="justify" vertical="center" wrapText="1"/>
    </xf>
    <xf numFmtId="0" fontId="6" fillId="3" borderId="98" xfId="2" applyFont="1" applyFill="1" applyBorder="1" applyAlignment="1">
      <alignment horizontal="left" vertical="center" wrapText="1"/>
    </xf>
    <xf numFmtId="3" fontId="3" fillId="0" borderId="79" xfId="0" applyNumberFormat="1" applyFont="1" applyBorder="1" applyAlignment="1">
      <alignment horizontal="center" vertical="center" wrapText="1"/>
    </xf>
    <xf numFmtId="10" fontId="11" fillId="4" borderId="116" xfId="0" applyNumberFormat="1" applyFont="1" applyFill="1" applyBorder="1" applyAlignment="1">
      <alignment horizontal="center" vertical="center" wrapText="1"/>
    </xf>
    <xf numFmtId="10" fontId="11" fillId="4" borderId="125" xfId="0" applyNumberFormat="1" applyFont="1" applyFill="1" applyBorder="1" applyAlignment="1">
      <alignment horizontal="center" vertical="center" wrapText="1"/>
    </xf>
    <xf numFmtId="0" fontId="3" fillId="14" borderId="92" xfId="2" applyFont="1" applyFill="1" applyBorder="1" applyAlignment="1">
      <alignment horizontal="left" vertical="center" wrapText="1"/>
    </xf>
    <xf numFmtId="0" fontId="3" fillId="14" borderId="126" xfId="0" applyFont="1" applyFill="1" applyBorder="1" applyAlignment="1">
      <alignment horizontal="center" vertical="center" wrapText="1"/>
    </xf>
    <xf numFmtId="10" fontId="11" fillId="4" borderId="127" xfId="0" applyNumberFormat="1" applyFont="1" applyFill="1" applyBorder="1" applyAlignment="1">
      <alignment horizontal="center" vertical="center" wrapText="1"/>
    </xf>
    <xf numFmtId="0" fontId="3" fillId="9" borderId="94" xfId="2" applyFont="1" applyFill="1" applyBorder="1" applyAlignment="1">
      <alignment horizontal="justify" vertical="center" wrapText="1"/>
    </xf>
    <xf numFmtId="0" fontId="3" fillId="10" borderId="92" xfId="2" applyFont="1" applyFill="1" applyBorder="1" applyAlignment="1">
      <alignment horizontal="justify" vertical="center" wrapText="1"/>
    </xf>
    <xf numFmtId="0" fontId="3" fillId="3" borderId="84" xfId="0" applyFont="1" applyFill="1" applyBorder="1" applyAlignment="1">
      <alignment horizontal="center" vertical="center" wrapText="1"/>
    </xf>
    <xf numFmtId="0" fontId="6" fillId="9" borderId="67" xfId="2" applyFont="1" applyFill="1" applyBorder="1" applyAlignment="1">
      <alignment horizontal="left" vertical="center" wrapText="1"/>
    </xf>
    <xf numFmtId="0" fontId="3" fillId="5" borderId="80" xfId="0" applyFont="1" applyFill="1" applyBorder="1" applyAlignment="1">
      <alignment horizontal="center" vertical="center" wrapText="1"/>
    </xf>
    <xf numFmtId="0" fontId="1" fillId="3" borderId="92" xfId="2" applyFont="1" applyFill="1" applyBorder="1" applyAlignment="1">
      <alignment horizontal="justify" vertical="center" wrapText="1"/>
    </xf>
    <xf numFmtId="0" fontId="3" fillId="3" borderId="116" xfId="0" applyFont="1" applyFill="1" applyBorder="1" applyAlignment="1">
      <alignment horizontal="center" vertical="center" wrapText="1"/>
    </xf>
    <xf numFmtId="0" fontId="3" fillId="5" borderId="128" xfId="0" applyFont="1" applyFill="1" applyBorder="1" applyAlignment="1">
      <alignment horizontal="center" vertical="center" wrapText="1"/>
    </xf>
    <xf numFmtId="0" fontId="4" fillId="14" borderId="130" xfId="2" applyFont="1" applyFill="1" applyBorder="1" applyAlignment="1">
      <alignment horizontal="justify" vertical="center" wrapText="1"/>
    </xf>
    <xf numFmtId="0" fontId="3" fillId="14" borderId="107" xfId="2" applyFont="1" applyFill="1" applyBorder="1" applyAlignment="1">
      <alignment horizontal="justify" vertical="center" wrapText="1"/>
    </xf>
    <xf numFmtId="0" fontId="3" fillId="14" borderId="127" xfId="0" applyFont="1" applyFill="1" applyBorder="1" applyAlignment="1">
      <alignment horizontal="center" vertical="center" wrapText="1"/>
    </xf>
    <xf numFmtId="0" fontId="6" fillId="14" borderId="100" xfId="0" applyFont="1" applyFill="1" applyBorder="1" applyAlignment="1">
      <alignment horizontal="center" vertical="center" wrapText="1"/>
    </xf>
    <xf numFmtId="10" fontId="11" fillId="4" borderId="131" xfId="0" applyNumberFormat="1" applyFont="1" applyFill="1" applyBorder="1" applyAlignment="1">
      <alignment horizontal="center" vertical="center" wrapText="1"/>
    </xf>
    <xf numFmtId="0" fontId="3" fillId="9" borderId="99" xfId="2" applyFont="1" applyFill="1" applyBorder="1" applyAlignment="1">
      <alignment horizontal="left" vertical="center" wrapText="1"/>
    </xf>
    <xf numFmtId="0" fontId="3" fillId="3" borderId="102" xfId="0" applyFont="1" applyFill="1" applyBorder="1" applyAlignment="1">
      <alignment horizontal="center" vertical="center" wrapText="1"/>
    </xf>
    <xf numFmtId="0" fontId="3" fillId="5" borderId="73" xfId="0" applyFont="1" applyFill="1" applyBorder="1" applyAlignment="1">
      <alignment horizontal="center" vertical="center" wrapText="1"/>
    </xf>
    <xf numFmtId="0" fontId="3" fillId="14" borderId="104" xfId="0" applyFont="1" applyFill="1" applyBorder="1" applyAlignment="1">
      <alignment horizontal="center" vertical="center" wrapText="1"/>
    </xf>
    <xf numFmtId="10" fontId="11" fillId="4" borderId="132" xfId="0" applyNumberFormat="1" applyFont="1" applyFill="1" applyBorder="1" applyAlignment="1">
      <alignment horizontal="center" vertical="center" wrapText="1"/>
    </xf>
    <xf numFmtId="0" fontId="3" fillId="3" borderId="133" xfId="0" applyFont="1" applyFill="1" applyBorder="1" applyAlignment="1">
      <alignment horizontal="center" vertical="center" wrapText="1"/>
    </xf>
    <xf numFmtId="0" fontId="3" fillId="3" borderId="134" xfId="2" applyFont="1" applyFill="1" applyBorder="1" applyAlignment="1">
      <alignment horizontal="left" vertical="center" wrapText="1"/>
    </xf>
    <xf numFmtId="0" fontId="3" fillId="5" borderId="84" xfId="0" applyFont="1" applyFill="1" applyBorder="1" applyAlignment="1">
      <alignment horizontal="center" vertical="center" wrapText="1"/>
    </xf>
    <xf numFmtId="10" fontId="11" fillId="4" borderId="135" xfId="0" applyNumberFormat="1" applyFont="1" applyFill="1" applyBorder="1" applyAlignment="1">
      <alignment horizontal="center" vertical="center" wrapText="1"/>
    </xf>
    <xf numFmtId="0" fontId="3" fillId="14" borderId="136" xfId="0" applyFont="1" applyFill="1" applyBorder="1" applyAlignment="1">
      <alignment horizontal="center" vertical="center" wrapText="1"/>
    </xf>
    <xf numFmtId="0" fontId="6" fillId="14" borderId="137" xfId="0" applyFont="1" applyFill="1" applyBorder="1" applyAlignment="1">
      <alignment horizontal="center" vertical="center" wrapText="1"/>
    </xf>
    <xf numFmtId="0" fontId="3" fillId="3" borderId="138" xfId="0" applyFont="1" applyFill="1" applyBorder="1" applyAlignment="1">
      <alignment horizontal="center" vertical="center" wrapText="1"/>
    </xf>
    <xf numFmtId="0" fontId="6" fillId="3" borderId="24" xfId="0" applyFont="1" applyFill="1" applyBorder="1" applyAlignment="1">
      <alignment horizontal="center" vertical="center" wrapText="1"/>
    </xf>
    <xf numFmtId="3" fontId="3" fillId="5" borderId="139" xfId="0" applyNumberFormat="1" applyFont="1" applyFill="1" applyBorder="1" applyAlignment="1">
      <alignment horizontal="center" vertical="center" wrapText="1"/>
    </xf>
    <xf numFmtId="0" fontId="6" fillId="14" borderId="58" xfId="0" applyFont="1" applyFill="1" applyBorder="1" applyAlignment="1">
      <alignment horizontal="center" vertical="center" wrapText="1"/>
    </xf>
    <xf numFmtId="10" fontId="11" fillId="4" borderId="140" xfId="0" applyNumberFormat="1" applyFont="1" applyFill="1" applyBorder="1" applyAlignment="1">
      <alignment horizontal="center" vertical="center" wrapText="1"/>
    </xf>
    <xf numFmtId="0" fontId="4" fillId="9" borderId="92" xfId="2" applyFont="1" applyFill="1" applyBorder="1" applyAlignment="1">
      <alignment horizontal="justify" vertical="center" wrapText="1"/>
    </xf>
    <xf numFmtId="0" fontId="3" fillId="9" borderId="89" xfId="2" applyFont="1" applyFill="1" applyBorder="1" applyAlignment="1">
      <alignment horizontal="justify" vertical="center" wrapText="1"/>
    </xf>
    <xf numFmtId="0" fontId="3" fillId="3" borderId="141" xfId="0" applyFont="1" applyFill="1" applyBorder="1" applyAlignment="1">
      <alignment horizontal="center" vertical="center" wrapText="1"/>
    </xf>
    <xf numFmtId="0" fontId="3" fillId="3" borderId="142" xfId="0" applyFont="1" applyFill="1" applyBorder="1" applyAlignment="1">
      <alignment horizontal="center" vertical="center" wrapText="1"/>
    </xf>
    <xf numFmtId="0" fontId="6" fillId="3" borderId="137" xfId="0" applyFont="1" applyFill="1" applyBorder="1" applyAlignment="1">
      <alignment horizontal="center" vertical="center" wrapText="1"/>
    </xf>
    <xf numFmtId="0" fontId="3" fillId="14" borderId="99" xfId="0" applyFont="1" applyFill="1" applyBorder="1" applyAlignment="1">
      <alignment horizontal="center" vertical="center" wrapText="1"/>
    </xf>
    <xf numFmtId="0" fontId="3" fillId="18" borderId="89" xfId="2" applyFont="1" applyFill="1" applyBorder="1" applyAlignment="1">
      <alignment horizontal="justify" vertical="center" wrapText="1"/>
    </xf>
    <xf numFmtId="0" fontId="3" fillId="3" borderId="143" xfId="2" applyFont="1" applyFill="1" applyBorder="1" applyAlignment="1">
      <alignment horizontal="justify" vertical="center" wrapText="1"/>
    </xf>
    <xf numFmtId="0" fontId="3" fillId="3" borderId="82" xfId="2" applyFont="1" applyFill="1" applyBorder="1" applyAlignment="1">
      <alignment horizontal="justify" vertical="center" wrapText="1"/>
    </xf>
    <xf numFmtId="0" fontId="3" fillId="5" borderId="116" xfId="0" applyFont="1" applyFill="1" applyBorder="1" applyAlignment="1">
      <alignment horizontal="center" vertical="center" wrapText="1"/>
    </xf>
    <xf numFmtId="3" fontId="3" fillId="0" borderId="128" xfId="0" applyNumberFormat="1" applyFont="1" applyBorder="1" applyAlignment="1">
      <alignment horizontal="center" vertical="center" wrapText="1"/>
    </xf>
    <xf numFmtId="0" fontId="3" fillId="14" borderId="118" xfId="2" applyFont="1" applyFill="1" applyBorder="1" applyAlignment="1">
      <alignment horizontal="justify" vertical="center" wrapText="1"/>
    </xf>
    <xf numFmtId="0" fontId="3" fillId="5" borderId="127" xfId="0" applyFont="1" applyFill="1" applyBorder="1" applyAlignment="1">
      <alignment horizontal="center" vertical="center" wrapText="1"/>
    </xf>
    <xf numFmtId="0" fontId="3" fillId="3" borderId="94" xfId="2" applyFont="1" applyFill="1" applyBorder="1" applyAlignment="1">
      <alignment horizontal="justify" vertical="center" wrapText="1"/>
    </xf>
    <xf numFmtId="0" fontId="6" fillId="3" borderId="25" xfId="0" applyFont="1" applyFill="1" applyBorder="1" applyAlignment="1">
      <alignment horizontal="center" vertical="center" wrapText="1"/>
    </xf>
    <xf numFmtId="0" fontId="3" fillId="14" borderId="116" xfId="0" applyFont="1" applyFill="1" applyBorder="1" applyAlignment="1">
      <alignment horizontal="center" vertical="center" wrapText="1"/>
    </xf>
    <xf numFmtId="0" fontId="3" fillId="10" borderId="107" xfId="2" applyFont="1" applyFill="1" applyBorder="1" applyAlignment="1">
      <alignment horizontal="justify" vertical="center" wrapText="1"/>
    </xf>
    <xf numFmtId="0" fontId="3" fillId="3" borderId="145" xfId="0" applyFont="1" applyFill="1" applyBorder="1" applyAlignment="1">
      <alignment horizontal="center" vertical="center" wrapText="1"/>
    </xf>
    <xf numFmtId="10" fontId="11" fillId="4" borderId="146" xfId="0" applyNumberFormat="1" applyFont="1" applyFill="1" applyBorder="1" applyAlignment="1">
      <alignment horizontal="center" vertical="center" wrapText="1"/>
    </xf>
    <xf numFmtId="0" fontId="3" fillId="3" borderId="147" xfId="2" applyFont="1" applyFill="1" applyBorder="1" applyAlignment="1">
      <alignment horizontal="justify" vertical="center" wrapText="1"/>
    </xf>
    <xf numFmtId="0" fontId="3" fillId="14" borderId="110" xfId="2" applyFont="1" applyFill="1" applyBorder="1" applyAlignment="1">
      <alignment horizontal="justify" vertical="center" wrapText="1"/>
    </xf>
    <xf numFmtId="0" fontId="3" fillId="3" borderId="148" xfId="2" applyFont="1" applyFill="1" applyBorder="1" applyAlignment="1">
      <alignment horizontal="justify" vertical="center" wrapText="1"/>
    </xf>
    <xf numFmtId="0" fontId="3" fillId="3" borderId="87" xfId="2" applyFont="1" applyFill="1" applyBorder="1" applyAlignment="1">
      <alignment horizontal="justify" vertical="center" wrapText="1"/>
    </xf>
    <xf numFmtId="0" fontId="3" fillId="3" borderId="149" xfId="0" applyFont="1" applyFill="1" applyBorder="1" applyAlignment="1">
      <alignment horizontal="center" vertical="center" wrapText="1"/>
    </xf>
    <xf numFmtId="0" fontId="3" fillId="3" borderId="130" xfId="2" applyFont="1" applyFill="1" applyBorder="1" applyAlignment="1">
      <alignment horizontal="justify" vertical="center" wrapText="1"/>
    </xf>
    <xf numFmtId="0" fontId="3" fillId="14" borderId="144" xfId="0" applyFont="1" applyFill="1" applyBorder="1" applyAlignment="1">
      <alignment horizontal="center" vertical="center" wrapText="1"/>
    </xf>
    <xf numFmtId="0" fontId="3" fillId="3" borderId="53" xfId="0" applyFont="1" applyFill="1" applyBorder="1" applyAlignment="1">
      <alignment horizontal="center" vertical="center" wrapText="1"/>
    </xf>
    <xf numFmtId="10" fontId="11" fillId="4" borderId="150" xfId="0" applyNumberFormat="1" applyFont="1" applyFill="1" applyBorder="1" applyAlignment="1">
      <alignment horizontal="center" vertical="center" wrapText="1"/>
    </xf>
    <xf numFmtId="0" fontId="3" fillId="3" borderId="151" xfId="0" applyFont="1" applyFill="1" applyBorder="1" applyAlignment="1">
      <alignment horizontal="center" vertical="center" wrapText="1"/>
    </xf>
    <xf numFmtId="0" fontId="3" fillId="3" borderId="72" xfId="2" applyFont="1" applyFill="1" applyBorder="1" applyAlignment="1">
      <alignment horizontal="left" vertical="center" wrapText="1"/>
    </xf>
    <xf numFmtId="0" fontId="6" fillId="3" borderId="100" xfId="0" applyFont="1" applyFill="1" applyBorder="1" applyAlignment="1">
      <alignment horizontal="center" vertical="center" wrapText="1"/>
    </xf>
    <xf numFmtId="0" fontId="3" fillId="5" borderId="139" xfId="0" applyFont="1" applyFill="1" applyBorder="1" applyAlignment="1">
      <alignment horizontal="center" vertical="center" wrapText="1"/>
    </xf>
    <xf numFmtId="10" fontId="11" fillId="4" borderId="152" xfId="0" applyNumberFormat="1" applyFont="1" applyFill="1" applyBorder="1" applyAlignment="1">
      <alignment horizontal="center" vertical="center" wrapText="1"/>
    </xf>
    <xf numFmtId="0" fontId="3" fillId="14" borderId="153" xfId="2" applyFont="1" applyFill="1" applyBorder="1" applyAlignment="1">
      <alignment horizontal="justify" vertical="center" wrapText="1"/>
    </xf>
    <xf numFmtId="0" fontId="3" fillId="14" borderId="79" xfId="0" applyFont="1" applyFill="1" applyBorder="1" applyAlignment="1">
      <alignment horizontal="center" vertical="center" wrapText="1"/>
    </xf>
    <xf numFmtId="0" fontId="3" fillId="14" borderId="55" xfId="2" applyFont="1" applyFill="1" applyBorder="1" applyAlignment="1">
      <alignment horizontal="left" vertical="center" wrapText="1"/>
    </xf>
    <xf numFmtId="0" fontId="3" fillId="3" borderId="153" xfId="2" applyFont="1" applyFill="1" applyBorder="1" applyAlignment="1">
      <alignment horizontal="justify" vertical="center" wrapText="1"/>
    </xf>
    <xf numFmtId="0" fontId="3" fillId="3" borderId="49" xfId="2" applyFont="1" applyFill="1" applyBorder="1" applyAlignment="1">
      <alignment horizontal="left" vertical="center" wrapText="1"/>
    </xf>
    <xf numFmtId="0" fontId="3" fillId="3" borderId="123" xfId="0" applyFont="1" applyFill="1" applyBorder="1" applyAlignment="1">
      <alignment horizontal="center" vertical="center" wrapText="1"/>
    </xf>
    <xf numFmtId="0" fontId="3" fillId="3" borderId="91" xfId="2" applyFont="1" applyFill="1" applyBorder="1" applyAlignment="1">
      <alignment horizontal="left" vertical="center" wrapText="1"/>
    </xf>
    <xf numFmtId="0" fontId="3" fillId="5" borderId="66" xfId="0" applyFont="1" applyFill="1" applyBorder="1" applyAlignment="1">
      <alignment horizontal="center" vertical="center" wrapText="1"/>
    </xf>
    <xf numFmtId="0" fontId="3" fillId="9" borderId="91" xfId="2" applyFont="1" applyFill="1" applyBorder="1" applyAlignment="1">
      <alignment horizontal="left" vertical="center" wrapText="1"/>
    </xf>
    <xf numFmtId="3" fontId="3" fillId="5" borderId="66" xfId="0" applyNumberFormat="1" applyFont="1" applyFill="1" applyBorder="1" applyAlignment="1">
      <alignment horizontal="center" vertical="center" wrapText="1"/>
    </xf>
    <xf numFmtId="0" fontId="4" fillId="9" borderId="91" xfId="2" applyFont="1" applyFill="1" applyBorder="1" applyAlignment="1">
      <alignment horizontal="left" vertical="center" wrapText="1"/>
    </xf>
    <xf numFmtId="3" fontId="3" fillId="5" borderId="128" xfId="0" applyNumberFormat="1" applyFont="1" applyFill="1" applyBorder="1" applyAlignment="1">
      <alignment horizontal="center" vertical="center" wrapText="1"/>
    </xf>
    <xf numFmtId="0" fontId="3" fillId="14" borderId="143" xfId="2" applyFont="1" applyFill="1" applyBorder="1" applyAlignment="1">
      <alignment horizontal="justify" vertical="center" wrapText="1"/>
    </xf>
    <xf numFmtId="0" fontId="3" fillId="14" borderId="82" xfId="2" applyFont="1" applyFill="1" applyBorder="1" applyAlignment="1">
      <alignment horizontal="justify" vertical="center" wrapText="1"/>
    </xf>
    <xf numFmtId="0" fontId="3" fillId="14" borderId="123" xfId="0" applyFont="1" applyFill="1" applyBorder="1" applyAlignment="1">
      <alignment horizontal="center" vertical="center" wrapText="1"/>
    </xf>
    <xf numFmtId="0" fontId="3" fillId="3" borderId="118" xfId="2" applyFont="1" applyFill="1" applyBorder="1" applyAlignment="1">
      <alignment horizontal="justify" vertical="center" wrapText="1"/>
    </xf>
    <xf numFmtId="0" fontId="3" fillId="3" borderId="53" xfId="2" applyFont="1" applyFill="1" applyBorder="1" applyAlignment="1">
      <alignment horizontal="justify" vertical="center" wrapText="1"/>
    </xf>
    <xf numFmtId="0" fontId="3" fillId="3" borderId="108" xfId="2" applyFont="1" applyFill="1" applyBorder="1" applyAlignment="1">
      <alignment horizontal="justify" vertical="center" wrapText="1"/>
    </xf>
    <xf numFmtId="0" fontId="4" fillId="9" borderId="94" xfId="2" applyFont="1" applyFill="1" applyBorder="1" applyAlignment="1">
      <alignment horizontal="justify" vertical="center" wrapText="1"/>
    </xf>
    <xf numFmtId="0" fontId="3" fillId="9" borderId="67" xfId="2" applyFont="1" applyFill="1" applyBorder="1" applyAlignment="1">
      <alignment horizontal="left" vertical="center" wrapText="1"/>
    </xf>
    <xf numFmtId="0" fontId="3" fillId="14" borderId="106" xfId="2" applyFont="1" applyFill="1" applyBorder="1" applyAlignment="1">
      <alignment horizontal="justify" vertical="center" wrapText="1"/>
    </xf>
    <xf numFmtId="0" fontId="3" fillId="3" borderId="93" xfId="2" applyFont="1" applyFill="1" applyBorder="1" applyAlignment="1">
      <alignment horizontal="justify" vertical="center" wrapText="1"/>
    </xf>
    <xf numFmtId="0" fontId="3" fillId="9" borderId="147" xfId="2" applyFont="1" applyFill="1" applyBorder="1" applyAlignment="1">
      <alignment horizontal="justify" vertical="center" wrapText="1"/>
    </xf>
    <xf numFmtId="0" fontId="4" fillId="10" borderId="107" xfId="2" applyFont="1" applyFill="1" applyBorder="1" applyAlignment="1">
      <alignment horizontal="justify" vertical="center" wrapText="1"/>
    </xf>
    <xf numFmtId="0" fontId="3" fillId="10" borderId="147" xfId="2" applyFont="1" applyFill="1" applyBorder="1" applyAlignment="1">
      <alignment horizontal="justify" vertical="center" wrapText="1"/>
    </xf>
    <xf numFmtId="0" fontId="3" fillId="10" borderId="67" xfId="2" applyFont="1" applyFill="1" applyBorder="1" applyAlignment="1">
      <alignment horizontal="left" vertical="center" wrapText="1"/>
    </xf>
    <xf numFmtId="3" fontId="3" fillId="5" borderId="115" xfId="0" applyNumberFormat="1" applyFont="1" applyFill="1" applyBorder="1" applyAlignment="1">
      <alignment horizontal="center" vertical="center" wrapText="1"/>
    </xf>
    <xf numFmtId="10" fontId="11" fillId="4" borderId="52"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0" fontId="3" fillId="5" borderId="156" xfId="0" applyFont="1" applyFill="1" applyBorder="1" applyAlignment="1">
      <alignment horizontal="center" vertical="center" wrapText="1"/>
    </xf>
    <xf numFmtId="0" fontId="3" fillId="5" borderId="157" xfId="0" applyFont="1" applyFill="1" applyBorder="1" applyAlignment="1">
      <alignment horizontal="center" vertical="center" wrapText="1"/>
    </xf>
    <xf numFmtId="0" fontId="3" fillId="5" borderId="76" xfId="0" applyFont="1" applyFill="1" applyBorder="1" applyAlignment="1">
      <alignment horizontal="center" vertical="center" wrapText="1"/>
    </xf>
    <xf numFmtId="3" fontId="3" fillId="0" borderId="157" xfId="0" applyNumberFormat="1" applyFont="1" applyBorder="1" applyAlignment="1">
      <alignment horizontal="center" vertical="center" wrapText="1"/>
    </xf>
    <xf numFmtId="3" fontId="3" fillId="5" borderId="158" xfId="0" applyNumberFormat="1" applyFont="1" applyFill="1" applyBorder="1" applyAlignment="1">
      <alignment horizontal="center" vertical="center" wrapText="1"/>
    </xf>
    <xf numFmtId="10" fontId="11" fillId="4" borderId="156" xfId="0" applyNumberFormat="1" applyFont="1" applyFill="1" applyBorder="1" applyAlignment="1">
      <alignment horizontal="center" vertical="center" wrapText="1"/>
    </xf>
    <xf numFmtId="0" fontId="5" fillId="5" borderId="66" xfId="0" applyFont="1" applyFill="1" applyBorder="1" applyAlignment="1">
      <alignment horizontal="left" vertical="center" wrapText="1"/>
    </xf>
    <xf numFmtId="0" fontId="0" fillId="0" borderId="163" xfId="0" applyBorder="1"/>
    <xf numFmtId="0" fontId="0" fillId="0" borderId="164" xfId="0" applyBorder="1"/>
    <xf numFmtId="0" fontId="3" fillId="3" borderId="165" xfId="0" applyFont="1" applyFill="1" applyBorder="1" applyAlignment="1">
      <alignment horizontal="center" vertical="center" wrapText="1"/>
    </xf>
    <xf numFmtId="166" fontId="3" fillId="3" borderId="166" xfId="0" applyNumberFormat="1" applyFont="1" applyFill="1" applyBorder="1" applyAlignment="1">
      <alignment horizontal="center" vertical="center" wrapText="1"/>
    </xf>
    <xf numFmtId="165" fontId="3" fillId="2" borderId="165" xfId="1" applyFont="1" applyFill="1" applyBorder="1" applyAlignment="1">
      <alignment horizontal="center" vertical="center" wrapText="1"/>
    </xf>
    <xf numFmtId="165" fontId="3" fillId="2" borderId="167" xfId="1" applyFont="1" applyFill="1" applyBorder="1" applyAlignment="1">
      <alignment horizontal="center" vertical="center" wrapText="1"/>
    </xf>
    <xf numFmtId="165" fontId="3" fillId="2" borderId="168" xfId="1" applyFont="1" applyFill="1" applyBorder="1" applyAlignment="1">
      <alignment horizontal="center" vertical="center" wrapText="1"/>
    </xf>
    <xf numFmtId="10" fontId="0" fillId="4" borderId="167" xfId="0" applyNumberFormat="1" applyFill="1" applyBorder="1" applyAlignment="1">
      <alignment horizontal="center" vertical="center" wrapText="1"/>
    </xf>
    <xf numFmtId="166" fontId="6" fillId="3" borderId="169" xfId="1" applyNumberFormat="1" applyFont="1" applyFill="1" applyBorder="1" applyAlignment="1">
      <alignment horizontal="center" vertical="center" wrapText="1"/>
    </xf>
    <xf numFmtId="166" fontId="3" fillId="3" borderId="170" xfId="0" applyNumberFormat="1" applyFont="1" applyFill="1" applyBorder="1" applyAlignment="1">
      <alignment horizontal="center" vertical="center" wrapText="1"/>
    </xf>
    <xf numFmtId="165" fontId="3" fillId="2" borderId="169" xfId="1" applyFont="1" applyFill="1" applyBorder="1" applyAlignment="1">
      <alignment horizontal="center" vertical="center" wrapText="1"/>
    </xf>
    <xf numFmtId="165" fontId="3" fillId="2" borderId="171" xfId="1" applyFont="1" applyFill="1" applyBorder="1" applyAlignment="1">
      <alignment horizontal="center" vertical="center" wrapText="1"/>
    </xf>
    <xf numFmtId="165" fontId="3" fillId="2" borderId="172" xfId="1" applyFont="1" applyFill="1" applyBorder="1" applyAlignment="1">
      <alignment horizontal="center" vertical="center" wrapText="1"/>
    </xf>
    <xf numFmtId="10" fontId="0" fillId="4" borderId="171" xfId="0" applyNumberFormat="1" applyFill="1" applyBorder="1" applyAlignment="1">
      <alignment horizontal="center" vertical="center" wrapText="1"/>
    </xf>
    <xf numFmtId="0" fontId="0" fillId="0" borderId="173" xfId="0" applyBorder="1"/>
    <xf numFmtId="10" fontId="0" fillId="4" borderId="174" xfId="0" applyNumberFormat="1" applyFill="1" applyBorder="1" applyAlignment="1">
      <alignment horizontal="center" vertical="center" wrapText="1"/>
    </xf>
    <xf numFmtId="10" fontId="0" fillId="4" borderId="51" xfId="0" applyNumberFormat="1" applyFill="1" applyBorder="1" applyAlignment="1">
      <alignment horizontal="center" vertical="center" wrapText="1"/>
    </xf>
    <xf numFmtId="10" fontId="0" fillId="4" borderId="154" xfId="0" applyNumberFormat="1" applyFill="1" applyBorder="1" applyAlignment="1">
      <alignment horizontal="center" vertical="center" wrapText="1"/>
    </xf>
    <xf numFmtId="0" fontId="0" fillId="0" borderId="27" xfId="0" applyBorder="1"/>
    <xf numFmtId="0" fontId="4" fillId="3" borderId="176" xfId="2" applyFont="1" applyFill="1" applyBorder="1" applyAlignment="1">
      <alignment horizontal="justify" vertical="center" wrapText="1"/>
    </xf>
    <xf numFmtId="0" fontId="3" fillId="3" borderId="177" xfId="2" applyFont="1" applyFill="1" applyBorder="1" applyAlignment="1">
      <alignment horizontal="justify" vertical="center" wrapText="1"/>
    </xf>
    <xf numFmtId="0" fontId="3" fillId="3" borderId="155" xfId="0" applyFont="1" applyFill="1" applyBorder="1" applyAlignment="1">
      <alignment horizontal="center" vertical="center" wrapText="1"/>
    </xf>
    <xf numFmtId="0" fontId="3" fillId="3" borderId="178" xfId="2" applyFont="1" applyFill="1" applyBorder="1" applyAlignment="1">
      <alignment horizontal="left" vertical="center" wrapText="1"/>
    </xf>
    <xf numFmtId="10" fontId="11" fillId="4" borderId="179" xfId="0" applyNumberFormat="1" applyFont="1" applyFill="1" applyBorder="1" applyAlignment="1">
      <alignment horizontal="center" vertical="center" wrapText="1"/>
    </xf>
    <xf numFmtId="10" fontId="11" fillId="4" borderId="178" xfId="0" applyNumberFormat="1" applyFont="1" applyFill="1" applyBorder="1" applyAlignment="1">
      <alignment horizontal="center" vertical="center" wrapText="1"/>
    </xf>
    <xf numFmtId="10" fontId="11" fillId="4" borderId="180" xfId="0" applyNumberFormat="1" applyFont="1" applyFill="1" applyBorder="1" applyAlignment="1">
      <alignment horizontal="center" vertical="center" wrapText="1"/>
    </xf>
    <xf numFmtId="0" fontId="5" fillId="15" borderId="183" xfId="2" applyFont="1" applyFill="1" applyBorder="1" applyAlignment="1">
      <alignment horizontal="center" vertical="center" wrapText="1"/>
    </xf>
    <xf numFmtId="10" fontId="0" fillId="4" borderId="77" xfId="0" applyNumberFormat="1" applyFill="1" applyBorder="1" applyAlignment="1">
      <alignment horizontal="center" vertical="center" wrapText="1"/>
    </xf>
    <xf numFmtId="0" fontId="4" fillId="14" borderId="184" xfId="2" applyFont="1" applyFill="1" applyBorder="1" applyAlignment="1">
      <alignment horizontal="center" vertical="center" wrapText="1"/>
    </xf>
    <xf numFmtId="0" fontId="4" fillId="3" borderId="184" xfId="2" applyFont="1" applyFill="1" applyBorder="1" applyAlignment="1">
      <alignment horizontal="center" vertical="center" wrapText="1"/>
    </xf>
    <xf numFmtId="0" fontId="4" fillId="17" borderId="185" xfId="2" applyFont="1" applyFill="1" applyBorder="1" applyAlignment="1">
      <alignment horizontal="center" vertical="center" wrapText="1"/>
    </xf>
    <xf numFmtId="0" fontId="4" fillId="17" borderId="186" xfId="2" applyFont="1" applyFill="1" applyBorder="1" applyAlignment="1">
      <alignment horizontal="center" vertical="center" wrapText="1"/>
    </xf>
    <xf numFmtId="0" fontId="4" fillId="17" borderId="184" xfId="2" applyFont="1" applyFill="1" applyBorder="1" applyAlignment="1">
      <alignment horizontal="center" vertical="center" wrapText="1"/>
    </xf>
    <xf numFmtId="0" fontId="4" fillId="9" borderId="187" xfId="2" applyFont="1" applyFill="1" applyBorder="1" applyAlignment="1">
      <alignment horizontal="center" vertical="center" wrapText="1"/>
    </xf>
    <xf numFmtId="0" fontId="4" fillId="14" borderId="187" xfId="2" applyFont="1" applyFill="1" applyBorder="1" applyAlignment="1">
      <alignment horizontal="center" vertical="center" wrapText="1"/>
    </xf>
    <xf numFmtId="0" fontId="4" fillId="3" borderId="187" xfId="2" applyFont="1" applyFill="1" applyBorder="1" applyAlignment="1">
      <alignment horizontal="center" vertical="center" wrapText="1"/>
    </xf>
    <xf numFmtId="0" fontId="4" fillId="18" borderId="187" xfId="2" applyFont="1" applyFill="1" applyBorder="1" applyAlignment="1">
      <alignment horizontal="center" vertical="center" wrapText="1"/>
    </xf>
    <xf numFmtId="0" fontId="4" fillId="14" borderId="182" xfId="2" applyFont="1" applyFill="1" applyBorder="1" applyAlignment="1">
      <alignment horizontal="center" vertical="center" wrapText="1"/>
    </xf>
    <xf numFmtId="0" fontId="4" fillId="3" borderId="115" xfId="2" applyFont="1" applyFill="1" applyBorder="1" applyAlignment="1">
      <alignment horizontal="center" vertical="center" wrapText="1"/>
    </xf>
    <xf numFmtId="0" fontId="4" fillId="14" borderId="186" xfId="2" applyFont="1" applyFill="1" applyBorder="1" applyAlignment="1">
      <alignment horizontal="center" vertical="center" wrapText="1"/>
    </xf>
    <xf numFmtId="0" fontId="4" fillId="9" borderId="184" xfId="2" applyFont="1" applyFill="1" applyBorder="1" applyAlignment="1">
      <alignment horizontal="center" vertical="center" wrapText="1"/>
    </xf>
    <xf numFmtId="0" fontId="3" fillId="14" borderId="188" xfId="2" applyFont="1" applyFill="1" applyBorder="1" applyAlignment="1">
      <alignment horizontal="left" vertical="center" wrapText="1"/>
    </xf>
    <xf numFmtId="0" fontId="3" fillId="3" borderId="188" xfId="2" applyFont="1" applyFill="1" applyBorder="1" applyAlignment="1">
      <alignment horizontal="left" vertical="center" wrapText="1"/>
    </xf>
    <xf numFmtId="0" fontId="3" fillId="9" borderId="188" xfId="2" applyFont="1" applyFill="1" applyBorder="1" applyAlignment="1">
      <alignment horizontal="left" vertical="center" wrapText="1"/>
    </xf>
    <xf numFmtId="0" fontId="4" fillId="10" borderId="184" xfId="2" applyFont="1" applyFill="1" applyBorder="1" applyAlignment="1">
      <alignment horizontal="center" vertical="center" wrapText="1"/>
    </xf>
    <xf numFmtId="0" fontId="4" fillId="3" borderId="189" xfId="2" applyFont="1" applyFill="1" applyBorder="1" applyAlignment="1">
      <alignment horizontal="center" vertical="center" wrapText="1"/>
    </xf>
    <xf numFmtId="10" fontId="0" fillId="4" borderId="190" xfId="0" applyNumberFormat="1" applyFill="1" applyBorder="1" applyAlignment="1">
      <alignment horizontal="center" vertical="center" wrapText="1"/>
    </xf>
    <xf numFmtId="0" fontId="3" fillId="14" borderId="125" xfId="2" applyFont="1" applyFill="1" applyBorder="1" applyAlignment="1">
      <alignment horizontal="left" vertical="center" wrapText="1"/>
    </xf>
    <xf numFmtId="0" fontId="3" fillId="3" borderId="191" xfId="2" applyFont="1" applyFill="1" applyBorder="1" applyAlignment="1">
      <alignment horizontal="left" vertical="center" wrapText="1"/>
    </xf>
    <xf numFmtId="0" fontId="2" fillId="0" borderId="192" xfId="0" applyFont="1" applyBorder="1" applyAlignment="1">
      <alignment horizontal="center" vertical="center" wrapText="1"/>
    </xf>
    <xf numFmtId="0" fontId="3" fillId="0" borderId="193" xfId="0" applyFont="1" applyBorder="1" applyAlignment="1">
      <alignment horizontal="justify" vertical="center" wrapText="1"/>
    </xf>
    <xf numFmtId="0" fontId="3" fillId="0" borderId="193" xfId="0" applyFont="1" applyBorder="1" applyAlignment="1">
      <alignment horizontal="center" vertical="center" wrapText="1"/>
    </xf>
    <xf numFmtId="0" fontId="12" fillId="0" borderId="194" xfId="0" applyFont="1" applyBorder="1" applyAlignment="1">
      <alignment horizontal="center" vertical="center" wrapText="1"/>
    </xf>
    <xf numFmtId="10" fontId="7" fillId="0" borderId="89" xfId="2" applyNumberFormat="1" applyBorder="1" applyAlignment="1">
      <alignment horizontal="center" vertical="center"/>
    </xf>
    <xf numFmtId="10" fontId="7" fillId="0" borderId="51" xfId="2" applyNumberFormat="1" applyBorder="1" applyAlignment="1">
      <alignment horizontal="center" vertical="center"/>
    </xf>
    <xf numFmtId="10" fontId="7" fillId="0" borderId="188" xfId="2" applyNumberFormat="1" applyBorder="1" applyAlignment="1">
      <alignment horizontal="center" vertical="center"/>
    </xf>
    <xf numFmtId="10" fontId="6" fillId="0" borderId="77" xfId="0" applyNumberFormat="1" applyFont="1" applyBorder="1" applyAlignment="1">
      <alignment horizontal="center" vertical="center" wrapText="1"/>
    </xf>
    <xf numFmtId="3" fontId="3" fillId="5" borderId="196" xfId="0" applyNumberFormat="1" applyFont="1" applyFill="1" applyBorder="1" applyAlignment="1">
      <alignment horizontal="center" vertical="center" wrapText="1"/>
    </xf>
    <xf numFmtId="3" fontId="3" fillId="5" borderId="197" xfId="0" applyNumberFormat="1" applyFont="1" applyFill="1" applyBorder="1" applyAlignment="1">
      <alignment horizontal="center" vertical="center" wrapText="1"/>
    </xf>
    <xf numFmtId="3" fontId="3" fillId="5" borderId="198"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0" fontId="6" fillId="0" borderId="99" xfId="0" applyNumberFormat="1" applyFont="1" applyBorder="1" applyAlignment="1">
      <alignment horizontal="center" vertical="center" wrapText="1"/>
    </xf>
    <xf numFmtId="3" fontId="6" fillId="5" borderId="53" xfId="0" applyNumberFormat="1" applyFont="1" applyFill="1" applyBorder="1" applyAlignment="1">
      <alignment horizontal="center" vertical="center" wrapText="1"/>
    </xf>
    <xf numFmtId="3" fontId="6" fillId="5" borderId="157" xfId="0" applyNumberFormat="1" applyFont="1" applyFill="1" applyBorder="1" applyAlignment="1">
      <alignment horizontal="center" vertical="center" wrapText="1"/>
    </xf>
    <xf numFmtId="10" fontId="0" fillId="4" borderId="81" xfId="0" applyNumberFormat="1" applyFill="1" applyBorder="1" applyAlignment="1">
      <alignment horizontal="center" vertical="center" wrapText="1"/>
    </xf>
    <xf numFmtId="0" fontId="0" fillId="0" borderId="2" xfId="0" applyBorder="1"/>
    <xf numFmtId="3" fontId="3" fillId="2" borderId="199" xfId="0" applyNumberFormat="1" applyFont="1" applyFill="1" applyBorder="1" applyAlignment="1">
      <alignment horizontal="center" vertical="center" wrapText="1"/>
    </xf>
    <xf numFmtId="10" fontId="0" fillId="4" borderId="199" xfId="0" applyNumberFormat="1" applyFill="1" applyBorder="1" applyAlignment="1">
      <alignment horizontal="center" vertical="center" wrapText="1"/>
    </xf>
    <xf numFmtId="10" fontId="11" fillId="4" borderId="174" xfId="0" applyNumberFormat="1" applyFont="1" applyFill="1" applyBorder="1" applyAlignment="1">
      <alignment horizontal="center" vertical="center" wrapText="1"/>
    </xf>
    <xf numFmtId="10" fontId="11" fillId="4" borderId="201" xfId="0" applyNumberFormat="1" applyFont="1" applyFill="1" applyBorder="1" applyAlignment="1">
      <alignment horizontal="center" vertical="center" wrapText="1"/>
    </xf>
    <xf numFmtId="10" fontId="0" fillId="4" borderId="200" xfId="0" applyNumberFormat="1" applyFill="1" applyBorder="1" applyAlignment="1">
      <alignment horizontal="center" vertical="center" wrapText="1"/>
    </xf>
    <xf numFmtId="10" fontId="11" fillId="4" borderId="202" xfId="0" applyNumberFormat="1" applyFont="1" applyFill="1" applyBorder="1" applyAlignment="1">
      <alignment horizontal="center" vertical="center" wrapText="1"/>
    </xf>
    <xf numFmtId="3" fontId="3" fillId="2" borderId="154" xfId="0" applyNumberFormat="1" applyFont="1" applyFill="1" applyBorder="1" applyAlignment="1">
      <alignment horizontal="center" vertical="center" wrapText="1"/>
    </xf>
    <xf numFmtId="10" fontId="0" fillId="4" borderId="104" xfId="0" applyNumberFormat="1" applyFill="1" applyBorder="1" applyAlignment="1">
      <alignment horizontal="center" vertical="center" wrapText="1"/>
    </xf>
    <xf numFmtId="10" fontId="11" fillId="4" borderId="203" xfId="0" applyNumberFormat="1" applyFont="1" applyFill="1" applyBorder="1" applyAlignment="1">
      <alignment horizontal="center" vertical="center" wrapText="1"/>
    </xf>
    <xf numFmtId="10" fontId="0" fillId="4" borderId="204" xfId="0" applyNumberFormat="1" applyFill="1" applyBorder="1" applyAlignment="1">
      <alignment horizontal="center" vertical="center" wrapText="1"/>
    </xf>
    <xf numFmtId="0" fontId="17" fillId="0" borderId="0" xfId="0" applyFont="1" applyAlignment="1">
      <alignment horizontal="left" vertical="center"/>
    </xf>
    <xf numFmtId="0" fontId="4" fillId="3" borderId="12" xfId="0" applyFont="1" applyFill="1" applyBorder="1" applyAlignment="1">
      <alignment horizontal="justify" vertical="center" wrapText="1"/>
    </xf>
    <xf numFmtId="0" fontId="1" fillId="7" borderId="25" xfId="0" applyFont="1" applyFill="1" applyBorder="1" applyAlignment="1">
      <alignment horizontal="left" vertical="center" wrapText="1"/>
    </xf>
    <xf numFmtId="0" fontId="2" fillId="13" borderId="91" xfId="0" applyFont="1" applyFill="1" applyBorder="1" applyAlignment="1">
      <alignment horizontal="left" vertical="center" wrapText="1"/>
    </xf>
    <xf numFmtId="0" fontId="1" fillId="3" borderId="91" xfId="0" applyFont="1" applyFill="1" applyBorder="1" applyAlignment="1">
      <alignment horizontal="left" vertical="center" wrapText="1"/>
    </xf>
    <xf numFmtId="0" fontId="1" fillId="14" borderId="91"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14" borderId="14" xfId="0" applyFont="1" applyFill="1" applyBorder="1" applyAlignment="1">
      <alignment horizontal="left" vertical="center" wrapText="1"/>
    </xf>
    <xf numFmtId="0" fontId="4" fillId="14" borderId="14"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1" fillId="3" borderId="114" xfId="0" applyFont="1" applyFill="1" applyBorder="1" applyAlignment="1">
      <alignment horizontal="left" vertical="center" wrapText="1"/>
    </xf>
    <xf numFmtId="0" fontId="1" fillId="14" borderId="58"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1" fillId="14" borderId="90" xfId="0" applyFont="1" applyFill="1" applyBorder="1" applyAlignment="1">
      <alignment horizontal="left" vertical="center" wrapText="1"/>
    </xf>
    <xf numFmtId="0" fontId="1" fillId="3" borderId="100" xfId="0" applyFont="1" applyFill="1" applyBorder="1" applyAlignment="1">
      <alignment horizontal="left" vertical="center" wrapText="1"/>
    </xf>
    <xf numFmtId="0" fontId="1" fillId="14" borderId="21" xfId="0" applyFont="1" applyFill="1" applyBorder="1" applyAlignment="1">
      <alignment horizontal="left" vertical="center" wrapText="1"/>
    </xf>
    <xf numFmtId="0" fontId="1" fillId="3" borderId="120" xfId="0" applyFont="1" applyFill="1" applyBorder="1" applyAlignment="1">
      <alignment horizontal="left" vertical="center" wrapText="1"/>
    </xf>
    <xf numFmtId="0" fontId="1" fillId="14" borderId="124" xfId="0" applyFont="1" applyFill="1" applyBorder="1" applyAlignment="1">
      <alignment horizontal="left" vertical="center" wrapText="1"/>
    </xf>
    <xf numFmtId="0" fontId="1" fillId="3" borderId="129" xfId="0" applyFont="1" applyFill="1" applyBorder="1" applyAlignment="1">
      <alignment horizontal="left" vertical="center" wrapText="1"/>
    </xf>
    <xf numFmtId="0" fontId="1" fillId="3" borderId="124" xfId="0" applyFont="1" applyFill="1" applyBorder="1" applyAlignment="1">
      <alignment horizontal="left" vertical="center" wrapText="1"/>
    </xf>
    <xf numFmtId="0" fontId="1" fillId="3" borderId="58" xfId="0" applyFont="1" applyFill="1" applyBorder="1" applyAlignment="1">
      <alignment horizontal="left" vertical="center" wrapText="1"/>
    </xf>
    <xf numFmtId="0" fontId="1" fillId="3" borderId="137" xfId="0" applyFont="1" applyFill="1" applyBorder="1" applyAlignment="1">
      <alignment horizontal="left" vertical="center" wrapText="1"/>
    </xf>
    <xf numFmtId="0" fontId="1" fillId="3" borderId="78"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14" borderId="24" xfId="0" applyFont="1" applyFill="1" applyBorder="1" applyAlignment="1">
      <alignment horizontal="left" vertical="center" wrapText="1"/>
    </xf>
    <xf numFmtId="0" fontId="1" fillId="3" borderId="181" xfId="0" applyFont="1" applyFill="1" applyBorder="1" applyAlignment="1">
      <alignment horizontal="left" vertical="center" wrapText="1"/>
    </xf>
    <xf numFmtId="0" fontId="4" fillId="0" borderId="160" xfId="0" applyFont="1" applyBorder="1" applyAlignment="1">
      <alignment horizontal="left" vertical="center" wrapText="1"/>
    </xf>
    <xf numFmtId="0" fontId="4" fillId="0" borderId="161" xfId="0" applyFont="1" applyBorder="1" applyAlignment="1">
      <alignment horizontal="left" vertical="center" wrapText="1"/>
    </xf>
    <xf numFmtId="0" fontId="4" fillId="0" borderId="69" xfId="0" applyFont="1" applyBorder="1" applyAlignment="1">
      <alignment horizontal="left" vertical="center" wrapText="1"/>
    </xf>
    <xf numFmtId="0" fontId="1" fillId="3" borderId="162" xfId="0" applyFont="1" applyFill="1" applyBorder="1" applyAlignment="1">
      <alignment horizontal="left" vertical="top" wrapText="1"/>
    </xf>
    <xf numFmtId="0" fontId="17" fillId="0" borderId="75" xfId="0" applyFont="1" applyBorder="1" applyAlignment="1">
      <alignment horizontal="left" vertical="center"/>
    </xf>
    <xf numFmtId="0" fontId="17" fillId="0" borderId="127" xfId="0" applyFont="1" applyBorder="1" applyAlignment="1">
      <alignment horizontal="left" vertical="center"/>
    </xf>
    <xf numFmtId="3" fontId="4" fillId="7" borderId="6" xfId="0" applyNumberFormat="1" applyFont="1" applyFill="1" applyBorder="1" applyAlignment="1">
      <alignment horizontal="center" vertical="center" wrapText="1"/>
    </xf>
    <xf numFmtId="3" fontId="4" fillId="7" borderId="7" xfId="0" applyNumberFormat="1" applyFont="1" applyFill="1" applyBorder="1" applyAlignment="1">
      <alignment horizontal="center" vertical="center" wrapText="1"/>
    </xf>
    <xf numFmtId="3" fontId="4" fillId="7" borderId="8" xfId="0" applyNumberFormat="1" applyFont="1" applyFill="1" applyBorder="1" applyAlignment="1">
      <alignment horizontal="center" vertical="center" wrapText="1"/>
    </xf>
    <xf numFmtId="0" fontId="5" fillId="6" borderId="159" xfId="0" applyFont="1" applyFill="1" applyBorder="1" applyAlignment="1">
      <alignment horizontal="left" vertical="center" wrapText="1"/>
    </xf>
    <xf numFmtId="0" fontId="5" fillId="6" borderId="156"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0" xfId="0" applyFont="1" applyFill="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5" fillId="6" borderId="26"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7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2" xfId="0" applyFont="1" applyFill="1" applyBorder="1" applyAlignment="1">
      <alignment horizontal="center" vertical="center" wrapText="1"/>
    </xf>
    <xf numFmtId="10" fontId="7" fillId="0" borderId="195" xfId="2" applyNumberFormat="1" applyBorder="1" applyAlignment="1">
      <alignment horizontal="center" vertical="center"/>
    </xf>
    <xf numFmtId="10" fontId="7" fillId="0" borderId="21" xfId="2" applyNumberFormat="1" applyBorder="1" applyAlignment="1">
      <alignment horizontal="center" vertical="center"/>
    </xf>
    <xf numFmtId="0" fontId="15" fillId="12" borderId="12" xfId="0"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6" xfId="0" applyFont="1" applyFill="1" applyBorder="1" applyAlignment="1">
      <alignment horizontal="center" vertical="center"/>
    </xf>
    <xf numFmtId="0" fontId="15" fillId="11" borderId="7" xfId="0" applyFont="1" applyFill="1" applyBorder="1" applyAlignment="1">
      <alignment horizontal="center" vertical="center"/>
    </xf>
    <xf numFmtId="0" fontId="15" fillId="11" borderId="8" xfId="0" applyFont="1" applyFill="1" applyBorder="1" applyAlignment="1">
      <alignment horizontal="center" vertical="center"/>
    </xf>
    <xf numFmtId="0" fontId="15" fillId="11" borderId="2" xfId="0" applyFont="1" applyFill="1" applyBorder="1" applyAlignment="1">
      <alignment horizontal="center" vertical="center" wrapText="1"/>
    </xf>
    <xf numFmtId="0" fontId="15" fillId="11" borderId="3"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4" fillId="11" borderId="0" xfId="0" applyFont="1" applyFill="1" applyAlignment="1">
      <alignment horizontal="center" vertical="center" wrapText="1"/>
    </xf>
    <xf numFmtId="0" fontId="14" fillId="11" borderId="25" xfId="0" applyFont="1" applyFill="1" applyBorder="1" applyAlignment="1">
      <alignment horizontal="center" vertical="center" wrapText="1"/>
    </xf>
    <xf numFmtId="0" fontId="14" fillId="11" borderId="26" xfId="0" applyFont="1" applyFill="1" applyBorder="1" applyAlignment="1">
      <alignment horizontal="center" vertical="center" wrapText="1"/>
    </xf>
    <xf numFmtId="0" fontId="14" fillId="11" borderId="27" xfId="0" applyFont="1" applyFill="1" applyBorder="1" applyAlignment="1">
      <alignment horizontal="center" vertical="center" wrapText="1"/>
    </xf>
    <xf numFmtId="0" fontId="14" fillId="11" borderId="13" xfId="0" applyFont="1" applyFill="1" applyBorder="1" applyAlignment="1">
      <alignment horizontal="center" vertical="center" wrapText="1"/>
    </xf>
  </cellXfs>
  <cellStyles count="3">
    <cellStyle name="Moneda" xfId="1" builtinId="4"/>
    <cellStyle name="Normal" xfId="0" builtinId="0"/>
    <cellStyle name="Normal 2" xfId="2" xr:uid="{5280AAFF-43AC-9741-A165-D47C93E16C70}"/>
  </cellStyles>
  <dxfs count="49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ADD89"/>
      <color rgb="FFFFEC9C"/>
      <color rgb="FFF2F2F2"/>
      <color rgb="FFFEEAEC"/>
      <color rgb="FFED9EB7"/>
      <color rgb="FFFF5353"/>
      <color rgb="FFFDE9EB"/>
      <color rgb="FFBD2452"/>
      <color rgb="FF611D1D"/>
      <color rgb="FFFEF4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1778000</xdr:colOff>
      <xdr:row>1</xdr:row>
      <xdr:rowOff>50800</xdr:rowOff>
    </xdr:from>
    <xdr:to>
      <xdr:col>3</xdr:col>
      <xdr:colOff>1663293</xdr:colOff>
      <xdr:row>8</xdr:row>
      <xdr:rowOff>6791</xdr:rowOff>
    </xdr:to>
    <xdr:pic>
      <xdr:nvPicPr>
        <xdr:cNvPr id="2" name="Imagen 1">
          <a:extLst>
            <a:ext uri="{FF2B5EF4-FFF2-40B4-BE49-F238E27FC236}">
              <a16:creationId xmlns:a16="http://schemas.microsoft.com/office/drawing/2014/main" id="{AEC62C1A-3109-D243-9BBF-C3CDDCF0BA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1000" y="254000"/>
          <a:ext cx="2632720" cy="2622991"/>
        </a:xfrm>
        <a:prstGeom prst="rect">
          <a:avLst/>
        </a:prstGeom>
      </xdr:spPr>
    </xdr:pic>
    <xdr:clientData/>
  </xdr:twoCellAnchor>
  <xdr:twoCellAnchor editAs="oneCell">
    <xdr:from>
      <xdr:col>2</xdr:col>
      <xdr:colOff>1778000</xdr:colOff>
      <xdr:row>1</xdr:row>
      <xdr:rowOff>50800</xdr:rowOff>
    </xdr:from>
    <xdr:to>
      <xdr:col>3</xdr:col>
      <xdr:colOff>1623934</xdr:colOff>
      <xdr:row>8</xdr:row>
      <xdr:rowOff>6791</xdr:rowOff>
    </xdr:to>
    <xdr:pic>
      <xdr:nvPicPr>
        <xdr:cNvPr id="3" name="Imagen 2">
          <a:extLst>
            <a:ext uri="{FF2B5EF4-FFF2-40B4-BE49-F238E27FC236}">
              <a16:creationId xmlns:a16="http://schemas.microsoft.com/office/drawing/2014/main" id="{9F9F0752-4508-834C-9D35-C712B2BC1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1000" y="254000"/>
          <a:ext cx="2578100" cy="2622991"/>
        </a:xfrm>
        <a:prstGeom prst="rect">
          <a:avLst/>
        </a:prstGeom>
      </xdr:spPr>
    </xdr:pic>
    <xdr:clientData/>
  </xdr:twoCellAnchor>
  <xdr:twoCellAnchor editAs="oneCell">
    <xdr:from>
      <xdr:col>22</xdr:col>
      <xdr:colOff>538788</xdr:colOff>
      <xdr:row>1</xdr:row>
      <xdr:rowOff>60934</xdr:rowOff>
    </xdr:from>
    <xdr:to>
      <xdr:col>24</xdr:col>
      <xdr:colOff>2586</xdr:colOff>
      <xdr:row>6</xdr:row>
      <xdr:rowOff>147525</xdr:rowOff>
    </xdr:to>
    <xdr:pic>
      <xdr:nvPicPr>
        <xdr:cNvPr id="4" name="Imagen 3">
          <a:extLst>
            <a:ext uri="{FF2B5EF4-FFF2-40B4-BE49-F238E27FC236}">
              <a16:creationId xmlns:a16="http://schemas.microsoft.com/office/drawing/2014/main" id="{9E51E049-F7BC-EB47-982D-C6294770EA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200888" y="264134"/>
          <a:ext cx="6756373" cy="2372591"/>
        </a:xfrm>
        <a:prstGeom prst="rect">
          <a:avLst/>
        </a:prstGeom>
      </xdr:spPr>
    </xdr:pic>
    <xdr:clientData/>
  </xdr:twoCellAnchor>
  <xdr:twoCellAnchor editAs="oneCell">
    <xdr:from>
      <xdr:col>1</xdr:col>
      <xdr:colOff>1209267</xdr:colOff>
      <xdr:row>1</xdr:row>
      <xdr:rowOff>63140</xdr:rowOff>
    </xdr:from>
    <xdr:to>
      <xdr:col>1</xdr:col>
      <xdr:colOff>3608820</xdr:colOff>
      <xdr:row>9</xdr:row>
      <xdr:rowOff>115455</xdr:rowOff>
    </xdr:to>
    <xdr:pic>
      <xdr:nvPicPr>
        <xdr:cNvPr id="5" name="Imagen 4">
          <a:extLst>
            <a:ext uri="{FF2B5EF4-FFF2-40B4-BE49-F238E27FC236}">
              <a16:creationId xmlns:a16="http://schemas.microsoft.com/office/drawing/2014/main" id="{AA6F27FD-EE5C-DB4A-8C03-54490B1D9C93}"/>
            </a:ext>
          </a:extLst>
        </xdr:cNvPr>
        <xdr:cNvPicPr>
          <a:picLocks noChangeAspect="1"/>
        </xdr:cNvPicPr>
      </xdr:nvPicPr>
      <xdr:blipFill>
        <a:blip xmlns:r="http://schemas.openxmlformats.org/officeDocument/2006/relationships" r:embed="rId3"/>
        <a:stretch>
          <a:fillRect/>
        </a:stretch>
      </xdr:blipFill>
      <xdr:spPr>
        <a:xfrm>
          <a:off x="2034767" y="266340"/>
          <a:ext cx="2485278" cy="27701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B37D-7426-9540-AAE6-EE40772EABBC}">
  <dimension ref="A1:X161"/>
  <sheetViews>
    <sheetView tabSelected="1" view="pageBreakPreview" topLeftCell="A136" zoomScale="35" zoomScaleNormal="50" zoomScaleSheetLayoutView="50" workbookViewId="0">
      <selection activeCell="V143" sqref="V143"/>
    </sheetView>
  </sheetViews>
  <sheetFormatPr defaultColWidth="11.42578125" defaultRowHeight="15"/>
  <cols>
    <col min="2" max="2" width="54.140625" customWidth="1"/>
    <col min="3" max="3" width="35.85546875" customWidth="1"/>
    <col min="4" max="4" width="33.85546875" customWidth="1"/>
    <col min="5" max="5" width="21.85546875" customWidth="1"/>
    <col min="6" max="6" width="22.7109375" customWidth="1"/>
    <col min="7" max="23" width="21.28515625" customWidth="1"/>
    <col min="24" max="24" width="80.28515625" style="377" customWidth="1"/>
  </cols>
  <sheetData>
    <row r="1" spans="1:24" ht="15.95" thickBot="1"/>
    <row r="2" spans="1:24" ht="63" customHeight="1">
      <c r="A2" s="1"/>
      <c r="B2" s="1"/>
      <c r="C2" s="1"/>
      <c r="D2" s="1"/>
      <c r="E2" s="445" t="s">
        <v>0</v>
      </c>
      <c r="F2" s="446"/>
      <c r="G2" s="446"/>
      <c r="H2" s="446"/>
      <c r="I2" s="446"/>
      <c r="J2" s="446"/>
      <c r="K2" s="446"/>
      <c r="L2" s="446"/>
      <c r="M2" s="446"/>
      <c r="N2" s="446"/>
      <c r="O2" s="446"/>
      <c r="P2" s="446"/>
      <c r="Q2" s="446"/>
      <c r="R2" s="446"/>
      <c r="S2" s="446"/>
      <c r="T2" s="446"/>
      <c r="U2" s="446"/>
      <c r="V2" s="447"/>
    </row>
    <row r="3" spans="1:24" ht="30" customHeight="1">
      <c r="A3" s="1"/>
      <c r="B3" s="1"/>
      <c r="C3" s="1"/>
      <c r="D3" s="1"/>
      <c r="E3" s="448" t="s">
        <v>1</v>
      </c>
      <c r="F3" s="449"/>
      <c r="G3" s="449"/>
      <c r="H3" s="449"/>
      <c r="I3" s="449"/>
      <c r="J3" s="449"/>
      <c r="K3" s="449"/>
      <c r="L3" s="449"/>
      <c r="M3" s="449"/>
      <c r="N3" s="449"/>
      <c r="O3" s="449"/>
      <c r="P3" s="449"/>
      <c r="Q3" s="449"/>
      <c r="R3" s="449"/>
      <c r="S3" s="449"/>
      <c r="T3" s="449"/>
      <c r="U3" s="449"/>
      <c r="V3" s="450"/>
    </row>
    <row r="4" spans="1:24" ht="26.25" customHeight="1">
      <c r="A4" s="1"/>
      <c r="B4" s="1"/>
      <c r="C4" s="1"/>
      <c r="D4" s="1"/>
      <c r="E4" s="448" t="s">
        <v>2</v>
      </c>
      <c r="F4" s="449"/>
      <c r="G4" s="449"/>
      <c r="H4" s="449"/>
      <c r="I4" s="449"/>
      <c r="J4" s="449"/>
      <c r="K4" s="449"/>
      <c r="L4" s="449"/>
      <c r="M4" s="449"/>
      <c r="N4" s="449"/>
      <c r="O4" s="449"/>
      <c r="P4" s="449"/>
      <c r="Q4" s="449"/>
      <c r="R4" s="449"/>
      <c r="S4" s="449"/>
      <c r="T4" s="449"/>
      <c r="U4" s="449"/>
      <c r="V4" s="450"/>
    </row>
    <row r="5" spans="1:24" ht="30" customHeight="1">
      <c r="A5" s="1"/>
      <c r="B5" s="1"/>
      <c r="C5" s="1"/>
      <c r="D5" s="1"/>
      <c r="E5" s="448" t="s">
        <v>3</v>
      </c>
      <c r="F5" s="449"/>
      <c r="G5" s="449"/>
      <c r="H5" s="449"/>
      <c r="I5" s="449"/>
      <c r="J5" s="449"/>
      <c r="K5" s="449"/>
      <c r="L5" s="449"/>
      <c r="M5" s="449"/>
      <c r="N5" s="449"/>
      <c r="O5" s="449"/>
      <c r="P5" s="449"/>
      <c r="Q5" s="449"/>
      <c r="R5" s="449"/>
      <c r="S5" s="449"/>
      <c r="T5" s="449"/>
      <c r="U5" s="449"/>
      <c r="V5" s="450"/>
    </row>
    <row r="6" spans="1:24" ht="30.95" thickBot="1">
      <c r="A6" s="1"/>
      <c r="B6" s="1"/>
      <c r="C6" s="1"/>
      <c r="D6" s="1"/>
      <c r="E6" s="451"/>
      <c r="F6" s="452"/>
      <c r="G6" s="452"/>
      <c r="H6" s="452"/>
      <c r="I6" s="452"/>
      <c r="J6" s="452"/>
      <c r="K6" s="452"/>
      <c r="L6" s="452"/>
      <c r="M6" s="452"/>
      <c r="N6" s="452"/>
      <c r="O6" s="452"/>
      <c r="P6" s="452"/>
      <c r="Q6" s="452"/>
      <c r="R6" s="452"/>
      <c r="S6" s="452"/>
      <c r="T6" s="452"/>
      <c r="U6" s="452"/>
      <c r="V6" s="453"/>
    </row>
    <row r="7" spans="1:24">
      <c r="A7" s="1"/>
      <c r="B7" s="1"/>
      <c r="C7" s="1"/>
      <c r="D7" s="1"/>
      <c r="E7" s="1"/>
      <c r="F7" s="1"/>
      <c r="G7" s="1"/>
      <c r="H7" s="1"/>
      <c r="I7" s="1"/>
      <c r="J7" s="1"/>
      <c r="K7" s="1"/>
      <c r="L7" s="1"/>
      <c r="M7" s="1"/>
      <c r="N7" s="1"/>
      <c r="O7" s="1"/>
      <c r="P7" s="1"/>
      <c r="Q7" s="1"/>
      <c r="R7" s="1"/>
      <c r="S7" s="1"/>
    </row>
    <row r="9" spans="1:24" ht="4.5" customHeight="1" thickBot="1"/>
    <row r="10" spans="1:24" ht="33.75" customHeight="1" thickBot="1">
      <c r="B10" s="319"/>
      <c r="F10" s="88"/>
      <c r="G10" s="444" t="s">
        <v>4</v>
      </c>
      <c r="H10" s="434"/>
      <c r="I10" s="434"/>
      <c r="J10" s="434"/>
      <c r="K10" s="434"/>
      <c r="L10" s="434"/>
      <c r="M10" s="434"/>
      <c r="N10" s="434"/>
      <c r="O10" s="434"/>
      <c r="P10" s="434"/>
      <c r="Q10" s="434"/>
      <c r="R10" s="434"/>
      <c r="S10" s="434"/>
      <c r="T10" s="434"/>
      <c r="U10" s="434"/>
      <c r="V10" s="434"/>
      <c r="W10" s="435"/>
      <c r="X10" s="429" t="s">
        <v>5</v>
      </c>
    </row>
    <row r="11" spans="1:24" ht="47.25" customHeight="1" thickBot="1">
      <c r="B11" s="432" t="s">
        <v>6</v>
      </c>
      <c r="C11" s="432" t="s">
        <v>7</v>
      </c>
      <c r="D11" s="434" t="s">
        <v>8</v>
      </c>
      <c r="E11" s="434"/>
      <c r="F11" s="435"/>
      <c r="G11" s="436" t="s">
        <v>9</v>
      </c>
      <c r="H11" s="437"/>
      <c r="I11" s="437"/>
      <c r="J11" s="437"/>
      <c r="K11" s="438"/>
      <c r="L11" s="439" t="s">
        <v>10</v>
      </c>
      <c r="M11" s="439"/>
      <c r="N11" s="439"/>
      <c r="O11" s="440"/>
      <c r="P11" s="441" t="s">
        <v>11</v>
      </c>
      <c r="Q11" s="442"/>
      <c r="R11" s="442"/>
      <c r="S11" s="443"/>
      <c r="T11" s="441" t="s">
        <v>12</v>
      </c>
      <c r="U11" s="442"/>
      <c r="V11" s="442"/>
      <c r="W11" s="442"/>
      <c r="X11" s="430"/>
    </row>
    <row r="12" spans="1:24" ht="143.25" customHeight="1" thickBot="1">
      <c r="B12" s="433"/>
      <c r="C12" s="433"/>
      <c r="D12" s="89" t="s">
        <v>13</v>
      </c>
      <c r="E12" s="89" t="s">
        <v>14</v>
      </c>
      <c r="F12" s="89" t="s">
        <v>15</v>
      </c>
      <c r="G12" s="90" t="s">
        <v>16</v>
      </c>
      <c r="H12" s="46" t="s">
        <v>17</v>
      </c>
      <c r="I12" s="91" t="s">
        <v>18</v>
      </c>
      <c r="J12" s="47" t="s">
        <v>19</v>
      </c>
      <c r="K12" s="92" t="s">
        <v>20</v>
      </c>
      <c r="L12" s="48" t="s">
        <v>17</v>
      </c>
      <c r="M12" s="91" t="s">
        <v>18</v>
      </c>
      <c r="N12" s="47" t="s">
        <v>19</v>
      </c>
      <c r="O12" s="92" t="s">
        <v>20</v>
      </c>
      <c r="P12" s="46" t="s">
        <v>17</v>
      </c>
      <c r="Q12" s="93" t="s">
        <v>18</v>
      </c>
      <c r="R12" s="47" t="s">
        <v>19</v>
      </c>
      <c r="S12" s="94" t="s">
        <v>20</v>
      </c>
      <c r="T12" s="46" t="s">
        <v>17</v>
      </c>
      <c r="U12" s="93" t="s">
        <v>18</v>
      </c>
      <c r="V12" s="47" t="s">
        <v>19</v>
      </c>
      <c r="W12" s="94" t="s">
        <v>20</v>
      </c>
      <c r="X12" s="431"/>
    </row>
    <row r="13" spans="1:24" ht="183" customHeight="1">
      <c r="B13" s="350" t="s">
        <v>21</v>
      </c>
      <c r="C13" s="351" t="s">
        <v>22</v>
      </c>
      <c r="D13" s="351" t="s">
        <v>23</v>
      </c>
      <c r="E13" s="352" t="s">
        <v>24</v>
      </c>
      <c r="F13" s="353" t="s">
        <v>25</v>
      </c>
      <c r="G13" s="427">
        <v>0.8478</v>
      </c>
      <c r="H13" s="354">
        <v>0.21199999999999999</v>
      </c>
      <c r="I13" s="355">
        <v>0.21199999999999999</v>
      </c>
      <c r="J13" s="355">
        <v>0.21199999999999999</v>
      </c>
      <c r="K13" s="356">
        <v>0.21199999999999999</v>
      </c>
      <c r="L13" s="357">
        <v>0.21199999999999999</v>
      </c>
      <c r="M13" s="362">
        <v>0.21199999999999999</v>
      </c>
      <c r="N13" s="361"/>
      <c r="O13" s="361"/>
      <c r="P13" s="371">
        <f t="shared" ref="P13:Q13" si="0">IFERROR((L13/H13),"100%")</f>
        <v>1</v>
      </c>
      <c r="Q13" s="368">
        <f t="shared" si="0"/>
        <v>1</v>
      </c>
      <c r="R13" s="367"/>
      <c r="S13" s="373"/>
      <c r="T13" s="371">
        <f t="shared" ref="T13" si="1">IFERROR((L13/G13),"No Programado")</f>
        <v>0.25005897617362582</v>
      </c>
      <c r="U13" s="376">
        <f>IFERROR((M13/G13),"No Programado")</f>
        <v>0.25005897617362582</v>
      </c>
      <c r="V13" s="368"/>
      <c r="W13" s="318"/>
      <c r="X13" s="378" t="s">
        <v>26</v>
      </c>
    </row>
    <row r="14" spans="1:24" ht="79.5" hidden="1" customHeight="1">
      <c r="B14" s="416" t="s">
        <v>27</v>
      </c>
      <c r="C14" s="417"/>
      <c r="D14" s="417"/>
      <c r="E14" s="417"/>
      <c r="F14" s="417"/>
      <c r="G14" s="428"/>
      <c r="H14" s="358">
        <v>25</v>
      </c>
      <c r="I14" s="34">
        <v>25</v>
      </c>
      <c r="J14" s="34">
        <v>25</v>
      </c>
      <c r="K14" s="359">
        <v>25</v>
      </c>
      <c r="L14" s="360">
        <v>20</v>
      </c>
      <c r="M14" s="96"/>
      <c r="N14" s="96"/>
      <c r="O14" s="97"/>
      <c r="P14" s="370">
        <f>IFERROR((L14/H14),"100%")</f>
        <v>0.8</v>
      </c>
      <c r="Q14" s="231">
        <f>IFERROR((M14/I14),"100%")</f>
        <v>0</v>
      </c>
      <c r="R14" s="231">
        <f>IFERROR((N14/J14),"100%")</f>
        <v>0</v>
      </c>
      <c r="S14" s="372">
        <f>IFERROR((O14/K14),"100%")</f>
        <v>0</v>
      </c>
      <c r="T14" s="328" t="str">
        <f>IFERROR((L14/G14),"No Programado")</f>
        <v>No Programado</v>
      </c>
      <c r="U14" s="374" t="str">
        <f>IFERROR((L14+M14)/$G$14, "No Programado")</f>
        <v>No Programado</v>
      </c>
      <c r="V14" s="374" t="str">
        <f>IFERROR((M14+N14+L14)/$G$14, "No Programado")</f>
        <v>No Programado</v>
      </c>
      <c r="W14" s="375" t="str">
        <f>IFERROR((N14+O14+M14+L14)/$G$14, "No Programado")</f>
        <v>No Programado</v>
      </c>
      <c r="X14" s="379"/>
    </row>
    <row r="15" spans="1:24" ht="171" customHeight="1">
      <c r="B15" s="327" t="s">
        <v>28</v>
      </c>
      <c r="C15" s="100" t="s">
        <v>29</v>
      </c>
      <c r="D15" s="101" t="s">
        <v>30</v>
      </c>
      <c r="E15" s="102" t="s">
        <v>31</v>
      </c>
      <c r="F15" s="103" t="s">
        <v>32</v>
      </c>
      <c r="G15" s="104">
        <v>39192</v>
      </c>
      <c r="H15" s="39">
        <v>9076</v>
      </c>
      <c r="I15" s="40">
        <v>7981</v>
      </c>
      <c r="J15" s="40">
        <v>11086</v>
      </c>
      <c r="K15" s="43">
        <v>11049</v>
      </c>
      <c r="L15" s="95">
        <v>9373</v>
      </c>
      <c r="M15" s="41">
        <v>10627</v>
      </c>
      <c r="N15" s="41"/>
      <c r="O15" s="44"/>
      <c r="P15" s="369">
        <f>IFERROR((L15/H15),"100%")</f>
        <v>1.0327236668135742</v>
      </c>
      <c r="Q15" s="99">
        <f t="shared" ref="Q15:Q78" si="2">IFERROR((M15/I15),"100%")</f>
        <v>1.3315374013281545</v>
      </c>
      <c r="R15" s="77"/>
      <c r="S15" s="78"/>
      <c r="T15" s="328">
        <f>IFERROR((L15/G15),"No Programado")</f>
        <v>0.23915595019391714</v>
      </c>
      <c r="U15" s="317">
        <f>IFERROR((L15+M15)/$G$15, "No Programado")</f>
        <v>0.51030822616860583</v>
      </c>
      <c r="V15" s="77"/>
      <c r="W15" s="78"/>
      <c r="X15" s="105" t="s">
        <v>33</v>
      </c>
    </row>
    <row r="16" spans="1:24" ht="133.35" customHeight="1">
      <c r="B16" s="329" t="s">
        <v>34</v>
      </c>
      <c r="C16" s="106" t="s">
        <v>35</v>
      </c>
      <c r="D16" s="107" t="s">
        <v>36</v>
      </c>
      <c r="E16" s="108" t="s">
        <v>37</v>
      </c>
      <c r="F16" s="109" t="s">
        <v>38</v>
      </c>
      <c r="G16" s="110">
        <v>24</v>
      </c>
      <c r="H16" s="39">
        <v>6</v>
      </c>
      <c r="I16" s="40">
        <v>6</v>
      </c>
      <c r="J16" s="40">
        <v>6</v>
      </c>
      <c r="K16" s="43">
        <v>6</v>
      </c>
      <c r="L16" s="95">
        <v>6</v>
      </c>
      <c r="M16" s="41">
        <v>6</v>
      </c>
      <c r="N16" s="41"/>
      <c r="O16" s="44"/>
      <c r="P16" s="98">
        <f>IFERROR((L16/H16),"100%")</f>
        <v>1</v>
      </c>
      <c r="Q16" s="99">
        <f t="shared" si="2"/>
        <v>1</v>
      </c>
      <c r="R16" s="77"/>
      <c r="S16" s="78"/>
      <c r="T16" s="316">
        <f t="shared" ref="T16:T78" si="3">IFERROR((L16/G16),"No Programado")</f>
        <v>0.25</v>
      </c>
      <c r="U16" s="317">
        <f>IFERROR((L16+M16)/$G$16, "No Programado")</f>
        <v>0.5</v>
      </c>
      <c r="V16" s="77"/>
      <c r="W16" s="78"/>
      <c r="X16" s="380" t="s">
        <v>39</v>
      </c>
    </row>
    <row r="17" spans="2:24" ht="133.35" customHeight="1">
      <c r="B17" s="330" t="s">
        <v>40</v>
      </c>
      <c r="C17" s="111" t="s">
        <v>41</v>
      </c>
      <c r="D17" s="112" t="s">
        <v>42</v>
      </c>
      <c r="E17" s="113" t="s">
        <v>37</v>
      </c>
      <c r="F17" s="114" t="s">
        <v>38</v>
      </c>
      <c r="G17" s="115">
        <v>24</v>
      </c>
      <c r="H17" s="39">
        <v>6</v>
      </c>
      <c r="I17" s="40">
        <v>6</v>
      </c>
      <c r="J17" s="40">
        <v>6</v>
      </c>
      <c r="K17" s="43">
        <v>6</v>
      </c>
      <c r="L17" s="42">
        <v>6</v>
      </c>
      <c r="M17" s="41">
        <v>6</v>
      </c>
      <c r="N17" s="41"/>
      <c r="O17" s="44"/>
      <c r="P17" s="98">
        <f t="shared" ref="P17:P79" si="4">IFERROR((L17/H17),"100%")</f>
        <v>1</v>
      </c>
      <c r="Q17" s="99">
        <f t="shared" si="2"/>
        <v>1</v>
      </c>
      <c r="R17" s="77"/>
      <c r="S17" s="78"/>
      <c r="T17" s="316">
        <f t="shared" si="3"/>
        <v>0.25</v>
      </c>
      <c r="U17" s="317">
        <f>IFERROR((L17+M17)/$G$17, "No Programado")</f>
        <v>0.5</v>
      </c>
      <c r="V17" s="77"/>
      <c r="W17" s="78"/>
      <c r="X17" s="381" t="s">
        <v>43</v>
      </c>
    </row>
    <row r="18" spans="2:24" ht="133.35" customHeight="1">
      <c r="B18" s="329" t="s">
        <v>44</v>
      </c>
      <c r="C18" s="116" t="s">
        <v>45</v>
      </c>
      <c r="D18" s="117" t="s">
        <v>46</v>
      </c>
      <c r="E18" s="118" t="s">
        <v>37</v>
      </c>
      <c r="F18" s="119" t="s">
        <v>47</v>
      </c>
      <c r="G18" s="120">
        <v>108</v>
      </c>
      <c r="H18" s="39">
        <v>19</v>
      </c>
      <c r="I18" s="40">
        <v>27</v>
      </c>
      <c r="J18" s="40">
        <v>33</v>
      </c>
      <c r="K18" s="43">
        <v>29</v>
      </c>
      <c r="L18" s="42">
        <v>19</v>
      </c>
      <c r="M18" s="41">
        <v>7</v>
      </c>
      <c r="N18" s="41"/>
      <c r="O18" s="44"/>
      <c r="P18" s="98">
        <f t="shared" si="4"/>
        <v>1</v>
      </c>
      <c r="Q18" s="99">
        <f t="shared" si="2"/>
        <v>0.25925925925925924</v>
      </c>
      <c r="R18" s="77"/>
      <c r="S18" s="78"/>
      <c r="T18" s="316">
        <f t="shared" si="3"/>
        <v>0.17592592592592593</v>
      </c>
      <c r="U18" s="317">
        <f>IFERROR((L18+M18)/$G$18, "No Programado")</f>
        <v>0.24074074074074073</v>
      </c>
      <c r="V18" s="77"/>
      <c r="W18" s="78"/>
      <c r="X18" s="382" t="s">
        <v>48</v>
      </c>
    </row>
    <row r="19" spans="2:24" ht="133.35" customHeight="1">
      <c r="B19" s="331" t="s">
        <v>40</v>
      </c>
      <c r="C19" s="121" t="s">
        <v>49</v>
      </c>
      <c r="D19" s="122" t="s">
        <v>50</v>
      </c>
      <c r="E19" s="123" t="s">
        <v>37</v>
      </c>
      <c r="F19" s="124" t="s">
        <v>51</v>
      </c>
      <c r="G19" s="125">
        <v>31</v>
      </c>
      <c r="H19" s="39">
        <v>3</v>
      </c>
      <c r="I19" s="40">
        <v>7</v>
      </c>
      <c r="J19" s="40">
        <v>7</v>
      </c>
      <c r="K19" s="43">
        <v>14</v>
      </c>
      <c r="L19" s="42">
        <v>3</v>
      </c>
      <c r="M19" s="41">
        <v>2</v>
      </c>
      <c r="N19" s="41"/>
      <c r="O19" s="44"/>
      <c r="P19" s="98">
        <f t="shared" si="4"/>
        <v>1</v>
      </c>
      <c r="Q19" s="99">
        <f t="shared" si="2"/>
        <v>0.2857142857142857</v>
      </c>
      <c r="R19" s="126"/>
      <c r="S19" s="127"/>
      <c r="T19" s="316">
        <f t="shared" si="3"/>
        <v>9.6774193548387094E-2</v>
      </c>
      <c r="U19" s="317">
        <f>IFERROR((L19+M19)/$G$19, "No Programado")</f>
        <v>0.16129032258064516</v>
      </c>
      <c r="V19" s="77"/>
      <c r="W19" s="78"/>
      <c r="X19" s="381" t="s">
        <v>52</v>
      </c>
    </row>
    <row r="20" spans="2:24" ht="133.35" customHeight="1">
      <c r="B20" s="332" t="s">
        <v>40</v>
      </c>
      <c r="C20" s="121" t="s">
        <v>53</v>
      </c>
      <c r="D20" s="122" t="s">
        <v>54</v>
      </c>
      <c r="E20" s="128" t="s">
        <v>37</v>
      </c>
      <c r="F20" s="124" t="s">
        <v>55</v>
      </c>
      <c r="G20" s="129">
        <v>69</v>
      </c>
      <c r="H20" s="130">
        <v>16</v>
      </c>
      <c r="I20" s="131">
        <v>20</v>
      </c>
      <c r="J20" s="131">
        <v>19</v>
      </c>
      <c r="K20" s="132">
        <v>14</v>
      </c>
      <c r="L20" s="133">
        <v>16</v>
      </c>
      <c r="M20" s="134">
        <v>5</v>
      </c>
      <c r="N20" s="134"/>
      <c r="O20" s="135"/>
      <c r="P20" s="98">
        <f t="shared" si="4"/>
        <v>1</v>
      </c>
      <c r="Q20" s="99">
        <f t="shared" si="2"/>
        <v>0.25</v>
      </c>
      <c r="R20" s="136"/>
      <c r="S20" s="137"/>
      <c r="T20" s="316">
        <f t="shared" si="3"/>
        <v>0.2318840579710145</v>
      </c>
      <c r="U20" s="317">
        <f>IFERROR((L20+M20)/$G$20, "No Programado")</f>
        <v>0.30434782608695654</v>
      </c>
      <c r="V20" s="77"/>
      <c r="W20" s="78"/>
      <c r="X20" s="383" t="s">
        <v>56</v>
      </c>
    </row>
    <row r="21" spans="2:24" ht="133.35" customHeight="1">
      <c r="B21" s="333" t="s">
        <v>40</v>
      </c>
      <c r="C21" s="138" t="s">
        <v>57</v>
      </c>
      <c r="D21" s="139" t="s">
        <v>58</v>
      </c>
      <c r="E21" s="113" t="s">
        <v>37</v>
      </c>
      <c r="F21" s="140" t="s">
        <v>59</v>
      </c>
      <c r="G21" s="125">
        <v>8</v>
      </c>
      <c r="H21" s="39">
        <v>0</v>
      </c>
      <c r="I21" s="40">
        <v>0</v>
      </c>
      <c r="J21" s="40">
        <v>7</v>
      </c>
      <c r="K21" s="43">
        <v>1</v>
      </c>
      <c r="L21" s="42">
        <v>0</v>
      </c>
      <c r="M21" s="41">
        <v>0</v>
      </c>
      <c r="N21" s="41"/>
      <c r="O21" s="85"/>
      <c r="P21" s="98" t="str">
        <f t="shared" si="4"/>
        <v>100%</v>
      </c>
      <c r="Q21" s="99" t="str">
        <f t="shared" si="2"/>
        <v>100%</v>
      </c>
      <c r="R21" s="77"/>
      <c r="S21" s="78"/>
      <c r="T21" s="316">
        <f t="shared" si="3"/>
        <v>0</v>
      </c>
      <c r="U21" s="317">
        <f>IFERROR((L21+M21)/$G$21, "No Programado")</f>
        <v>0</v>
      </c>
      <c r="V21" s="77"/>
      <c r="W21" s="78"/>
      <c r="X21" s="383" t="s">
        <v>60</v>
      </c>
    </row>
    <row r="22" spans="2:24" ht="133.35" customHeight="1">
      <c r="B22" s="329" t="s">
        <v>61</v>
      </c>
      <c r="C22" s="141" t="s">
        <v>62</v>
      </c>
      <c r="D22" s="142" t="s">
        <v>63</v>
      </c>
      <c r="E22" s="143" t="s">
        <v>37</v>
      </c>
      <c r="F22" s="119" t="s">
        <v>47</v>
      </c>
      <c r="G22" s="120">
        <v>1</v>
      </c>
      <c r="H22" s="39">
        <v>0</v>
      </c>
      <c r="I22" s="40">
        <v>0</v>
      </c>
      <c r="J22" s="40">
        <v>1</v>
      </c>
      <c r="K22" s="43">
        <v>0</v>
      </c>
      <c r="L22" s="42">
        <v>0</v>
      </c>
      <c r="M22" s="41">
        <v>0</v>
      </c>
      <c r="N22" s="41"/>
      <c r="O22" s="44"/>
      <c r="P22" s="98" t="str">
        <f t="shared" si="4"/>
        <v>100%</v>
      </c>
      <c r="Q22" s="99" t="str">
        <f t="shared" si="2"/>
        <v>100%</v>
      </c>
      <c r="R22" s="77"/>
      <c r="S22" s="78"/>
      <c r="T22" s="316">
        <f t="shared" si="3"/>
        <v>0</v>
      </c>
      <c r="U22" s="317">
        <f>IFERROR((L22+M22)/$G$22, "No Programado")</f>
        <v>0</v>
      </c>
      <c r="V22" s="77"/>
      <c r="W22" s="78"/>
      <c r="X22" s="384" t="s">
        <v>64</v>
      </c>
    </row>
    <row r="23" spans="2:24" ht="126.95" customHeight="1">
      <c r="B23" s="330" t="s">
        <v>40</v>
      </c>
      <c r="C23" s="144" t="s">
        <v>65</v>
      </c>
      <c r="D23" s="145" t="s">
        <v>66</v>
      </c>
      <c r="E23" s="113" t="s">
        <v>37</v>
      </c>
      <c r="F23" s="146" t="s">
        <v>67</v>
      </c>
      <c r="G23" s="125">
        <v>1</v>
      </c>
      <c r="H23" s="39">
        <v>0</v>
      </c>
      <c r="I23" s="40">
        <v>0</v>
      </c>
      <c r="J23" s="40">
        <v>1</v>
      </c>
      <c r="K23" s="43">
        <v>0</v>
      </c>
      <c r="L23" s="42">
        <v>0</v>
      </c>
      <c r="M23" s="41">
        <v>0</v>
      </c>
      <c r="N23" s="41"/>
      <c r="O23" s="44"/>
      <c r="P23" s="98" t="str">
        <f t="shared" si="4"/>
        <v>100%</v>
      </c>
      <c r="Q23" s="99" t="str">
        <f t="shared" si="2"/>
        <v>100%</v>
      </c>
      <c r="R23" s="77"/>
      <c r="S23" s="78"/>
      <c r="T23" s="316">
        <f t="shared" si="3"/>
        <v>0</v>
      </c>
      <c r="U23" s="317">
        <f>IFERROR((L23+M23)/$G$23, "No Programado")</f>
        <v>0</v>
      </c>
      <c r="V23" s="77"/>
      <c r="W23" s="78"/>
      <c r="X23" s="383" t="s">
        <v>68</v>
      </c>
    </row>
    <row r="24" spans="2:24" ht="126" customHeight="1">
      <c r="B24" s="329" t="s">
        <v>69</v>
      </c>
      <c r="C24" s="147" t="s">
        <v>70</v>
      </c>
      <c r="D24" s="148" t="s">
        <v>71</v>
      </c>
      <c r="E24" s="143" t="s">
        <v>37</v>
      </c>
      <c r="F24" s="119" t="s">
        <v>47</v>
      </c>
      <c r="G24" s="120">
        <v>233</v>
      </c>
      <c r="H24" s="39">
        <v>42</v>
      </c>
      <c r="I24" s="40">
        <v>63</v>
      </c>
      <c r="J24" s="40">
        <v>72</v>
      </c>
      <c r="K24" s="43">
        <v>56</v>
      </c>
      <c r="L24" s="42">
        <v>35</v>
      </c>
      <c r="M24" s="41">
        <v>19</v>
      </c>
      <c r="N24" s="41"/>
      <c r="O24" s="44"/>
      <c r="P24" s="98">
        <f t="shared" si="4"/>
        <v>0.83333333333333337</v>
      </c>
      <c r="Q24" s="99">
        <f t="shared" si="2"/>
        <v>0.30158730158730157</v>
      </c>
      <c r="R24" s="77"/>
      <c r="S24" s="78"/>
      <c r="T24" s="316">
        <f t="shared" si="3"/>
        <v>0.15021459227467812</v>
      </c>
      <c r="U24" s="317">
        <f>IFERROR((L24+M24)/$G$24, "No Programado")</f>
        <v>0.23175965665236051</v>
      </c>
      <c r="V24" s="77"/>
      <c r="W24" s="78"/>
      <c r="X24" s="384" t="s">
        <v>72</v>
      </c>
    </row>
    <row r="25" spans="2:24" ht="143.1" customHeight="1">
      <c r="B25" s="330" t="s">
        <v>40</v>
      </c>
      <c r="C25" s="111" t="s">
        <v>73</v>
      </c>
      <c r="D25" s="149" t="s">
        <v>74</v>
      </c>
      <c r="E25" s="113" t="s">
        <v>37</v>
      </c>
      <c r="F25" s="146" t="s">
        <v>75</v>
      </c>
      <c r="G25" s="125">
        <v>233</v>
      </c>
      <c r="H25" s="39">
        <v>42</v>
      </c>
      <c r="I25" s="40">
        <v>63</v>
      </c>
      <c r="J25" s="40">
        <v>72</v>
      </c>
      <c r="K25" s="43">
        <v>56</v>
      </c>
      <c r="L25" s="42">
        <v>35</v>
      </c>
      <c r="M25" s="41">
        <v>19</v>
      </c>
      <c r="N25" s="41"/>
      <c r="O25" s="44"/>
      <c r="P25" s="98">
        <f t="shared" si="4"/>
        <v>0.83333333333333337</v>
      </c>
      <c r="Q25" s="99">
        <f t="shared" si="2"/>
        <v>0.30158730158730157</v>
      </c>
      <c r="R25" s="77"/>
      <c r="S25" s="78"/>
      <c r="T25" s="316">
        <f t="shared" si="3"/>
        <v>0.15021459227467812</v>
      </c>
      <c r="U25" s="317">
        <f>IFERROR((L25+M25)/$G$25, "No Programado")</f>
        <v>0.23175965665236051</v>
      </c>
      <c r="V25" s="77"/>
      <c r="W25" s="78"/>
      <c r="X25" s="383" t="s">
        <v>72</v>
      </c>
    </row>
    <row r="26" spans="2:24" ht="133.35" customHeight="1">
      <c r="B26" s="329" t="s">
        <v>76</v>
      </c>
      <c r="C26" s="150" t="s">
        <v>77</v>
      </c>
      <c r="D26" s="151" t="s">
        <v>78</v>
      </c>
      <c r="E26" s="143" t="s">
        <v>37</v>
      </c>
      <c r="F26" s="119" t="s">
        <v>79</v>
      </c>
      <c r="G26" s="120">
        <v>420</v>
      </c>
      <c r="H26" s="42">
        <v>51</v>
      </c>
      <c r="I26" s="40">
        <v>323</v>
      </c>
      <c r="J26" s="41">
        <v>23</v>
      </c>
      <c r="K26" s="43">
        <v>23</v>
      </c>
      <c r="L26" s="42">
        <v>51</v>
      </c>
      <c r="M26" s="41">
        <v>348</v>
      </c>
      <c r="N26" s="76"/>
      <c r="O26" s="44"/>
      <c r="P26" s="98">
        <f t="shared" si="4"/>
        <v>1</v>
      </c>
      <c r="Q26" s="99">
        <f t="shared" si="2"/>
        <v>1.0773993808049536</v>
      </c>
      <c r="R26" s="77"/>
      <c r="S26" s="78"/>
      <c r="T26" s="316">
        <f t="shared" si="3"/>
        <v>0.12142857142857143</v>
      </c>
      <c r="U26" s="317">
        <f>IFERROR((L26+M26)/$G$26, "No Programado")</f>
        <v>0.95</v>
      </c>
      <c r="V26" s="77"/>
      <c r="W26" s="78"/>
      <c r="X26" s="384" t="s">
        <v>80</v>
      </c>
    </row>
    <row r="27" spans="2:24" ht="159.75" customHeight="1">
      <c r="B27" s="330" t="s">
        <v>40</v>
      </c>
      <c r="C27" s="111" t="s">
        <v>81</v>
      </c>
      <c r="D27" s="149" t="s">
        <v>82</v>
      </c>
      <c r="E27" s="113" t="s">
        <v>37</v>
      </c>
      <c r="F27" s="146" t="s">
        <v>83</v>
      </c>
      <c r="G27" s="125">
        <v>406</v>
      </c>
      <c r="H27" s="42">
        <v>51</v>
      </c>
      <c r="I27" s="40">
        <v>315</v>
      </c>
      <c r="J27" s="41">
        <v>20</v>
      </c>
      <c r="K27" s="43">
        <v>20</v>
      </c>
      <c r="L27" s="42">
        <v>51</v>
      </c>
      <c r="M27" s="41">
        <v>342</v>
      </c>
      <c r="N27" s="76"/>
      <c r="O27" s="44"/>
      <c r="P27" s="98">
        <f t="shared" si="4"/>
        <v>1</v>
      </c>
      <c r="Q27" s="99">
        <f t="shared" si="2"/>
        <v>1.0857142857142856</v>
      </c>
      <c r="R27" s="77"/>
      <c r="S27" s="78"/>
      <c r="T27" s="316">
        <f t="shared" si="3"/>
        <v>0.12561576354679804</v>
      </c>
      <c r="U27" s="317">
        <f>IFERROR((L27+M27)/$G$27, "No Programado")</f>
        <v>0.96798029556650245</v>
      </c>
      <c r="V27" s="77"/>
      <c r="W27" s="78"/>
      <c r="X27" s="383" t="s">
        <v>84</v>
      </c>
    </row>
    <row r="28" spans="2:24" ht="153" customHeight="1">
      <c r="B28" s="330" t="s">
        <v>40</v>
      </c>
      <c r="C28" s="111" t="s">
        <v>85</v>
      </c>
      <c r="D28" s="149" t="s">
        <v>86</v>
      </c>
      <c r="E28" s="113" t="s">
        <v>37</v>
      </c>
      <c r="F28" s="146" t="s">
        <v>87</v>
      </c>
      <c r="G28" s="125">
        <v>14</v>
      </c>
      <c r="H28" s="42">
        <v>0</v>
      </c>
      <c r="I28" s="40">
        <v>8</v>
      </c>
      <c r="J28" s="41">
        <v>3</v>
      </c>
      <c r="K28" s="43">
        <v>3</v>
      </c>
      <c r="L28" s="42">
        <v>0</v>
      </c>
      <c r="M28" s="41">
        <v>6</v>
      </c>
      <c r="N28" s="76"/>
      <c r="O28" s="44"/>
      <c r="P28" s="98" t="str">
        <f t="shared" si="4"/>
        <v>100%</v>
      </c>
      <c r="Q28" s="99">
        <f t="shared" si="2"/>
        <v>0.75</v>
      </c>
      <c r="R28" s="77"/>
      <c r="S28" s="78"/>
      <c r="T28" s="316">
        <f t="shared" si="3"/>
        <v>0</v>
      </c>
      <c r="U28" s="317">
        <f>IFERROR((L28+M28)/$G$28, "No Programado")</f>
        <v>0.42857142857142855</v>
      </c>
      <c r="V28" s="77"/>
      <c r="W28" s="78"/>
      <c r="X28" s="383" t="s">
        <v>88</v>
      </c>
    </row>
    <row r="29" spans="2:24" ht="153.75" customHeight="1">
      <c r="B29" s="329" t="s">
        <v>89</v>
      </c>
      <c r="C29" s="117" t="s">
        <v>90</v>
      </c>
      <c r="D29" s="151" t="s">
        <v>91</v>
      </c>
      <c r="E29" s="143" t="s">
        <v>37</v>
      </c>
      <c r="F29" s="119" t="s">
        <v>92</v>
      </c>
      <c r="G29" s="120">
        <v>249</v>
      </c>
      <c r="H29" s="39">
        <v>61</v>
      </c>
      <c r="I29" s="40">
        <v>63</v>
      </c>
      <c r="J29" s="40">
        <v>62</v>
      </c>
      <c r="K29" s="43">
        <v>63</v>
      </c>
      <c r="L29" s="42">
        <v>75</v>
      </c>
      <c r="M29" s="41">
        <v>74</v>
      </c>
      <c r="N29" s="41"/>
      <c r="O29" s="44"/>
      <c r="P29" s="98">
        <f t="shared" si="4"/>
        <v>1.2295081967213115</v>
      </c>
      <c r="Q29" s="99">
        <f t="shared" si="2"/>
        <v>1.1746031746031746</v>
      </c>
      <c r="R29" s="77"/>
      <c r="S29" s="78"/>
      <c r="T29" s="316">
        <f t="shared" si="3"/>
        <v>0.30120481927710846</v>
      </c>
      <c r="U29" s="317">
        <f>IFERROR((L29+M29)/$G$29, "No Programado")</f>
        <v>0.59839357429718876</v>
      </c>
      <c r="V29" s="77"/>
      <c r="W29" s="78"/>
      <c r="X29" s="385" t="s">
        <v>93</v>
      </c>
    </row>
    <row r="30" spans="2:24" ht="150" customHeight="1">
      <c r="B30" s="330" t="s">
        <v>40</v>
      </c>
      <c r="C30" s="111" t="s">
        <v>94</v>
      </c>
      <c r="D30" s="149" t="s">
        <v>95</v>
      </c>
      <c r="E30" s="113" t="s">
        <v>37</v>
      </c>
      <c r="F30" s="152" t="s">
        <v>96</v>
      </c>
      <c r="G30" s="125">
        <v>240</v>
      </c>
      <c r="H30" s="42">
        <v>60</v>
      </c>
      <c r="I30" s="40">
        <v>60</v>
      </c>
      <c r="J30" s="41">
        <v>60</v>
      </c>
      <c r="K30" s="43">
        <v>60</v>
      </c>
      <c r="L30" s="42">
        <v>74</v>
      </c>
      <c r="M30" s="41">
        <v>73</v>
      </c>
      <c r="N30" s="41"/>
      <c r="O30" s="44"/>
      <c r="P30" s="98">
        <f t="shared" si="4"/>
        <v>1.2333333333333334</v>
      </c>
      <c r="Q30" s="99">
        <f t="shared" si="2"/>
        <v>1.2166666666666666</v>
      </c>
      <c r="R30" s="77"/>
      <c r="S30" s="78"/>
      <c r="T30" s="316">
        <f t="shared" si="3"/>
        <v>0.30833333333333335</v>
      </c>
      <c r="U30" s="317">
        <f>IFERROR((L30+M30)/$G$30, "No Programado")</f>
        <v>0.61250000000000004</v>
      </c>
      <c r="V30" s="77"/>
      <c r="W30" s="78"/>
      <c r="X30" s="386" t="s">
        <v>97</v>
      </c>
    </row>
    <row r="31" spans="2:24" ht="133.35" customHeight="1">
      <c r="B31" s="330" t="s">
        <v>40</v>
      </c>
      <c r="C31" s="144" t="s">
        <v>98</v>
      </c>
      <c r="D31" s="149" t="s">
        <v>99</v>
      </c>
      <c r="E31" s="113" t="s">
        <v>37</v>
      </c>
      <c r="F31" s="146" t="s">
        <v>100</v>
      </c>
      <c r="G31" s="125">
        <v>5</v>
      </c>
      <c r="H31" s="39">
        <v>0</v>
      </c>
      <c r="I31" s="40">
        <v>2</v>
      </c>
      <c r="J31" s="40">
        <v>1</v>
      </c>
      <c r="K31" s="43">
        <v>2</v>
      </c>
      <c r="L31" s="42">
        <v>0</v>
      </c>
      <c r="M31" s="41">
        <v>1</v>
      </c>
      <c r="N31" s="76"/>
      <c r="O31" s="85"/>
      <c r="P31" s="98" t="str">
        <f t="shared" si="4"/>
        <v>100%</v>
      </c>
      <c r="Q31" s="99">
        <f t="shared" si="2"/>
        <v>0.5</v>
      </c>
      <c r="R31" s="77"/>
      <c r="S31" s="78"/>
      <c r="T31" s="316">
        <f t="shared" si="3"/>
        <v>0</v>
      </c>
      <c r="U31" s="317">
        <f>IFERROR((L31+M31)/$G$31, "No Programado")</f>
        <v>0.2</v>
      </c>
      <c r="V31" s="77"/>
      <c r="W31" s="78"/>
      <c r="X31" s="383" t="s">
        <v>101</v>
      </c>
    </row>
    <row r="32" spans="2:24" ht="133.35" customHeight="1">
      <c r="B32" s="334" t="s">
        <v>40</v>
      </c>
      <c r="C32" s="153" t="s">
        <v>102</v>
      </c>
      <c r="D32" s="154" t="s">
        <v>103</v>
      </c>
      <c r="E32" s="113" t="s">
        <v>37</v>
      </c>
      <c r="F32" s="155" t="s">
        <v>104</v>
      </c>
      <c r="G32" s="125">
        <v>4</v>
      </c>
      <c r="H32" s="39">
        <v>1</v>
      </c>
      <c r="I32" s="40">
        <v>1</v>
      </c>
      <c r="J32" s="40">
        <v>1</v>
      </c>
      <c r="K32" s="43">
        <v>1</v>
      </c>
      <c r="L32" s="42">
        <v>1</v>
      </c>
      <c r="M32" s="41">
        <v>1</v>
      </c>
      <c r="N32" s="76"/>
      <c r="O32" s="85"/>
      <c r="P32" s="98">
        <f t="shared" si="4"/>
        <v>1</v>
      </c>
      <c r="Q32" s="99">
        <f t="shared" si="2"/>
        <v>1</v>
      </c>
      <c r="R32" s="77"/>
      <c r="S32" s="78"/>
      <c r="T32" s="316">
        <f t="shared" si="3"/>
        <v>0.25</v>
      </c>
      <c r="U32" s="317">
        <f>IFERROR((L32+M32)/$G$32, "No Programado")</f>
        <v>0.5</v>
      </c>
      <c r="V32" s="77"/>
      <c r="W32" s="78"/>
      <c r="X32" s="386" t="s">
        <v>105</v>
      </c>
    </row>
    <row r="33" spans="2:24" ht="133.35" customHeight="1">
      <c r="B33" s="335" t="s">
        <v>106</v>
      </c>
      <c r="C33" s="156" t="s">
        <v>107</v>
      </c>
      <c r="D33" s="117" t="s">
        <v>108</v>
      </c>
      <c r="E33" s="143" t="s">
        <v>37</v>
      </c>
      <c r="F33" s="119" t="s">
        <v>92</v>
      </c>
      <c r="G33" s="120">
        <v>74</v>
      </c>
      <c r="H33" s="39">
        <v>23</v>
      </c>
      <c r="I33" s="40">
        <v>17</v>
      </c>
      <c r="J33" s="40">
        <v>17</v>
      </c>
      <c r="K33" s="43">
        <v>17</v>
      </c>
      <c r="L33" s="42">
        <v>23</v>
      </c>
      <c r="M33" s="41">
        <v>19</v>
      </c>
      <c r="N33" s="76"/>
      <c r="O33" s="44"/>
      <c r="P33" s="98">
        <f t="shared" si="4"/>
        <v>1</v>
      </c>
      <c r="Q33" s="99">
        <f t="shared" si="2"/>
        <v>1.1176470588235294</v>
      </c>
      <c r="R33" s="77"/>
      <c r="S33" s="78"/>
      <c r="T33" s="316">
        <f t="shared" si="3"/>
        <v>0.3108108108108108</v>
      </c>
      <c r="U33" s="317">
        <f>IFERROR((L33+M33)/$G$33, "No Programado")</f>
        <v>0.56756756756756754</v>
      </c>
      <c r="V33" s="77"/>
      <c r="W33" s="78"/>
      <c r="X33" s="385" t="s">
        <v>109</v>
      </c>
    </row>
    <row r="34" spans="2:24" ht="133.35" customHeight="1">
      <c r="B34" s="334" t="s">
        <v>40</v>
      </c>
      <c r="C34" s="157" t="s">
        <v>110</v>
      </c>
      <c r="D34" s="158" t="s">
        <v>111</v>
      </c>
      <c r="E34" s="113" t="s">
        <v>37</v>
      </c>
      <c r="F34" s="155" t="s">
        <v>112</v>
      </c>
      <c r="G34" s="125">
        <v>21</v>
      </c>
      <c r="H34" s="39">
        <v>3</v>
      </c>
      <c r="I34" s="40">
        <v>6</v>
      </c>
      <c r="J34" s="40">
        <v>6</v>
      </c>
      <c r="K34" s="43">
        <v>6</v>
      </c>
      <c r="L34" s="42">
        <v>3</v>
      </c>
      <c r="M34" s="41">
        <v>6</v>
      </c>
      <c r="N34" s="41"/>
      <c r="O34" s="44"/>
      <c r="P34" s="98">
        <f t="shared" si="4"/>
        <v>1</v>
      </c>
      <c r="Q34" s="99">
        <f t="shared" si="2"/>
        <v>1</v>
      </c>
      <c r="R34" s="77"/>
      <c r="S34" s="78"/>
      <c r="T34" s="316">
        <f t="shared" si="3"/>
        <v>0.14285714285714285</v>
      </c>
      <c r="U34" s="317">
        <f>IFERROR((L34+M34)/$G$34, "No Programado")</f>
        <v>0.42857142857142855</v>
      </c>
      <c r="V34" s="77"/>
      <c r="W34" s="78"/>
      <c r="X34" s="386" t="s">
        <v>113</v>
      </c>
    </row>
    <row r="35" spans="2:24" ht="133.35" customHeight="1">
      <c r="B35" s="334" t="s">
        <v>40</v>
      </c>
      <c r="C35" s="157" t="s">
        <v>114</v>
      </c>
      <c r="D35" s="158" t="s">
        <v>115</v>
      </c>
      <c r="E35" s="113" t="s">
        <v>37</v>
      </c>
      <c r="F35" s="155" t="s">
        <v>116</v>
      </c>
      <c r="G35" s="125">
        <v>53</v>
      </c>
      <c r="H35" s="39">
        <v>20</v>
      </c>
      <c r="I35" s="40">
        <v>11</v>
      </c>
      <c r="J35" s="40">
        <v>11</v>
      </c>
      <c r="K35" s="43">
        <v>11</v>
      </c>
      <c r="L35" s="42">
        <v>20</v>
      </c>
      <c r="M35" s="41">
        <v>13</v>
      </c>
      <c r="N35" s="41"/>
      <c r="O35" s="44"/>
      <c r="P35" s="98">
        <f t="shared" si="4"/>
        <v>1</v>
      </c>
      <c r="Q35" s="99">
        <f t="shared" si="2"/>
        <v>1.1818181818181819</v>
      </c>
      <c r="R35" s="77"/>
      <c r="S35" s="78"/>
      <c r="T35" s="316">
        <f t="shared" si="3"/>
        <v>0.37735849056603776</v>
      </c>
      <c r="U35" s="317">
        <f>IFERROR((L35+M35)/$G$35, "No Programado")</f>
        <v>0.62264150943396224</v>
      </c>
      <c r="V35" s="77"/>
      <c r="W35" s="78"/>
      <c r="X35" s="383" t="s">
        <v>117</v>
      </c>
    </row>
    <row r="36" spans="2:24" ht="133.35" customHeight="1">
      <c r="B36" s="335" t="s">
        <v>118</v>
      </c>
      <c r="C36" s="159" t="s">
        <v>119</v>
      </c>
      <c r="D36" s="117" t="s">
        <v>120</v>
      </c>
      <c r="E36" s="143" t="s">
        <v>37</v>
      </c>
      <c r="F36" s="119" t="s">
        <v>92</v>
      </c>
      <c r="G36" s="120">
        <v>3</v>
      </c>
      <c r="H36" s="39">
        <v>0</v>
      </c>
      <c r="I36" s="40">
        <v>1</v>
      </c>
      <c r="J36" s="40">
        <v>1</v>
      </c>
      <c r="K36" s="43">
        <v>1</v>
      </c>
      <c r="L36" s="42">
        <v>0</v>
      </c>
      <c r="M36" s="41">
        <v>0</v>
      </c>
      <c r="N36" s="76"/>
      <c r="O36" s="44"/>
      <c r="P36" s="98" t="str">
        <f t="shared" si="4"/>
        <v>100%</v>
      </c>
      <c r="Q36" s="99">
        <f t="shared" si="2"/>
        <v>0</v>
      </c>
      <c r="R36" s="77"/>
      <c r="S36" s="78"/>
      <c r="T36" s="316">
        <f t="shared" si="3"/>
        <v>0</v>
      </c>
      <c r="U36" s="317">
        <f>IFERROR((L36+M36)/$G$36, "No Programado")</f>
        <v>0</v>
      </c>
      <c r="V36" s="77"/>
      <c r="W36" s="78"/>
      <c r="X36" s="384" t="s">
        <v>121</v>
      </c>
    </row>
    <row r="37" spans="2:24" ht="145.5" customHeight="1">
      <c r="B37" s="336" t="s">
        <v>40</v>
      </c>
      <c r="C37" s="160" t="s">
        <v>122</v>
      </c>
      <c r="D37" s="111" t="s">
        <v>123</v>
      </c>
      <c r="E37" s="113" t="s">
        <v>37</v>
      </c>
      <c r="F37" s="146" t="s">
        <v>124</v>
      </c>
      <c r="G37" s="125">
        <v>3</v>
      </c>
      <c r="H37" s="39">
        <v>0</v>
      </c>
      <c r="I37" s="40">
        <v>1</v>
      </c>
      <c r="J37" s="40">
        <v>1</v>
      </c>
      <c r="K37" s="43">
        <v>1</v>
      </c>
      <c r="L37" s="42">
        <v>0</v>
      </c>
      <c r="M37" s="41">
        <v>0</v>
      </c>
      <c r="N37" s="76"/>
      <c r="O37" s="44"/>
      <c r="P37" s="98" t="str">
        <f t="shared" si="4"/>
        <v>100%</v>
      </c>
      <c r="Q37" s="99">
        <f t="shared" si="2"/>
        <v>0</v>
      </c>
      <c r="R37" s="77"/>
      <c r="S37" s="78"/>
      <c r="T37" s="316">
        <f t="shared" si="3"/>
        <v>0</v>
      </c>
      <c r="U37" s="317">
        <f>IFERROR((L37+M37)/$G$37, "No Programado")</f>
        <v>0</v>
      </c>
      <c r="V37" s="77"/>
      <c r="W37" s="78"/>
      <c r="X37" s="383" t="s">
        <v>121</v>
      </c>
    </row>
    <row r="38" spans="2:24" ht="133.35" customHeight="1">
      <c r="B38" s="335" t="s">
        <v>125</v>
      </c>
      <c r="C38" s="159" t="s">
        <v>126</v>
      </c>
      <c r="D38" s="117" t="s">
        <v>127</v>
      </c>
      <c r="E38" s="143" t="s">
        <v>37</v>
      </c>
      <c r="F38" s="119" t="s">
        <v>128</v>
      </c>
      <c r="G38" s="120">
        <v>6</v>
      </c>
      <c r="H38" s="39">
        <v>2</v>
      </c>
      <c r="I38" s="40">
        <v>1</v>
      </c>
      <c r="J38" s="40">
        <v>2</v>
      </c>
      <c r="K38" s="43">
        <v>1</v>
      </c>
      <c r="L38" s="42">
        <v>2</v>
      </c>
      <c r="M38" s="41">
        <v>1</v>
      </c>
      <c r="N38" s="76"/>
      <c r="O38" s="44"/>
      <c r="P38" s="98">
        <f t="shared" si="4"/>
        <v>1</v>
      </c>
      <c r="Q38" s="99">
        <f t="shared" si="2"/>
        <v>1</v>
      </c>
      <c r="R38" s="77"/>
      <c r="S38" s="78"/>
      <c r="T38" s="316">
        <f t="shared" si="3"/>
        <v>0.33333333333333331</v>
      </c>
      <c r="U38" s="317">
        <f>IFERROR((L38+M38)/$G$38, "No Programado")</f>
        <v>0.5</v>
      </c>
      <c r="V38" s="77"/>
      <c r="W38" s="78"/>
      <c r="X38" s="384" t="s">
        <v>129</v>
      </c>
    </row>
    <row r="39" spans="2:24" ht="133.35" customHeight="1">
      <c r="B39" s="336" t="s">
        <v>40</v>
      </c>
      <c r="C39" s="160" t="s">
        <v>130</v>
      </c>
      <c r="D39" s="111" t="s">
        <v>131</v>
      </c>
      <c r="E39" s="113" t="s">
        <v>37</v>
      </c>
      <c r="F39" s="146" t="s">
        <v>124</v>
      </c>
      <c r="G39" s="125">
        <v>2</v>
      </c>
      <c r="H39" s="39">
        <v>1</v>
      </c>
      <c r="I39" s="40">
        <v>0</v>
      </c>
      <c r="J39" s="40">
        <v>1</v>
      </c>
      <c r="K39" s="43">
        <v>0</v>
      </c>
      <c r="L39" s="42">
        <v>1</v>
      </c>
      <c r="M39" s="41">
        <v>1</v>
      </c>
      <c r="N39" s="76"/>
      <c r="O39" s="44"/>
      <c r="P39" s="98">
        <f t="shared" si="4"/>
        <v>1</v>
      </c>
      <c r="Q39" s="99" t="str">
        <f t="shared" si="2"/>
        <v>100%</v>
      </c>
      <c r="R39" s="77"/>
      <c r="S39" s="78"/>
      <c r="T39" s="316">
        <f t="shared" si="3"/>
        <v>0.5</v>
      </c>
      <c r="U39" s="317">
        <f>IFERROR((L39+M39)/$G$39, "No Programado")</f>
        <v>1</v>
      </c>
      <c r="V39" s="77"/>
      <c r="W39" s="78"/>
      <c r="X39" s="383" t="s">
        <v>132</v>
      </c>
    </row>
    <row r="40" spans="2:24" ht="133.35" customHeight="1">
      <c r="B40" s="337" t="s">
        <v>40</v>
      </c>
      <c r="C40" s="160" t="s">
        <v>133</v>
      </c>
      <c r="D40" s="111" t="s">
        <v>134</v>
      </c>
      <c r="E40" s="113" t="s">
        <v>37</v>
      </c>
      <c r="F40" s="146" t="s">
        <v>135</v>
      </c>
      <c r="G40" s="125">
        <v>4</v>
      </c>
      <c r="H40" s="39">
        <v>1</v>
      </c>
      <c r="I40" s="40">
        <v>1</v>
      </c>
      <c r="J40" s="40">
        <v>1</v>
      </c>
      <c r="K40" s="43">
        <v>1</v>
      </c>
      <c r="L40" s="42">
        <v>1</v>
      </c>
      <c r="M40" s="41">
        <v>0</v>
      </c>
      <c r="N40" s="76"/>
      <c r="O40" s="44"/>
      <c r="P40" s="98">
        <f t="shared" si="4"/>
        <v>1</v>
      </c>
      <c r="Q40" s="99">
        <f t="shared" si="2"/>
        <v>0</v>
      </c>
      <c r="R40" s="77"/>
      <c r="S40" s="78"/>
      <c r="T40" s="316">
        <f t="shared" si="3"/>
        <v>0.25</v>
      </c>
      <c r="U40" s="317">
        <f>IFERROR((L40+M40)/$G$40, "No Programado")</f>
        <v>0.25</v>
      </c>
      <c r="V40" s="77"/>
      <c r="W40" s="78"/>
      <c r="X40" s="383" t="s">
        <v>136</v>
      </c>
    </row>
    <row r="41" spans="2:24" ht="133.35" customHeight="1">
      <c r="B41" s="335" t="s">
        <v>137</v>
      </c>
      <c r="C41" s="159" t="s">
        <v>138</v>
      </c>
      <c r="D41" s="117" t="s">
        <v>78</v>
      </c>
      <c r="E41" s="143" t="s">
        <v>37</v>
      </c>
      <c r="F41" s="119" t="s">
        <v>92</v>
      </c>
      <c r="G41" s="120">
        <v>94</v>
      </c>
      <c r="H41" s="39">
        <v>31</v>
      </c>
      <c r="I41" s="40">
        <v>24</v>
      </c>
      <c r="J41" s="40">
        <v>23</v>
      </c>
      <c r="K41" s="43">
        <v>16</v>
      </c>
      <c r="L41" s="42">
        <v>31</v>
      </c>
      <c r="M41" s="41">
        <v>57</v>
      </c>
      <c r="N41" s="76"/>
      <c r="O41" s="44"/>
      <c r="P41" s="98">
        <f t="shared" si="4"/>
        <v>1</v>
      </c>
      <c r="Q41" s="99">
        <f t="shared" si="2"/>
        <v>2.375</v>
      </c>
      <c r="R41" s="77"/>
      <c r="S41" s="78"/>
      <c r="T41" s="316">
        <f t="shared" si="3"/>
        <v>0.32978723404255317</v>
      </c>
      <c r="U41" s="317">
        <f>IFERROR((L41+M41)/$G$41, "No Programado")</f>
        <v>0.93617021276595747</v>
      </c>
      <c r="V41" s="77"/>
      <c r="W41" s="78"/>
      <c r="X41" s="384" t="s">
        <v>139</v>
      </c>
    </row>
    <row r="42" spans="2:24" ht="133.35" customHeight="1">
      <c r="B42" s="336" t="s">
        <v>40</v>
      </c>
      <c r="C42" s="160" t="s">
        <v>140</v>
      </c>
      <c r="D42" s="111" t="s">
        <v>141</v>
      </c>
      <c r="E42" s="113" t="s">
        <v>37</v>
      </c>
      <c r="F42" s="146" t="s">
        <v>142</v>
      </c>
      <c r="G42" s="125">
        <v>92</v>
      </c>
      <c r="H42" s="39">
        <v>31</v>
      </c>
      <c r="I42" s="40">
        <v>23</v>
      </c>
      <c r="J42" s="40">
        <v>23</v>
      </c>
      <c r="K42" s="43">
        <v>15</v>
      </c>
      <c r="L42" s="42">
        <v>31</v>
      </c>
      <c r="M42" s="41">
        <v>57</v>
      </c>
      <c r="N42" s="76"/>
      <c r="O42" s="44"/>
      <c r="P42" s="98">
        <f t="shared" si="4"/>
        <v>1</v>
      </c>
      <c r="Q42" s="99">
        <f t="shared" si="2"/>
        <v>2.4782608695652173</v>
      </c>
      <c r="R42" s="77"/>
      <c r="S42" s="78"/>
      <c r="T42" s="316">
        <f t="shared" si="3"/>
        <v>0.33695652173913043</v>
      </c>
      <c r="U42" s="317">
        <f>IFERROR((L42+M42)/$G$42, "No Programado")</f>
        <v>0.95652173913043481</v>
      </c>
      <c r="V42" s="77"/>
      <c r="W42" s="78"/>
      <c r="X42" s="383" t="s">
        <v>143</v>
      </c>
    </row>
    <row r="43" spans="2:24" ht="133.35" customHeight="1">
      <c r="B43" s="336" t="s">
        <v>40</v>
      </c>
      <c r="C43" s="160" t="s">
        <v>144</v>
      </c>
      <c r="D43" s="111" t="s">
        <v>145</v>
      </c>
      <c r="E43" s="113" t="s">
        <v>37</v>
      </c>
      <c r="F43" s="146" t="s">
        <v>146</v>
      </c>
      <c r="G43" s="125">
        <v>2</v>
      </c>
      <c r="H43" s="39">
        <v>0</v>
      </c>
      <c r="I43" s="40">
        <v>1</v>
      </c>
      <c r="J43" s="40">
        <v>0</v>
      </c>
      <c r="K43" s="43">
        <v>1</v>
      </c>
      <c r="L43" s="42">
        <v>0</v>
      </c>
      <c r="M43" s="41">
        <v>0</v>
      </c>
      <c r="N43" s="76"/>
      <c r="O43" s="85"/>
      <c r="P43" s="98" t="str">
        <f t="shared" si="4"/>
        <v>100%</v>
      </c>
      <c r="Q43" s="99">
        <f t="shared" si="2"/>
        <v>0</v>
      </c>
      <c r="R43" s="77"/>
      <c r="S43" s="78"/>
      <c r="T43" s="316">
        <f t="shared" si="3"/>
        <v>0</v>
      </c>
      <c r="U43" s="317">
        <f>IFERROR((L43+M43)/$G$43, "No Programado")</f>
        <v>0</v>
      </c>
      <c r="V43" s="77"/>
      <c r="W43" s="78"/>
      <c r="X43" s="383" t="s">
        <v>147</v>
      </c>
    </row>
    <row r="44" spans="2:24" ht="151.5" customHeight="1">
      <c r="B44" s="335" t="s">
        <v>148</v>
      </c>
      <c r="C44" s="159" t="s">
        <v>149</v>
      </c>
      <c r="D44" s="117" t="s">
        <v>150</v>
      </c>
      <c r="E44" s="143" t="s">
        <v>37</v>
      </c>
      <c r="F44" s="119" t="s">
        <v>92</v>
      </c>
      <c r="G44" s="120">
        <v>1</v>
      </c>
      <c r="H44" s="39">
        <v>0</v>
      </c>
      <c r="I44" s="40">
        <v>1</v>
      </c>
      <c r="J44" s="40">
        <v>0</v>
      </c>
      <c r="K44" s="43">
        <v>0</v>
      </c>
      <c r="L44" s="42">
        <v>0</v>
      </c>
      <c r="M44" s="41">
        <v>1</v>
      </c>
      <c r="N44" s="76"/>
      <c r="O44" s="44"/>
      <c r="P44" s="98" t="str">
        <f t="shared" si="4"/>
        <v>100%</v>
      </c>
      <c r="Q44" s="99">
        <f t="shared" si="2"/>
        <v>1</v>
      </c>
      <c r="R44" s="77"/>
      <c r="S44" s="78"/>
      <c r="T44" s="316">
        <f t="shared" si="3"/>
        <v>0</v>
      </c>
      <c r="U44" s="317">
        <f>IFERROR((L44+M44)/$G$44, "No Programado")</f>
        <v>1</v>
      </c>
      <c r="V44" s="77"/>
      <c r="W44" s="78"/>
      <c r="X44" s="384" t="s">
        <v>151</v>
      </c>
    </row>
    <row r="45" spans="2:24" ht="133.35" customHeight="1">
      <c r="B45" s="336" t="s">
        <v>40</v>
      </c>
      <c r="C45" s="161" t="s">
        <v>152</v>
      </c>
      <c r="D45" s="144" t="s">
        <v>153</v>
      </c>
      <c r="E45" s="113" t="s">
        <v>37</v>
      </c>
      <c r="F45" s="146" t="s">
        <v>124</v>
      </c>
      <c r="G45" s="125">
        <v>1</v>
      </c>
      <c r="H45" s="39">
        <v>0</v>
      </c>
      <c r="I45" s="40">
        <v>1</v>
      </c>
      <c r="J45" s="40">
        <v>0</v>
      </c>
      <c r="K45" s="43">
        <v>0</v>
      </c>
      <c r="L45" s="42">
        <v>0</v>
      </c>
      <c r="M45" s="41">
        <v>1</v>
      </c>
      <c r="N45" s="76"/>
      <c r="O45" s="44"/>
      <c r="P45" s="98" t="str">
        <f t="shared" si="4"/>
        <v>100%</v>
      </c>
      <c r="Q45" s="99">
        <f t="shared" si="2"/>
        <v>1</v>
      </c>
      <c r="R45" s="77"/>
      <c r="S45" s="78"/>
      <c r="T45" s="316">
        <f t="shared" si="3"/>
        <v>0</v>
      </c>
      <c r="U45" s="317">
        <f>IFERROR((L45+M45)/$G$45, "No Programado")</f>
        <v>1</v>
      </c>
      <c r="V45" s="77"/>
      <c r="W45" s="78"/>
      <c r="X45" s="387" t="s">
        <v>154</v>
      </c>
    </row>
    <row r="46" spans="2:24" ht="125.25" customHeight="1">
      <c r="B46" s="329" t="s">
        <v>155</v>
      </c>
      <c r="C46" s="141" t="s">
        <v>156</v>
      </c>
      <c r="D46" s="148" t="s">
        <v>157</v>
      </c>
      <c r="E46" s="143" t="s">
        <v>37</v>
      </c>
      <c r="F46" s="119" t="s">
        <v>92</v>
      </c>
      <c r="G46" s="120">
        <v>65</v>
      </c>
      <c r="H46" s="39">
        <v>20</v>
      </c>
      <c r="I46" s="40">
        <v>15</v>
      </c>
      <c r="J46" s="40">
        <v>15</v>
      </c>
      <c r="K46" s="43">
        <v>15</v>
      </c>
      <c r="L46" s="42">
        <v>16</v>
      </c>
      <c r="M46" s="41">
        <v>12</v>
      </c>
      <c r="N46" s="76"/>
      <c r="O46" s="44"/>
      <c r="P46" s="98">
        <f t="shared" si="4"/>
        <v>0.8</v>
      </c>
      <c r="Q46" s="99">
        <f t="shared" si="2"/>
        <v>0.8</v>
      </c>
      <c r="R46" s="77"/>
      <c r="S46" s="78"/>
      <c r="T46" s="316">
        <f t="shared" si="3"/>
        <v>0.24615384615384617</v>
      </c>
      <c r="U46" s="317">
        <f>IFERROR((L46+M46)/$G$46, "No Programado")</f>
        <v>0.43076923076923079</v>
      </c>
      <c r="V46" s="77"/>
      <c r="W46" s="78"/>
      <c r="X46" s="388" t="s">
        <v>158</v>
      </c>
    </row>
    <row r="47" spans="2:24" ht="129" customHeight="1">
      <c r="B47" s="330" t="s">
        <v>40</v>
      </c>
      <c r="C47" s="111" t="s">
        <v>159</v>
      </c>
      <c r="D47" s="149" t="s">
        <v>160</v>
      </c>
      <c r="E47" s="113" t="s">
        <v>37</v>
      </c>
      <c r="F47" s="146" t="s">
        <v>161</v>
      </c>
      <c r="G47" s="125">
        <v>65</v>
      </c>
      <c r="H47" s="39">
        <v>20</v>
      </c>
      <c r="I47" s="40">
        <v>15</v>
      </c>
      <c r="J47" s="40">
        <v>15</v>
      </c>
      <c r="K47" s="43">
        <v>15</v>
      </c>
      <c r="L47" s="42">
        <v>16</v>
      </c>
      <c r="M47" s="41">
        <v>12</v>
      </c>
      <c r="N47" s="76"/>
      <c r="O47" s="44"/>
      <c r="P47" s="98">
        <f t="shared" si="4"/>
        <v>0.8</v>
      </c>
      <c r="Q47" s="99">
        <f t="shared" si="2"/>
        <v>0.8</v>
      </c>
      <c r="R47" s="77"/>
      <c r="S47" s="78"/>
      <c r="T47" s="316">
        <f t="shared" si="3"/>
        <v>0.24615384615384617</v>
      </c>
      <c r="U47" s="317">
        <f>IFERROR((L47+M47)/$G$47, "No Programado")</f>
        <v>0.43076923076923079</v>
      </c>
      <c r="V47" s="77"/>
      <c r="W47" s="78"/>
      <c r="X47" s="389" t="s">
        <v>162</v>
      </c>
    </row>
    <row r="48" spans="2:24" ht="134.1" customHeight="1">
      <c r="B48" s="329" t="s">
        <v>163</v>
      </c>
      <c r="C48" s="150" t="s">
        <v>164</v>
      </c>
      <c r="D48" s="151" t="s">
        <v>165</v>
      </c>
      <c r="E48" s="143" t="s">
        <v>37</v>
      </c>
      <c r="F48" s="119" t="s">
        <v>92</v>
      </c>
      <c r="G48" s="120">
        <v>126</v>
      </c>
      <c r="H48" s="39">
        <v>54</v>
      </c>
      <c r="I48" s="40">
        <v>24</v>
      </c>
      <c r="J48" s="40">
        <v>24</v>
      </c>
      <c r="K48" s="43">
        <v>24</v>
      </c>
      <c r="L48" s="42">
        <v>47</v>
      </c>
      <c r="M48" s="41">
        <v>13</v>
      </c>
      <c r="N48" s="76"/>
      <c r="O48" s="44"/>
      <c r="P48" s="98">
        <f t="shared" si="4"/>
        <v>0.87037037037037035</v>
      </c>
      <c r="Q48" s="99">
        <f t="shared" si="2"/>
        <v>0.54166666666666663</v>
      </c>
      <c r="R48" s="77"/>
      <c r="S48" s="78"/>
      <c r="T48" s="316">
        <f t="shared" si="3"/>
        <v>0.37301587301587302</v>
      </c>
      <c r="U48" s="317">
        <f>IFERROR((L48+M48)/$G$48, "No Programado")</f>
        <v>0.47619047619047616</v>
      </c>
      <c r="V48" s="77"/>
      <c r="W48" s="78"/>
      <c r="X48" s="384" t="s">
        <v>166</v>
      </c>
    </row>
    <row r="49" spans="2:24" ht="133.35" customHeight="1">
      <c r="B49" s="330" t="s">
        <v>40</v>
      </c>
      <c r="C49" s="162" t="s">
        <v>167</v>
      </c>
      <c r="D49" s="149" t="s">
        <v>168</v>
      </c>
      <c r="E49" s="113" t="s">
        <v>37</v>
      </c>
      <c r="F49" s="146" t="s">
        <v>169</v>
      </c>
      <c r="G49" s="125">
        <v>110</v>
      </c>
      <c r="H49" s="39">
        <v>50</v>
      </c>
      <c r="I49" s="40">
        <v>20</v>
      </c>
      <c r="J49" s="40">
        <v>20</v>
      </c>
      <c r="K49" s="43">
        <v>20</v>
      </c>
      <c r="L49" s="42">
        <v>43</v>
      </c>
      <c r="M49" s="41">
        <v>8</v>
      </c>
      <c r="N49" s="76"/>
      <c r="O49" s="44"/>
      <c r="P49" s="98">
        <f t="shared" si="4"/>
        <v>0.86</v>
      </c>
      <c r="Q49" s="99">
        <f t="shared" si="2"/>
        <v>0.4</v>
      </c>
      <c r="R49" s="77"/>
      <c r="S49" s="78"/>
      <c r="T49" s="316">
        <f t="shared" si="3"/>
        <v>0.39090909090909093</v>
      </c>
      <c r="U49" s="317">
        <f>IFERROR((L49+M49)/$G$49, "No Programado")</f>
        <v>0.46363636363636362</v>
      </c>
      <c r="V49" s="77"/>
      <c r="W49" s="78"/>
      <c r="X49" s="383" t="s">
        <v>170</v>
      </c>
    </row>
    <row r="50" spans="2:24" ht="133.35" customHeight="1">
      <c r="B50" s="330" t="s">
        <v>40</v>
      </c>
      <c r="C50" s="162" t="s">
        <v>171</v>
      </c>
      <c r="D50" s="149" t="s">
        <v>172</v>
      </c>
      <c r="E50" s="113" t="s">
        <v>37</v>
      </c>
      <c r="F50" s="146" t="s">
        <v>124</v>
      </c>
      <c r="G50" s="125">
        <v>16</v>
      </c>
      <c r="H50" s="39">
        <v>4</v>
      </c>
      <c r="I50" s="40">
        <v>4</v>
      </c>
      <c r="J50" s="40">
        <v>4</v>
      </c>
      <c r="K50" s="43">
        <v>4</v>
      </c>
      <c r="L50" s="42">
        <v>4</v>
      </c>
      <c r="M50" s="41">
        <v>5</v>
      </c>
      <c r="N50" s="76"/>
      <c r="O50" s="44"/>
      <c r="P50" s="98">
        <f t="shared" si="4"/>
        <v>1</v>
      </c>
      <c r="Q50" s="99">
        <f t="shared" si="2"/>
        <v>1.25</v>
      </c>
      <c r="R50" s="77"/>
      <c r="S50" s="78"/>
      <c r="T50" s="316">
        <f t="shared" si="3"/>
        <v>0.25</v>
      </c>
      <c r="U50" s="317">
        <f>IFERROR((L50+M50)/$G$50, "No Programado")</f>
        <v>0.5625</v>
      </c>
      <c r="V50" s="77"/>
      <c r="W50" s="78"/>
      <c r="X50" s="383" t="s">
        <v>173</v>
      </c>
    </row>
    <row r="51" spans="2:24" ht="133.35" customHeight="1">
      <c r="B51" s="329" t="s">
        <v>174</v>
      </c>
      <c r="C51" s="150" t="s">
        <v>175</v>
      </c>
      <c r="D51" s="151" t="s">
        <v>176</v>
      </c>
      <c r="E51" s="143" t="s">
        <v>37</v>
      </c>
      <c r="F51" s="119" t="s">
        <v>92</v>
      </c>
      <c r="G51" s="120">
        <v>57</v>
      </c>
      <c r="H51" s="39">
        <v>22</v>
      </c>
      <c r="I51" s="40">
        <v>12</v>
      </c>
      <c r="J51" s="40">
        <v>13</v>
      </c>
      <c r="K51" s="43">
        <v>10</v>
      </c>
      <c r="L51" s="42">
        <v>21</v>
      </c>
      <c r="M51" s="41">
        <v>10</v>
      </c>
      <c r="N51" s="76"/>
      <c r="O51" s="44"/>
      <c r="P51" s="98">
        <f t="shared" si="4"/>
        <v>0.95454545454545459</v>
      </c>
      <c r="Q51" s="99">
        <f t="shared" si="2"/>
        <v>0.83333333333333337</v>
      </c>
      <c r="R51" s="77"/>
      <c r="S51" s="78"/>
      <c r="T51" s="316">
        <f t="shared" si="3"/>
        <v>0.36842105263157893</v>
      </c>
      <c r="U51" s="317">
        <f>IFERROR((L51+M51)/$G$51, "No Programado")</f>
        <v>0.54385964912280704</v>
      </c>
      <c r="V51" s="77"/>
      <c r="W51" s="78"/>
      <c r="X51" s="384" t="s">
        <v>177</v>
      </c>
    </row>
    <row r="52" spans="2:24" ht="133.35" customHeight="1">
      <c r="B52" s="330" t="s">
        <v>40</v>
      </c>
      <c r="C52" s="163" t="s">
        <v>178</v>
      </c>
      <c r="D52" s="164" t="s">
        <v>179</v>
      </c>
      <c r="E52" s="113" t="s">
        <v>37</v>
      </c>
      <c r="F52" s="146" t="s">
        <v>124</v>
      </c>
      <c r="G52" s="125">
        <v>57</v>
      </c>
      <c r="H52" s="39">
        <v>22</v>
      </c>
      <c r="I52" s="40">
        <v>12</v>
      </c>
      <c r="J52" s="40">
        <v>13</v>
      </c>
      <c r="K52" s="43">
        <v>10</v>
      </c>
      <c r="L52" s="42">
        <v>21</v>
      </c>
      <c r="M52" s="41">
        <v>10</v>
      </c>
      <c r="N52" s="76"/>
      <c r="O52" s="44"/>
      <c r="P52" s="98">
        <f t="shared" si="4"/>
        <v>0.95454545454545459</v>
      </c>
      <c r="Q52" s="99">
        <f t="shared" si="2"/>
        <v>0.83333333333333337</v>
      </c>
      <c r="R52" s="77"/>
      <c r="S52" s="78"/>
      <c r="T52" s="316">
        <f t="shared" si="3"/>
        <v>0.36842105263157893</v>
      </c>
      <c r="U52" s="317">
        <f>IFERROR((L52+M52)/$G$52, "No Programado")</f>
        <v>0.54385964912280704</v>
      </c>
      <c r="V52" s="77"/>
      <c r="W52" s="78"/>
      <c r="X52" s="383" t="s">
        <v>180</v>
      </c>
    </row>
    <row r="53" spans="2:24" ht="133.35" customHeight="1">
      <c r="B53" s="329" t="s">
        <v>181</v>
      </c>
      <c r="C53" s="117" t="s">
        <v>182</v>
      </c>
      <c r="D53" s="165" t="s">
        <v>183</v>
      </c>
      <c r="E53" s="143" t="s">
        <v>37</v>
      </c>
      <c r="F53" s="109" t="s">
        <v>184</v>
      </c>
      <c r="G53" s="110">
        <v>16</v>
      </c>
      <c r="H53" s="42">
        <v>6</v>
      </c>
      <c r="I53" s="40">
        <v>3</v>
      </c>
      <c r="J53" s="40">
        <v>7</v>
      </c>
      <c r="K53" s="43">
        <v>0</v>
      </c>
      <c r="L53" s="81">
        <v>6</v>
      </c>
      <c r="M53" s="41">
        <v>4</v>
      </c>
      <c r="N53" s="76"/>
      <c r="O53" s="44"/>
      <c r="P53" s="98">
        <f t="shared" si="4"/>
        <v>1</v>
      </c>
      <c r="Q53" s="99">
        <f>IFERROR((M53/I53),"100%")</f>
        <v>1.3333333333333333</v>
      </c>
      <c r="R53" s="77"/>
      <c r="S53" s="78"/>
      <c r="T53" s="316">
        <f>IFERROR((L53/G53),"No Programado")</f>
        <v>0.375</v>
      </c>
      <c r="U53" s="317">
        <f>IFERROR((L53+M53)/$G$53, "No Programado")</f>
        <v>0.625</v>
      </c>
      <c r="V53" s="77"/>
      <c r="W53" s="78"/>
      <c r="X53" s="384" t="s">
        <v>185</v>
      </c>
    </row>
    <row r="54" spans="2:24" ht="133.35" customHeight="1">
      <c r="B54" s="330" t="s">
        <v>40</v>
      </c>
      <c r="C54" s="111" t="s">
        <v>186</v>
      </c>
      <c r="D54" s="166" t="s">
        <v>187</v>
      </c>
      <c r="E54" s="38" t="s">
        <v>37</v>
      </c>
      <c r="F54" s="114" t="s">
        <v>184</v>
      </c>
      <c r="G54" s="115">
        <v>12</v>
      </c>
      <c r="H54" s="42">
        <v>6</v>
      </c>
      <c r="I54" s="40">
        <v>3</v>
      </c>
      <c r="J54" s="40">
        <v>3</v>
      </c>
      <c r="K54" s="43">
        <v>0</v>
      </c>
      <c r="L54" s="81">
        <v>6</v>
      </c>
      <c r="M54" s="41">
        <v>3</v>
      </c>
      <c r="N54" s="76"/>
      <c r="O54" s="44"/>
      <c r="P54" s="98">
        <f>IFERROR((L54/H54),"100%")</f>
        <v>1</v>
      </c>
      <c r="Q54" s="99">
        <f>IFERROR((M54/I54),"100%")</f>
        <v>1</v>
      </c>
      <c r="R54" s="77"/>
      <c r="S54" s="78"/>
      <c r="T54" s="316">
        <f>IFERROR((L54/G54),"No Programado")</f>
        <v>0.5</v>
      </c>
      <c r="U54" s="317">
        <f>IFERROR((L54+M54)/$G$54, "No Programado")</f>
        <v>0.75</v>
      </c>
      <c r="V54" s="77"/>
      <c r="W54" s="78"/>
      <c r="X54" s="383" t="s">
        <v>188</v>
      </c>
    </row>
    <row r="55" spans="2:24" ht="133.35" customHeight="1">
      <c r="B55" s="330" t="s">
        <v>40</v>
      </c>
      <c r="C55" s="167" t="s">
        <v>189</v>
      </c>
      <c r="D55" s="168" t="s">
        <v>190</v>
      </c>
      <c r="E55" s="38" t="s">
        <v>37</v>
      </c>
      <c r="F55" s="169" t="s">
        <v>191</v>
      </c>
      <c r="G55" s="115">
        <v>4</v>
      </c>
      <c r="H55" s="42">
        <v>0</v>
      </c>
      <c r="I55" s="40">
        <v>0</v>
      </c>
      <c r="J55" s="40">
        <v>4</v>
      </c>
      <c r="K55" s="43">
        <v>0</v>
      </c>
      <c r="L55" s="81">
        <v>0</v>
      </c>
      <c r="M55" s="41">
        <v>1</v>
      </c>
      <c r="N55" s="76"/>
      <c r="O55" s="44"/>
      <c r="P55" s="98" t="str">
        <f t="shared" si="4"/>
        <v>100%</v>
      </c>
      <c r="Q55" s="99" t="str">
        <f t="shared" si="2"/>
        <v>100%</v>
      </c>
      <c r="R55" s="77"/>
      <c r="S55" s="78"/>
      <c r="T55" s="316">
        <f t="shared" si="3"/>
        <v>0</v>
      </c>
      <c r="U55" s="317">
        <f>IFERROR((L55+M55)/$G$55, "No Programado")</f>
        <v>0.25</v>
      </c>
      <c r="V55" s="77"/>
      <c r="W55" s="78"/>
      <c r="X55" s="387" t="s">
        <v>192</v>
      </c>
    </row>
    <row r="56" spans="2:24" ht="133.35" customHeight="1">
      <c r="B56" s="338" t="s">
        <v>193</v>
      </c>
      <c r="C56" s="117" t="s">
        <v>194</v>
      </c>
      <c r="D56" s="170" t="s">
        <v>195</v>
      </c>
      <c r="E56" s="171" t="s">
        <v>37</v>
      </c>
      <c r="F56" s="172" t="s">
        <v>196</v>
      </c>
      <c r="G56" s="110">
        <v>8328</v>
      </c>
      <c r="H56" s="39">
        <v>2082</v>
      </c>
      <c r="I56" s="40">
        <v>2082</v>
      </c>
      <c r="J56" s="40">
        <v>2082</v>
      </c>
      <c r="K56" s="43">
        <v>2082</v>
      </c>
      <c r="L56" s="42">
        <v>2683</v>
      </c>
      <c r="M56" s="41">
        <v>4034</v>
      </c>
      <c r="N56" s="76"/>
      <c r="O56" s="44"/>
      <c r="P56" s="98">
        <f t="shared" si="4"/>
        <v>1.2886647454370797</v>
      </c>
      <c r="Q56" s="99">
        <f t="shared" si="2"/>
        <v>1.9375600384245917</v>
      </c>
      <c r="R56" s="77"/>
      <c r="S56" s="78"/>
      <c r="T56" s="316">
        <f t="shared" si="3"/>
        <v>0.32216618635926991</v>
      </c>
      <c r="U56" s="317">
        <f>IFERROR((L56+M56)/$G$56, "No Programado")</f>
        <v>0.80655619596541783</v>
      </c>
      <c r="V56" s="77"/>
      <c r="W56" s="78"/>
      <c r="X56" s="390" t="s">
        <v>197</v>
      </c>
    </row>
    <row r="57" spans="2:24" ht="133.35" customHeight="1">
      <c r="B57" s="339" t="s">
        <v>40</v>
      </c>
      <c r="C57" s="173" t="s">
        <v>198</v>
      </c>
      <c r="D57" s="174" t="s">
        <v>199</v>
      </c>
      <c r="E57" s="113" t="s">
        <v>37</v>
      </c>
      <c r="F57" s="175" t="s">
        <v>200</v>
      </c>
      <c r="G57" s="115">
        <v>8328</v>
      </c>
      <c r="H57" s="39">
        <v>2082</v>
      </c>
      <c r="I57" s="40">
        <v>2082</v>
      </c>
      <c r="J57" s="40">
        <v>2082</v>
      </c>
      <c r="K57" s="43">
        <v>2082</v>
      </c>
      <c r="L57" s="42">
        <v>2683</v>
      </c>
      <c r="M57" s="41">
        <v>4034</v>
      </c>
      <c r="N57" s="76"/>
      <c r="O57" s="44"/>
      <c r="P57" s="98">
        <f t="shared" si="4"/>
        <v>1.2886647454370797</v>
      </c>
      <c r="Q57" s="99">
        <f t="shared" si="2"/>
        <v>1.9375600384245917</v>
      </c>
      <c r="R57" s="77"/>
      <c r="S57" s="78"/>
      <c r="T57" s="316">
        <f t="shared" si="3"/>
        <v>0.32216618635926991</v>
      </c>
      <c r="U57" s="317">
        <f>IFERROR((L57+M57)/$G$57, "No Programado")</f>
        <v>0.80655619596541783</v>
      </c>
      <c r="V57" s="77"/>
      <c r="W57" s="78"/>
      <c r="X57" s="391" t="s">
        <v>201</v>
      </c>
    </row>
    <row r="58" spans="2:24" ht="133.35" customHeight="1">
      <c r="B58" s="340" t="s">
        <v>202</v>
      </c>
      <c r="C58" s="176" t="s">
        <v>203</v>
      </c>
      <c r="D58" s="177" t="s">
        <v>204</v>
      </c>
      <c r="E58" s="143" t="s">
        <v>37</v>
      </c>
      <c r="F58" s="178" t="s">
        <v>92</v>
      </c>
      <c r="G58" s="110">
        <v>1375</v>
      </c>
      <c r="H58" s="39">
        <v>271</v>
      </c>
      <c r="I58" s="40">
        <v>368</v>
      </c>
      <c r="J58" s="40">
        <v>368</v>
      </c>
      <c r="K58" s="43">
        <v>368</v>
      </c>
      <c r="L58" s="42">
        <v>271</v>
      </c>
      <c r="M58" s="41">
        <v>430</v>
      </c>
      <c r="N58" s="76"/>
      <c r="O58" s="44"/>
      <c r="P58" s="98">
        <f t="shared" si="4"/>
        <v>1</v>
      </c>
      <c r="Q58" s="99">
        <f t="shared" si="2"/>
        <v>1.1684782608695652</v>
      </c>
      <c r="R58" s="77"/>
      <c r="S58" s="78"/>
      <c r="T58" s="316">
        <f t="shared" si="3"/>
        <v>0.19709090909090909</v>
      </c>
      <c r="U58" s="317">
        <f>IFERROR((L58+M58)/$G$58, "No Programado")</f>
        <v>0.50981818181818184</v>
      </c>
      <c r="V58" s="77"/>
      <c r="W58" s="78"/>
      <c r="X58" s="392" t="s">
        <v>205</v>
      </c>
    </row>
    <row r="59" spans="2:24" ht="133.35" customHeight="1">
      <c r="B59" s="330" t="s">
        <v>40</v>
      </c>
      <c r="C59" s="179" t="s">
        <v>206</v>
      </c>
      <c r="D59" s="111" t="s">
        <v>207</v>
      </c>
      <c r="E59" s="113" t="s">
        <v>37</v>
      </c>
      <c r="F59" s="146" t="s">
        <v>124</v>
      </c>
      <c r="G59" s="115">
        <v>1375</v>
      </c>
      <c r="H59" s="39">
        <v>271</v>
      </c>
      <c r="I59" s="40">
        <v>368</v>
      </c>
      <c r="J59" s="40">
        <v>368</v>
      </c>
      <c r="K59" s="43">
        <v>368</v>
      </c>
      <c r="L59" s="42">
        <v>271</v>
      </c>
      <c r="M59" s="41">
        <v>430</v>
      </c>
      <c r="N59" s="76"/>
      <c r="O59" s="44"/>
      <c r="P59" s="98">
        <f t="shared" si="4"/>
        <v>1</v>
      </c>
      <c r="Q59" s="99">
        <f t="shared" si="2"/>
        <v>1.1684782608695652</v>
      </c>
      <c r="R59" s="77"/>
      <c r="S59" s="78"/>
      <c r="T59" s="316">
        <f t="shared" si="3"/>
        <v>0.19709090909090909</v>
      </c>
      <c r="U59" s="317">
        <f>IFERROR((L59+M59)/$G$59, "No Programado")</f>
        <v>0.50981818181818184</v>
      </c>
      <c r="V59" s="77"/>
      <c r="W59" s="78"/>
      <c r="X59" s="383" t="s">
        <v>208</v>
      </c>
    </row>
    <row r="60" spans="2:24" ht="133.35" customHeight="1">
      <c r="B60" s="329" t="s">
        <v>209</v>
      </c>
      <c r="C60" s="180" t="s">
        <v>210</v>
      </c>
      <c r="D60" s="117" t="s">
        <v>211</v>
      </c>
      <c r="E60" s="143" t="s">
        <v>37</v>
      </c>
      <c r="F60" s="119" t="s">
        <v>92</v>
      </c>
      <c r="G60" s="110">
        <v>20</v>
      </c>
      <c r="H60" s="39">
        <v>6</v>
      </c>
      <c r="I60" s="40">
        <v>6</v>
      </c>
      <c r="J60" s="40">
        <v>4</v>
      </c>
      <c r="K60" s="43">
        <v>4</v>
      </c>
      <c r="L60" s="42">
        <v>6</v>
      </c>
      <c r="M60" s="41">
        <v>24</v>
      </c>
      <c r="N60" s="76"/>
      <c r="O60" s="44"/>
      <c r="P60" s="98">
        <f t="shared" si="4"/>
        <v>1</v>
      </c>
      <c r="Q60" s="99">
        <f t="shared" si="2"/>
        <v>4</v>
      </c>
      <c r="R60" s="77"/>
      <c r="S60" s="78"/>
      <c r="T60" s="316">
        <f t="shared" si="3"/>
        <v>0.3</v>
      </c>
      <c r="U60" s="317">
        <f>IFERROR((L60+M60)/$G$60, "No Programado")</f>
        <v>1.5</v>
      </c>
      <c r="V60" s="77"/>
      <c r="W60" s="78"/>
      <c r="X60" s="384" t="s">
        <v>212</v>
      </c>
    </row>
    <row r="61" spans="2:24" ht="133.35" customHeight="1">
      <c r="B61" s="330" t="s">
        <v>40</v>
      </c>
      <c r="C61" s="179" t="s">
        <v>213</v>
      </c>
      <c r="D61" s="111" t="s">
        <v>214</v>
      </c>
      <c r="E61" s="113" t="s">
        <v>37</v>
      </c>
      <c r="F61" s="146" t="s">
        <v>215</v>
      </c>
      <c r="G61" s="115">
        <v>20</v>
      </c>
      <c r="H61" s="39">
        <v>6</v>
      </c>
      <c r="I61" s="40">
        <v>6</v>
      </c>
      <c r="J61" s="40">
        <v>4</v>
      </c>
      <c r="K61" s="43">
        <v>4</v>
      </c>
      <c r="L61" s="42">
        <v>6</v>
      </c>
      <c r="M61" s="41">
        <v>24</v>
      </c>
      <c r="N61" s="76"/>
      <c r="O61" s="44"/>
      <c r="P61" s="98">
        <f t="shared" si="4"/>
        <v>1</v>
      </c>
      <c r="Q61" s="99">
        <f t="shared" si="2"/>
        <v>4</v>
      </c>
      <c r="R61" s="77"/>
      <c r="S61" s="78"/>
      <c r="T61" s="316">
        <f t="shared" si="3"/>
        <v>0.3</v>
      </c>
      <c r="U61" s="317">
        <f>IFERROR((L61+M61)/$G$61, "No Programado")</f>
        <v>1.5</v>
      </c>
      <c r="V61" s="77"/>
      <c r="W61" s="78"/>
      <c r="X61" s="383" t="s">
        <v>216</v>
      </c>
    </row>
    <row r="62" spans="2:24" ht="133.35" customHeight="1">
      <c r="B62" s="329" t="s">
        <v>217</v>
      </c>
      <c r="C62" s="180" t="s">
        <v>218</v>
      </c>
      <c r="D62" s="117" t="s">
        <v>219</v>
      </c>
      <c r="E62" s="143" t="s">
        <v>37</v>
      </c>
      <c r="F62" s="119" t="s">
        <v>92</v>
      </c>
      <c r="G62" s="110">
        <v>166</v>
      </c>
      <c r="H62" s="39">
        <v>19</v>
      </c>
      <c r="I62" s="40">
        <v>63</v>
      </c>
      <c r="J62" s="40">
        <v>28</v>
      </c>
      <c r="K62" s="43">
        <v>56</v>
      </c>
      <c r="L62" s="42">
        <v>19</v>
      </c>
      <c r="M62" s="41">
        <v>94</v>
      </c>
      <c r="N62" s="76"/>
      <c r="O62" s="44"/>
      <c r="P62" s="98">
        <f t="shared" si="4"/>
        <v>1</v>
      </c>
      <c r="Q62" s="99">
        <f t="shared" si="2"/>
        <v>1.4920634920634921</v>
      </c>
      <c r="R62" s="77"/>
      <c r="S62" s="78"/>
      <c r="T62" s="316">
        <f t="shared" si="3"/>
        <v>0.1144578313253012</v>
      </c>
      <c r="U62" s="317">
        <f>IFERROR((L62+M62)/$G$62, "No Programado")</f>
        <v>0.68072289156626509</v>
      </c>
      <c r="V62" s="77"/>
      <c r="W62" s="78"/>
      <c r="X62" s="384" t="s">
        <v>220</v>
      </c>
    </row>
    <row r="63" spans="2:24" ht="133.35" customHeight="1">
      <c r="B63" s="330" t="s">
        <v>40</v>
      </c>
      <c r="C63" s="181" t="s">
        <v>221</v>
      </c>
      <c r="D63" s="182" t="s">
        <v>222</v>
      </c>
      <c r="E63" s="183" t="s">
        <v>37</v>
      </c>
      <c r="F63" s="184" t="s">
        <v>223</v>
      </c>
      <c r="G63" s="185">
        <v>152</v>
      </c>
      <c r="H63" s="39">
        <v>12</v>
      </c>
      <c r="I63" s="186">
        <v>60</v>
      </c>
      <c r="J63" s="40">
        <v>26</v>
      </c>
      <c r="K63" s="43">
        <v>54</v>
      </c>
      <c r="L63" s="42">
        <v>12</v>
      </c>
      <c r="M63" s="41">
        <v>91</v>
      </c>
      <c r="N63" s="76"/>
      <c r="O63" s="44"/>
      <c r="P63" s="98">
        <f t="shared" si="4"/>
        <v>1</v>
      </c>
      <c r="Q63" s="99">
        <f t="shared" si="2"/>
        <v>1.5166666666666666</v>
      </c>
      <c r="R63" s="99"/>
      <c r="S63" s="86"/>
      <c r="T63" s="316">
        <f t="shared" si="3"/>
        <v>7.8947368421052627E-2</v>
      </c>
      <c r="U63" s="317">
        <f>IFERROR((L63+M63)/$G$63, "No Programado")</f>
        <v>0.67763157894736847</v>
      </c>
      <c r="V63" s="77"/>
      <c r="W63" s="78"/>
      <c r="X63" s="393" t="s">
        <v>224</v>
      </c>
    </row>
    <row r="64" spans="2:24" ht="133.35" customHeight="1">
      <c r="B64" s="330" t="s">
        <v>40</v>
      </c>
      <c r="C64" s="187" t="s">
        <v>225</v>
      </c>
      <c r="D64" s="188" t="s">
        <v>226</v>
      </c>
      <c r="E64" s="183" t="s">
        <v>37</v>
      </c>
      <c r="F64" s="184" t="s">
        <v>227</v>
      </c>
      <c r="G64" s="185">
        <v>14</v>
      </c>
      <c r="H64" s="39">
        <v>7</v>
      </c>
      <c r="I64" s="186">
        <v>3</v>
      </c>
      <c r="J64" s="40">
        <v>2</v>
      </c>
      <c r="K64" s="43">
        <v>2</v>
      </c>
      <c r="L64" s="42">
        <v>7</v>
      </c>
      <c r="M64" s="41">
        <v>3</v>
      </c>
      <c r="N64" s="76"/>
      <c r="O64" s="44"/>
      <c r="P64" s="98">
        <f t="shared" si="4"/>
        <v>1</v>
      </c>
      <c r="Q64" s="99">
        <f t="shared" si="2"/>
        <v>1</v>
      </c>
      <c r="R64" s="99"/>
      <c r="S64" s="86"/>
      <c r="T64" s="316">
        <f t="shared" si="3"/>
        <v>0.5</v>
      </c>
      <c r="U64" s="317">
        <f>IFERROR((L64+M64)/$G$64, "No Programado")</f>
        <v>0.7142857142857143</v>
      </c>
      <c r="V64" s="77"/>
      <c r="W64" s="78"/>
      <c r="X64" s="393" t="s">
        <v>228</v>
      </c>
    </row>
    <row r="65" spans="1:24" ht="133.35" customHeight="1">
      <c r="B65" s="329" t="s">
        <v>229</v>
      </c>
      <c r="C65" s="180" t="s">
        <v>230</v>
      </c>
      <c r="D65" s="189" t="s">
        <v>231</v>
      </c>
      <c r="E65" s="190" t="s">
        <v>37</v>
      </c>
      <c r="F65" s="191" t="s">
        <v>92</v>
      </c>
      <c r="G65" s="110">
        <v>29</v>
      </c>
      <c r="H65" s="130">
        <v>7</v>
      </c>
      <c r="I65" s="40">
        <v>9</v>
      </c>
      <c r="J65" s="131">
        <v>7</v>
      </c>
      <c r="K65" s="132">
        <v>6</v>
      </c>
      <c r="L65" s="133">
        <v>7</v>
      </c>
      <c r="M65" s="134">
        <v>12</v>
      </c>
      <c r="N65" s="192"/>
      <c r="O65" s="135"/>
      <c r="P65" s="98">
        <f t="shared" si="4"/>
        <v>1</v>
      </c>
      <c r="Q65" s="99">
        <f t="shared" si="2"/>
        <v>1.3333333333333333</v>
      </c>
      <c r="R65" s="193"/>
      <c r="S65" s="194"/>
      <c r="T65" s="316">
        <f t="shared" si="3"/>
        <v>0.2413793103448276</v>
      </c>
      <c r="U65" s="317">
        <f>IFERROR((L65+M65)/$G$65, "No Programado")</f>
        <v>0.65517241379310343</v>
      </c>
      <c r="V65" s="77"/>
      <c r="W65" s="78"/>
      <c r="X65" s="394" t="s">
        <v>232</v>
      </c>
    </row>
    <row r="66" spans="1:24" ht="133.35" customHeight="1">
      <c r="A66" t="s">
        <v>233</v>
      </c>
      <c r="B66" s="330" t="s">
        <v>40</v>
      </c>
      <c r="C66" s="179" t="s">
        <v>234</v>
      </c>
      <c r="D66" s="195" t="s">
        <v>235</v>
      </c>
      <c r="E66" s="183" t="s">
        <v>37</v>
      </c>
      <c r="F66" s="196" t="s">
        <v>236</v>
      </c>
      <c r="G66" s="185">
        <v>29</v>
      </c>
      <c r="H66" s="39">
        <v>7</v>
      </c>
      <c r="I66" s="40">
        <v>9</v>
      </c>
      <c r="J66" s="40">
        <v>7</v>
      </c>
      <c r="K66" s="43">
        <v>6</v>
      </c>
      <c r="L66" s="95">
        <v>7</v>
      </c>
      <c r="M66" s="96">
        <v>12</v>
      </c>
      <c r="N66" s="197"/>
      <c r="O66" s="97"/>
      <c r="P66" s="98">
        <f t="shared" si="4"/>
        <v>1</v>
      </c>
      <c r="Q66" s="99">
        <f t="shared" si="2"/>
        <v>1.3333333333333333</v>
      </c>
      <c r="R66" s="198"/>
      <c r="S66" s="199"/>
      <c r="T66" s="316">
        <f t="shared" si="3"/>
        <v>0.2413793103448276</v>
      </c>
      <c r="U66" s="317">
        <f>IFERROR((L66+M66)/$G$66, "No Programado")</f>
        <v>0.65517241379310343</v>
      </c>
      <c r="V66" s="77"/>
      <c r="W66" s="78"/>
      <c r="X66" s="389" t="s">
        <v>237</v>
      </c>
    </row>
    <row r="67" spans="1:24" ht="133.35" customHeight="1">
      <c r="B67" s="329" t="s">
        <v>238</v>
      </c>
      <c r="C67" s="180" t="s">
        <v>239</v>
      </c>
      <c r="D67" s="200" t="s">
        <v>240</v>
      </c>
      <c r="E67" s="201" t="s">
        <v>37</v>
      </c>
      <c r="F67" s="178" t="s">
        <v>92</v>
      </c>
      <c r="G67" s="110">
        <v>169</v>
      </c>
      <c r="H67" s="130">
        <v>33</v>
      </c>
      <c r="I67" s="131">
        <v>52</v>
      </c>
      <c r="J67" s="131">
        <v>45</v>
      </c>
      <c r="K67" s="132">
        <v>39</v>
      </c>
      <c r="L67" s="42">
        <v>33</v>
      </c>
      <c r="M67" s="41">
        <v>45</v>
      </c>
      <c r="N67" s="76"/>
      <c r="O67" s="44"/>
      <c r="P67" s="98">
        <f t="shared" si="4"/>
        <v>1</v>
      </c>
      <c r="Q67" s="99">
        <f t="shared" si="2"/>
        <v>0.86538461538461542</v>
      </c>
      <c r="R67" s="202"/>
      <c r="S67" s="194"/>
      <c r="T67" s="316">
        <f t="shared" si="3"/>
        <v>0.19526627218934911</v>
      </c>
      <c r="U67" s="317">
        <f>IFERROR((L67+M67)/$G$67, "No Programado")</f>
        <v>0.46153846153846156</v>
      </c>
      <c r="V67" s="77"/>
      <c r="W67" s="78"/>
      <c r="X67" s="392" t="s">
        <v>241</v>
      </c>
    </row>
    <row r="68" spans="1:24" ht="133.35" customHeight="1">
      <c r="B68" s="341" t="s">
        <v>40</v>
      </c>
      <c r="C68" s="203" t="s">
        <v>242</v>
      </c>
      <c r="D68" s="204" t="s">
        <v>243</v>
      </c>
      <c r="E68" s="205" t="s">
        <v>37</v>
      </c>
      <c r="F68" s="206" t="s">
        <v>244</v>
      </c>
      <c r="G68" s="115">
        <v>85</v>
      </c>
      <c r="H68" s="39">
        <v>9</v>
      </c>
      <c r="I68" s="186">
        <v>28</v>
      </c>
      <c r="J68" s="40">
        <v>29</v>
      </c>
      <c r="K68" s="207">
        <v>19</v>
      </c>
      <c r="L68" s="95">
        <v>9</v>
      </c>
      <c r="M68" s="96">
        <v>27</v>
      </c>
      <c r="N68" s="197"/>
      <c r="O68" s="97"/>
      <c r="P68" s="98">
        <f t="shared" si="4"/>
        <v>1</v>
      </c>
      <c r="Q68" s="99">
        <f t="shared" si="2"/>
        <v>0.9642857142857143</v>
      </c>
      <c r="R68" s="193"/>
      <c r="S68" s="199"/>
      <c r="T68" s="316">
        <f t="shared" si="3"/>
        <v>0.10588235294117647</v>
      </c>
      <c r="U68" s="317">
        <f>IFERROR((L68+M68)/$G$68, "No Programado")</f>
        <v>0.42352941176470588</v>
      </c>
      <c r="V68" s="77"/>
      <c r="W68" s="78"/>
      <c r="X68" s="387" t="s">
        <v>245</v>
      </c>
    </row>
    <row r="69" spans="1:24" ht="133.35" customHeight="1">
      <c r="B69" s="330" t="s">
        <v>40</v>
      </c>
      <c r="C69" s="179" t="s">
        <v>246</v>
      </c>
      <c r="D69" s="208" t="s">
        <v>247</v>
      </c>
      <c r="E69" s="209" t="s">
        <v>37</v>
      </c>
      <c r="F69" s="114" t="s">
        <v>248</v>
      </c>
      <c r="G69" s="115">
        <v>84</v>
      </c>
      <c r="H69" s="39">
        <v>24</v>
      </c>
      <c r="I69" s="40">
        <v>24</v>
      </c>
      <c r="J69" s="210">
        <v>16</v>
      </c>
      <c r="K69" s="207">
        <v>20</v>
      </c>
      <c r="L69" s="95">
        <v>24</v>
      </c>
      <c r="M69" s="363">
        <v>18</v>
      </c>
      <c r="N69" s="76"/>
      <c r="O69" s="97"/>
      <c r="P69" s="98">
        <f t="shared" si="4"/>
        <v>1</v>
      </c>
      <c r="Q69" s="99">
        <f t="shared" si="2"/>
        <v>0.75</v>
      </c>
      <c r="R69" s="193"/>
      <c r="S69" s="199"/>
      <c r="T69" s="316">
        <f t="shared" si="3"/>
        <v>0.2857142857142857</v>
      </c>
      <c r="U69" s="317">
        <f>IFERROR((L69+M69)/$G$69, "No Programado")</f>
        <v>0.5</v>
      </c>
      <c r="V69" s="77"/>
      <c r="W69" s="78"/>
      <c r="X69" s="395" t="s">
        <v>249</v>
      </c>
    </row>
    <row r="70" spans="1:24" ht="133.35" customHeight="1">
      <c r="B70" s="329" t="s">
        <v>250</v>
      </c>
      <c r="C70" s="211" t="s">
        <v>251</v>
      </c>
      <c r="D70" s="212" t="s">
        <v>252</v>
      </c>
      <c r="E70" s="213" t="s">
        <v>37</v>
      </c>
      <c r="F70" s="119" t="s">
        <v>92</v>
      </c>
      <c r="G70" s="214">
        <v>987</v>
      </c>
      <c r="H70" s="130">
        <v>444</v>
      </c>
      <c r="I70" s="131">
        <v>181</v>
      </c>
      <c r="J70" s="40">
        <v>181</v>
      </c>
      <c r="K70" s="43">
        <v>181</v>
      </c>
      <c r="L70" s="42">
        <v>444</v>
      </c>
      <c r="M70" s="134">
        <v>208</v>
      </c>
      <c r="N70" s="192"/>
      <c r="O70" s="44"/>
      <c r="P70" s="98">
        <f t="shared" si="4"/>
        <v>1</v>
      </c>
      <c r="Q70" s="99">
        <f t="shared" si="2"/>
        <v>1.149171270718232</v>
      </c>
      <c r="R70" s="215"/>
      <c r="S70" s="194"/>
      <c r="T70" s="316">
        <f t="shared" si="3"/>
        <v>0.44984802431610943</v>
      </c>
      <c r="U70" s="317">
        <f>IFERROR((L70+M70)/$G$70, "No Programado")</f>
        <v>0.66058763931104358</v>
      </c>
      <c r="V70" s="77"/>
      <c r="W70" s="78"/>
      <c r="X70" s="394" t="s">
        <v>253</v>
      </c>
    </row>
    <row r="71" spans="1:24" ht="133.35" customHeight="1">
      <c r="B71" s="341" t="s">
        <v>40</v>
      </c>
      <c r="C71" s="154" t="s">
        <v>254</v>
      </c>
      <c r="D71" s="216" t="s">
        <v>255</v>
      </c>
      <c r="E71" s="217" t="s">
        <v>37</v>
      </c>
      <c r="F71" s="206" t="s">
        <v>256</v>
      </c>
      <c r="G71" s="115">
        <v>987</v>
      </c>
      <c r="H71" s="218">
        <v>444</v>
      </c>
      <c r="I71" s="40">
        <v>181</v>
      </c>
      <c r="J71" s="40">
        <v>181</v>
      </c>
      <c r="K71" s="43">
        <v>181</v>
      </c>
      <c r="L71" s="95">
        <v>444</v>
      </c>
      <c r="M71" s="41">
        <v>208</v>
      </c>
      <c r="N71" s="76"/>
      <c r="O71" s="97"/>
      <c r="P71" s="98">
        <f t="shared" si="4"/>
        <v>1</v>
      </c>
      <c r="Q71" s="99">
        <f t="shared" si="2"/>
        <v>1.149171270718232</v>
      </c>
      <c r="R71" s="193"/>
      <c r="S71" s="199"/>
      <c r="T71" s="316">
        <f t="shared" si="3"/>
        <v>0.44984802431610943</v>
      </c>
      <c r="U71" s="317">
        <f>IFERROR((L71+M71)/$G$71, "No Programado")</f>
        <v>0.66058763931104358</v>
      </c>
      <c r="V71" s="77"/>
      <c r="W71" s="78"/>
      <c r="X71" s="396" t="s">
        <v>257</v>
      </c>
    </row>
    <row r="72" spans="1:24" ht="133.35" customHeight="1">
      <c r="B72" s="329" t="s">
        <v>258</v>
      </c>
      <c r="C72" s="150" t="s">
        <v>259</v>
      </c>
      <c r="D72" s="151" t="s">
        <v>260</v>
      </c>
      <c r="E72" s="219" t="s">
        <v>37</v>
      </c>
      <c r="F72" s="119" t="s">
        <v>92</v>
      </c>
      <c r="G72" s="214">
        <v>49</v>
      </c>
      <c r="H72" s="39">
        <v>19</v>
      </c>
      <c r="I72" s="131">
        <v>10</v>
      </c>
      <c r="J72" s="131">
        <v>10</v>
      </c>
      <c r="K72" s="132">
        <v>10</v>
      </c>
      <c r="L72" s="42">
        <v>19</v>
      </c>
      <c r="M72" s="134">
        <v>12</v>
      </c>
      <c r="N72" s="192"/>
      <c r="O72" s="44"/>
      <c r="P72" s="98">
        <f t="shared" si="4"/>
        <v>1</v>
      </c>
      <c r="Q72" s="99">
        <f t="shared" si="2"/>
        <v>1.2</v>
      </c>
      <c r="R72" s="220"/>
      <c r="S72" s="194"/>
      <c r="T72" s="316">
        <f t="shared" si="3"/>
        <v>0.38775510204081631</v>
      </c>
      <c r="U72" s="317">
        <f>IFERROR((L72+M72)/$G$72, "No Programado")</f>
        <v>0.63265306122448983</v>
      </c>
      <c r="V72" s="77"/>
      <c r="W72" s="78"/>
      <c r="X72" s="392" t="s">
        <v>261</v>
      </c>
    </row>
    <row r="73" spans="1:24" ht="133.35" customHeight="1">
      <c r="B73" s="330" t="s">
        <v>40</v>
      </c>
      <c r="C73" s="162" t="s">
        <v>262</v>
      </c>
      <c r="D73" s="149" t="s">
        <v>263</v>
      </c>
      <c r="E73" s="221" t="s">
        <v>37</v>
      </c>
      <c r="F73" s="222" t="s">
        <v>264</v>
      </c>
      <c r="G73" s="115">
        <v>49</v>
      </c>
      <c r="H73" s="223">
        <v>19</v>
      </c>
      <c r="I73" s="40">
        <v>10</v>
      </c>
      <c r="J73" s="40">
        <v>10</v>
      </c>
      <c r="K73" s="43">
        <v>10</v>
      </c>
      <c r="L73" s="95">
        <v>19</v>
      </c>
      <c r="M73" s="41">
        <v>12</v>
      </c>
      <c r="N73" s="76"/>
      <c r="O73" s="97"/>
      <c r="P73" s="98">
        <f t="shared" si="4"/>
        <v>1</v>
      </c>
      <c r="Q73" s="99">
        <f t="shared" si="2"/>
        <v>1.2</v>
      </c>
      <c r="R73" s="224"/>
      <c r="S73" s="86"/>
      <c r="T73" s="316">
        <f t="shared" si="3"/>
        <v>0.38775510204081631</v>
      </c>
      <c r="U73" s="317">
        <f>IFERROR((L73+M73)/$G$73, "No Programado")</f>
        <v>0.63265306122448983</v>
      </c>
      <c r="V73" s="77"/>
      <c r="W73" s="78"/>
      <c r="X73" s="389" t="s">
        <v>265</v>
      </c>
    </row>
    <row r="74" spans="1:24" ht="133.35" customHeight="1">
      <c r="B74" s="329" t="s">
        <v>266</v>
      </c>
      <c r="C74" s="150" t="s">
        <v>267</v>
      </c>
      <c r="D74" s="151" t="s">
        <v>268</v>
      </c>
      <c r="E74" s="225" t="s">
        <v>37</v>
      </c>
      <c r="F74" s="342" t="s">
        <v>92</v>
      </c>
      <c r="G74" s="226">
        <v>50</v>
      </c>
      <c r="H74" s="39">
        <v>19</v>
      </c>
      <c r="I74" s="131">
        <v>12</v>
      </c>
      <c r="J74" s="131">
        <v>12</v>
      </c>
      <c r="K74" s="132">
        <v>7</v>
      </c>
      <c r="L74" s="42">
        <v>19</v>
      </c>
      <c r="M74" s="134">
        <v>19</v>
      </c>
      <c r="N74" s="192"/>
      <c r="O74" s="44"/>
      <c r="P74" s="98">
        <f t="shared" si="4"/>
        <v>1</v>
      </c>
      <c r="Q74" s="99">
        <f t="shared" si="2"/>
        <v>1.5833333333333333</v>
      </c>
      <c r="R74" s="136"/>
      <c r="S74" s="78"/>
      <c r="T74" s="316">
        <f t="shared" si="3"/>
        <v>0.38</v>
      </c>
      <c r="U74" s="317">
        <f>IFERROR((L74+M74)/$G$74, "No Programado")</f>
        <v>0.76</v>
      </c>
      <c r="V74" s="77"/>
      <c r="W74" s="78"/>
      <c r="X74" s="384" t="s">
        <v>269</v>
      </c>
    </row>
    <row r="75" spans="1:24" ht="133.35" customHeight="1">
      <c r="B75" s="330" t="s">
        <v>40</v>
      </c>
      <c r="C75" s="163" t="s">
        <v>270</v>
      </c>
      <c r="D75" s="164" t="s">
        <v>271</v>
      </c>
      <c r="E75" s="221" t="s">
        <v>37</v>
      </c>
      <c r="F75" s="343" t="s">
        <v>272</v>
      </c>
      <c r="G75" s="50">
        <v>41</v>
      </c>
      <c r="H75" s="218">
        <v>16</v>
      </c>
      <c r="I75" s="40">
        <v>10</v>
      </c>
      <c r="J75" s="40">
        <v>10</v>
      </c>
      <c r="K75" s="43">
        <v>5</v>
      </c>
      <c r="L75" s="42">
        <v>16</v>
      </c>
      <c r="M75" s="41">
        <v>11</v>
      </c>
      <c r="N75" s="76"/>
      <c r="O75" s="44"/>
      <c r="P75" s="98">
        <f t="shared" si="4"/>
        <v>1</v>
      </c>
      <c r="Q75" s="99">
        <f t="shared" si="2"/>
        <v>1.1000000000000001</v>
      </c>
      <c r="R75" s="126"/>
      <c r="S75" s="86"/>
      <c r="T75" s="316">
        <f t="shared" si="3"/>
        <v>0.3902439024390244</v>
      </c>
      <c r="U75" s="317">
        <f>IFERROR((L75+M75)/$G$75, "No Programado")</f>
        <v>0.65853658536585369</v>
      </c>
      <c r="V75" s="77"/>
      <c r="W75" s="78"/>
      <c r="X75" s="387" t="s">
        <v>273</v>
      </c>
    </row>
    <row r="76" spans="1:24" ht="133.35" customHeight="1">
      <c r="B76" s="330" t="s">
        <v>40</v>
      </c>
      <c r="C76" s="163" t="s">
        <v>274</v>
      </c>
      <c r="D76" s="164" t="s">
        <v>275</v>
      </c>
      <c r="E76" s="227" t="s">
        <v>37</v>
      </c>
      <c r="F76" s="343" t="s">
        <v>124</v>
      </c>
      <c r="G76" s="228">
        <v>9</v>
      </c>
      <c r="H76" s="39">
        <v>3</v>
      </c>
      <c r="I76" s="40">
        <v>2</v>
      </c>
      <c r="J76" s="40">
        <v>2</v>
      </c>
      <c r="K76" s="43">
        <v>2</v>
      </c>
      <c r="L76" s="42">
        <v>3</v>
      </c>
      <c r="M76" s="134">
        <v>8</v>
      </c>
      <c r="N76" s="192"/>
      <c r="O76" s="229"/>
      <c r="P76" s="98">
        <f t="shared" si="4"/>
        <v>1</v>
      </c>
      <c r="Q76" s="99">
        <f t="shared" si="2"/>
        <v>4</v>
      </c>
      <c r="R76" s="224"/>
      <c r="S76" s="86"/>
      <c r="T76" s="316">
        <f t="shared" si="3"/>
        <v>0.33333333333333331</v>
      </c>
      <c r="U76" s="317">
        <f>IFERROR((L76+M76)/$G$76, "No Programado")</f>
        <v>1.2222222222222223</v>
      </c>
      <c r="V76" s="77"/>
      <c r="W76" s="78"/>
      <c r="X76" s="397" t="s">
        <v>276</v>
      </c>
    </row>
    <row r="77" spans="1:24" ht="133.35" customHeight="1">
      <c r="B77" s="329" t="s">
        <v>277</v>
      </c>
      <c r="C77" s="117" t="s">
        <v>278</v>
      </c>
      <c r="D77" s="151" t="s">
        <v>279</v>
      </c>
      <c r="E77" s="190" t="s">
        <v>37</v>
      </c>
      <c r="F77" s="342" t="s">
        <v>75</v>
      </c>
      <c r="G77" s="230">
        <v>20</v>
      </c>
      <c r="H77" s="130">
        <v>2</v>
      </c>
      <c r="I77" s="131">
        <v>9</v>
      </c>
      <c r="J77" s="131">
        <v>2</v>
      </c>
      <c r="K77" s="132">
        <v>7</v>
      </c>
      <c r="L77" s="133">
        <v>2</v>
      </c>
      <c r="M77" s="134">
        <v>13</v>
      </c>
      <c r="N77" s="192"/>
      <c r="O77" s="44"/>
      <c r="P77" s="98">
        <f t="shared" si="4"/>
        <v>1</v>
      </c>
      <c r="Q77" s="99">
        <f t="shared" si="2"/>
        <v>1.4444444444444444</v>
      </c>
      <c r="R77" s="231"/>
      <c r="S77" s="78"/>
      <c r="T77" s="316">
        <f t="shared" si="3"/>
        <v>0.1</v>
      </c>
      <c r="U77" s="317">
        <f>IFERROR((L77+M77)/$G$77, "No Programado")</f>
        <v>0.75</v>
      </c>
      <c r="V77" s="77"/>
      <c r="W77" s="78"/>
      <c r="X77" s="392" t="s">
        <v>280</v>
      </c>
    </row>
    <row r="78" spans="1:24" ht="133.35" customHeight="1">
      <c r="B78" s="341" t="s">
        <v>40</v>
      </c>
      <c r="C78" s="232" t="s">
        <v>281</v>
      </c>
      <c r="D78" s="233" t="s">
        <v>282</v>
      </c>
      <c r="E78" s="234" t="s">
        <v>37</v>
      </c>
      <c r="F78" s="344" t="s">
        <v>283</v>
      </c>
      <c r="G78" s="50">
        <v>16</v>
      </c>
      <c r="H78" s="39">
        <v>1</v>
      </c>
      <c r="I78" s="40">
        <v>8</v>
      </c>
      <c r="J78" s="40">
        <v>1</v>
      </c>
      <c r="K78" s="207">
        <v>6</v>
      </c>
      <c r="L78" s="95">
        <v>1</v>
      </c>
      <c r="M78" s="96">
        <v>11</v>
      </c>
      <c r="N78" s="197"/>
      <c r="O78" s="97"/>
      <c r="P78" s="98">
        <f t="shared" si="4"/>
        <v>1</v>
      </c>
      <c r="Q78" s="99">
        <f t="shared" si="2"/>
        <v>1.375</v>
      </c>
      <c r="R78" s="193"/>
      <c r="S78" s="199"/>
      <c r="T78" s="316">
        <f t="shared" si="3"/>
        <v>6.25E-2</v>
      </c>
      <c r="U78" s="317">
        <f>IFERROR((L78+M78)/$G$78, "No Programado")</f>
        <v>0.75</v>
      </c>
      <c r="V78" s="77"/>
      <c r="W78" s="78"/>
      <c r="X78" s="389" t="s">
        <v>284</v>
      </c>
    </row>
    <row r="79" spans="1:24" ht="81.95" customHeight="1">
      <c r="B79" s="330" t="s">
        <v>40</v>
      </c>
      <c r="C79" s="162" t="s">
        <v>285</v>
      </c>
      <c r="D79" s="149" t="s">
        <v>286</v>
      </c>
      <c r="E79" s="235" t="s">
        <v>37</v>
      </c>
      <c r="F79" s="343" t="s">
        <v>124</v>
      </c>
      <c r="G79" s="236">
        <v>4</v>
      </c>
      <c r="H79" s="130">
        <v>1</v>
      </c>
      <c r="I79" s="131">
        <v>1</v>
      </c>
      <c r="J79" s="131">
        <v>1</v>
      </c>
      <c r="K79" s="43">
        <v>1</v>
      </c>
      <c r="L79" s="42">
        <v>1</v>
      </c>
      <c r="M79" s="41">
        <v>2</v>
      </c>
      <c r="N79" s="76"/>
      <c r="O79" s="97"/>
      <c r="P79" s="98">
        <f t="shared" si="4"/>
        <v>1</v>
      </c>
      <c r="Q79" s="99">
        <f t="shared" ref="Q79:Q114" si="5">IFERROR((M79/I79),"100%")</f>
        <v>2</v>
      </c>
      <c r="R79" s="224"/>
      <c r="S79" s="86"/>
      <c r="T79" s="316">
        <f t="shared" ref="T79:T114" si="6">IFERROR((L79/G79),"No Programado")</f>
        <v>0.25</v>
      </c>
      <c r="U79" s="317">
        <f>IFERROR((L79+M79)/$G$79, "No Programado")</f>
        <v>0.75</v>
      </c>
      <c r="V79" s="77"/>
      <c r="W79" s="78"/>
      <c r="X79" s="389" t="s">
        <v>287</v>
      </c>
    </row>
    <row r="80" spans="1:24" ht="177.75" customHeight="1">
      <c r="B80" s="329" t="s">
        <v>288</v>
      </c>
      <c r="C80" s="150" t="s">
        <v>289</v>
      </c>
      <c r="D80" s="151" t="s">
        <v>290</v>
      </c>
      <c r="E80" s="237" t="s">
        <v>37</v>
      </c>
      <c r="F80" s="342" t="s">
        <v>92</v>
      </c>
      <c r="G80" s="226">
        <v>54</v>
      </c>
      <c r="H80" s="130">
        <v>5</v>
      </c>
      <c r="I80" s="131">
        <v>13</v>
      </c>
      <c r="J80" s="131">
        <v>23</v>
      </c>
      <c r="K80" s="132">
        <v>13</v>
      </c>
      <c r="L80" s="42">
        <v>5</v>
      </c>
      <c r="M80" s="134">
        <v>17</v>
      </c>
      <c r="N80" s="192"/>
      <c r="O80" s="44"/>
      <c r="P80" s="98">
        <f t="shared" ref="P80:P114" si="7">IFERROR((L80/H80),"100%")</f>
        <v>1</v>
      </c>
      <c r="Q80" s="99">
        <f t="shared" si="5"/>
        <v>1.3076923076923077</v>
      </c>
      <c r="R80" s="136"/>
      <c r="S80" s="78"/>
      <c r="T80" s="316">
        <f t="shared" si="6"/>
        <v>9.2592592592592587E-2</v>
      </c>
      <c r="U80" s="317">
        <f>IFERROR((L80+M80)/$G$80, "No Programado")</f>
        <v>0.40740740740740738</v>
      </c>
      <c r="V80" s="77"/>
      <c r="W80" s="78"/>
      <c r="X80" s="394" t="s">
        <v>291</v>
      </c>
    </row>
    <row r="81" spans="2:24" ht="141.94999999999999" customHeight="1">
      <c r="B81" s="330" t="s">
        <v>40</v>
      </c>
      <c r="C81" s="162" t="s">
        <v>292</v>
      </c>
      <c r="D81" s="238" t="s">
        <v>293</v>
      </c>
      <c r="E81" s="234" t="s">
        <v>37</v>
      </c>
      <c r="F81" s="343" t="s">
        <v>124</v>
      </c>
      <c r="G81" s="50">
        <v>10</v>
      </c>
      <c r="H81" s="39">
        <v>1</v>
      </c>
      <c r="I81" s="40">
        <v>3</v>
      </c>
      <c r="J81" s="40">
        <v>3</v>
      </c>
      <c r="K81" s="43">
        <v>3</v>
      </c>
      <c r="L81" s="95">
        <v>1</v>
      </c>
      <c r="M81" s="41">
        <v>7</v>
      </c>
      <c r="N81" s="76"/>
      <c r="O81" s="44"/>
      <c r="P81" s="98">
        <f t="shared" si="7"/>
        <v>1</v>
      </c>
      <c r="Q81" s="99">
        <f t="shared" si="5"/>
        <v>2.3333333333333335</v>
      </c>
      <c r="R81" s="99"/>
      <c r="S81" s="86"/>
      <c r="T81" s="316">
        <f t="shared" si="6"/>
        <v>0.1</v>
      </c>
      <c r="U81" s="317">
        <f>IFERROR((L81+M81)/$G$81, "No Programado")</f>
        <v>0.8</v>
      </c>
      <c r="V81" s="77"/>
      <c r="W81" s="78"/>
      <c r="X81" s="393" t="s">
        <v>294</v>
      </c>
    </row>
    <row r="82" spans="2:24" ht="99.95" customHeight="1">
      <c r="B82" s="330" t="s">
        <v>40</v>
      </c>
      <c r="C82" s="239" t="s">
        <v>295</v>
      </c>
      <c r="D82" s="240" t="s">
        <v>296</v>
      </c>
      <c r="E82" s="235" t="s">
        <v>37</v>
      </c>
      <c r="F82" s="343" t="s">
        <v>297</v>
      </c>
      <c r="G82" s="50">
        <v>44</v>
      </c>
      <c r="H82" s="241">
        <v>4</v>
      </c>
      <c r="I82" s="210">
        <v>10</v>
      </c>
      <c r="J82" s="210">
        <v>20</v>
      </c>
      <c r="K82" s="43">
        <v>10</v>
      </c>
      <c r="L82" s="42">
        <v>4</v>
      </c>
      <c r="M82" s="41">
        <v>10</v>
      </c>
      <c r="N82" s="242"/>
      <c r="O82" s="229"/>
      <c r="P82" s="98">
        <f t="shared" si="7"/>
        <v>1</v>
      </c>
      <c r="Q82" s="99">
        <f t="shared" si="5"/>
        <v>1</v>
      </c>
      <c r="R82" s="224"/>
      <c r="S82" s="86"/>
      <c r="T82" s="316">
        <f t="shared" si="6"/>
        <v>9.0909090909090912E-2</v>
      </c>
      <c r="U82" s="317">
        <f>IFERROR((L82+M82)/$G$82, "No Programado")</f>
        <v>0.31818181818181818</v>
      </c>
      <c r="V82" s="77"/>
      <c r="W82" s="78"/>
      <c r="X82" s="398" t="s">
        <v>298</v>
      </c>
    </row>
    <row r="83" spans="2:24" ht="99.95" customHeight="1">
      <c r="B83" s="329" t="s">
        <v>299</v>
      </c>
      <c r="C83" s="243" t="s">
        <v>300</v>
      </c>
      <c r="D83" s="177" t="s">
        <v>301</v>
      </c>
      <c r="E83" s="237" t="s">
        <v>37</v>
      </c>
      <c r="F83" s="119" t="s">
        <v>297</v>
      </c>
      <c r="G83" s="230">
        <v>371</v>
      </c>
      <c r="H83" s="244">
        <v>83</v>
      </c>
      <c r="I83" s="40">
        <v>107</v>
      </c>
      <c r="J83" s="40">
        <v>93</v>
      </c>
      <c r="K83" s="132">
        <v>88</v>
      </c>
      <c r="L83" s="133">
        <v>83</v>
      </c>
      <c r="M83" s="134">
        <v>93</v>
      </c>
      <c r="N83" s="76"/>
      <c r="O83" s="44"/>
      <c r="P83" s="98">
        <f t="shared" si="7"/>
        <v>1</v>
      </c>
      <c r="Q83" s="99">
        <f t="shared" si="5"/>
        <v>0.86915887850467288</v>
      </c>
      <c r="R83" s="231"/>
      <c r="S83" s="78"/>
      <c r="T83" s="316">
        <f t="shared" si="6"/>
        <v>0.22371967654986524</v>
      </c>
      <c r="U83" s="317">
        <f>IFERROR((L83+M83)/$G$83, "No Programado")</f>
        <v>0.47439353099730458</v>
      </c>
      <c r="V83" s="77"/>
      <c r="W83" s="78"/>
      <c r="X83" s="392" t="s">
        <v>302</v>
      </c>
    </row>
    <row r="84" spans="2:24" ht="99.95" customHeight="1">
      <c r="B84" s="330" t="s">
        <v>40</v>
      </c>
      <c r="C84" s="245" t="s">
        <v>303</v>
      </c>
      <c r="D84" s="111" t="s">
        <v>304</v>
      </c>
      <c r="E84" s="183" t="s">
        <v>37</v>
      </c>
      <c r="F84" s="146" t="s">
        <v>283</v>
      </c>
      <c r="G84" s="246">
        <v>371</v>
      </c>
      <c r="H84" s="39">
        <v>83</v>
      </c>
      <c r="I84" s="40">
        <v>107</v>
      </c>
      <c r="J84" s="40">
        <v>93</v>
      </c>
      <c r="K84" s="43">
        <v>88</v>
      </c>
      <c r="L84" s="42">
        <v>83</v>
      </c>
      <c r="M84" s="41">
        <v>93</v>
      </c>
      <c r="N84" s="76"/>
      <c r="O84" s="97"/>
      <c r="P84" s="98">
        <f t="shared" si="7"/>
        <v>1</v>
      </c>
      <c r="Q84" s="99">
        <f t="shared" si="5"/>
        <v>0.86915887850467288</v>
      </c>
      <c r="R84" s="193"/>
      <c r="S84" s="199"/>
      <c r="T84" s="316">
        <f t="shared" si="6"/>
        <v>0.22371967654986524</v>
      </c>
      <c r="U84" s="317">
        <f>IFERROR((L84+M84)/$G$84, "No Programado")</f>
        <v>0.47439353099730458</v>
      </c>
      <c r="V84" s="77"/>
      <c r="W84" s="78"/>
      <c r="X84" s="389" t="s">
        <v>305</v>
      </c>
    </row>
    <row r="85" spans="2:24" ht="99.95" customHeight="1">
      <c r="B85" s="329" t="s">
        <v>306</v>
      </c>
      <c r="C85" s="180" t="s">
        <v>307</v>
      </c>
      <c r="D85" s="117" t="s">
        <v>308</v>
      </c>
      <c r="E85" s="247" t="s">
        <v>37</v>
      </c>
      <c r="F85" s="119" t="s">
        <v>51</v>
      </c>
      <c r="G85" s="110">
        <v>45</v>
      </c>
      <c r="H85" s="130">
        <v>15</v>
      </c>
      <c r="I85" s="131">
        <v>10</v>
      </c>
      <c r="J85" s="131">
        <v>10</v>
      </c>
      <c r="K85" s="132">
        <v>10</v>
      </c>
      <c r="L85" s="133">
        <v>12</v>
      </c>
      <c r="M85" s="134">
        <v>10</v>
      </c>
      <c r="N85" s="192"/>
      <c r="O85" s="44"/>
      <c r="P85" s="98">
        <f t="shared" si="7"/>
        <v>0.8</v>
      </c>
      <c r="Q85" s="99">
        <f t="shared" si="5"/>
        <v>1</v>
      </c>
      <c r="R85" s="136"/>
      <c r="S85" s="78"/>
      <c r="T85" s="316">
        <f t="shared" si="6"/>
        <v>0.26666666666666666</v>
      </c>
      <c r="U85" s="317">
        <f>IFERROR((L85+M85)/$G$85, "No Programado")</f>
        <v>0.48888888888888887</v>
      </c>
      <c r="V85" s="77"/>
      <c r="W85" s="78"/>
      <c r="X85" s="392" t="s">
        <v>309</v>
      </c>
    </row>
    <row r="86" spans="2:24" ht="99.95" customHeight="1">
      <c r="B86" s="330" t="s">
        <v>40</v>
      </c>
      <c r="C86" s="245" t="s">
        <v>310</v>
      </c>
      <c r="D86" s="248" t="s">
        <v>311</v>
      </c>
      <c r="E86" s="249" t="s">
        <v>37</v>
      </c>
      <c r="F86" s="146" t="s">
        <v>297</v>
      </c>
      <c r="G86" s="185">
        <v>45</v>
      </c>
      <c r="H86" s="218">
        <v>15</v>
      </c>
      <c r="I86" s="40">
        <v>10</v>
      </c>
      <c r="J86" s="40">
        <v>10</v>
      </c>
      <c r="K86" s="43">
        <v>10</v>
      </c>
      <c r="L86" s="95">
        <v>12</v>
      </c>
      <c r="M86" s="41">
        <v>10</v>
      </c>
      <c r="N86" s="76"/>
      <c r="O86" s="44"/>
      <c r="P86" s="98">
        <f t="shared" si="7"/>
        <v>0.8</v>
      </c>
      <c r="Q86" s="99">
        <f t="shared" si="5"/>
        <v>1</v>
      </c>
      <c r="R86" s="99"/>
      <c r="S86" s="86"/>
      <c r="T86" s="316">
        <f t="shared" si="6"/>
        <v>0.26666666666666666</v>
      </c>
      <c r="U86" s="317">
        <f>IFERROR((L86+M86)/$G$86, "No Programado")</f>
        <v>0.48888888888888887</v>
      </c>
      <c r="V86" s="77"/>
      <c r="W86" s="78"/>
      <c r="X86" s="389" t="s">
        <v>312</v>
      </c>
    </row>
    <row r="87" spans="2:24" ht="99.95" customHeight="1">
      <c r="B87" s="329" t="s">
        <v>313</v>
      </c>
      <c r="C87" s="150" t="s">
        <v>314</v>
      </c>
      <c r="D87" s="142" t="s">
        <v>315</v>
      </c>
      <c r="E87" s="237" t="s">
        <v>37</v>
      </c>
      <c r="F87" s="119" t="s">
        <v>92</v>
      </c>
      <c r="G87" s="110">
        <v>1</v>
      </c>
      <c r="H87" s="39">
        <v>0</v>
      </c>
      <c r="I87" s="131">
        <v>1</v>
      </c>
      <c r="J87" s="131">
        <v>0</v>
      </c>
      <c r="K87" s="132">
        <v>0</v>
      </c>
      <c r="L87" s="42">
        <v>0</v>
      </c>
      <c r="M87" s="134">
        <v>1</v>
      </c>
      <c r="N87" s="192"/>
      <c r="O87" s="135"/>
      <c r="P87" s="98" t="str">
        <f t="shared" si="7"/>
        <v>100%</v>
      </c>
      <c r="Q87" s="99">
        <f t="shared" si="5"/>
        <v>1</v>
      </c>
      <c r="R87" s="250"/>
      <c r="S87" s="78"/>
      <c r="T87" s="316">
        <f t="shared" si="6"/>
        <v>0</v>
      </c>
      <c r="U87" s="317">
        <f>IFERROR((L87+M87)/$G$87, "No Programado")</f>
        <v>1</v>
      </c>
      <c r="V87" s="77"/>
      <c r="W87" s="78"/>
      <c r="X87" s="394" t="s">
        <v>316</v>
      </c>
    </row>
    <row r="88" spans="2:24" ht="105">
      <c r="B88" s="330" t="s">
        <v>40</v>
      </c>
      <c r="C88" s="162" t="s">
        <v>317</v>
      </c>
      <c r="D88" s="251" t="s">
        <v>318</v>
      </c>
      <c r="E88" s="183" t="s">
        <v>37</v>
      </c>
      <c r="F88" s="146" t="s">
        <v>319</v>
      </c>
      <c r="G88" s="115">
        <v>1</v>
      </c>
      <c r="H88" s="39">
        <v>0</v>
      </c>
      <c r="I88" s="40">
        <v>1</v>
      </c>
      <c r="J88" s="40">
        <v>0</v>
      </c>
      <c r="K88" s="207">
        <v>0</v>
      </c>
      <c r="L88" s="95">
        <v>0</v>
      </c>
      <c r="M88" s="41">
        <v>1</v>
      </c>
      <c r="N88" s="76"/>
      <c r="O88" s="44"/>
      <c r="P88" s="98" t="str">
        <f t="shared" si="7"/>
        <v>100%</v>
      </c>
      <c r="Q88" s="99">
        <f t="shared" si="5"/>
        <v>1</v>
      </c>
      <c r="R88" s="126"/>
      <c r="S88" s="86"/>
      <c r="T88" s="316">
        <f t="shared" si="6"/>
        <v>0</v>
      </c>
      <c r="U88" s="317">
        <f>IFERROR((L88+M88)/$G$88, "No Programado")</f>
        <v>1</v>
      </c>
      <c r="V88" s="77"/>
      <c r="W88" s="78"/>
      <c r="X88" s="399" t="s">
        <v>320</v>
      </c>
    </row>
    <row r="89" spans="2:24" ht="116.1" customHeight="1">
      <c r="B89" s="329" t="s">
        <v>321</v>
      </c>
      <c r="C89" s="212" t="s">
        <v>322</v>
      </c>
      <c r="D89" s="252" t="s">
        <v>323</v>
      </c>
      <c r="E89" s="190" t="s">
        <v>37</v>
      </c>
      <c r="F89" s="119" t="s">
        <v>324</v>
      </c>
      <c r="G89" s="214">
        <v>6906</v>
      </c>
      <c r="H89" s="130">
        <v>10</v>
      </c>
      <c r="I89" s="131">
        <v>5</v>
      </c>
      <c r="J89" s="131">
        <v>3448</v>
      </c>
      <c r="K89" s="43">
        <v>3443</v>
      </c>
      <c r="L89" s="42">
        <v>11</v>
      </c>
      <c r="M89" s="134">
        <v>5</v>
      </c>
      <c r="N89" s="192"/>
      <c r="O89" s="135"/>
      <c r="P89" s="98">
        <f t="shared" si="7"/>
        <v>1.1000000000000001</v>
      </c>
      <c r="Q89" s="99">
        <f t="shared" si="5"/>
        <v>1</v>
      </c>
      <c r="R89" s="136"/>
      <c r="S89" s="78"/>
      <c r="T89" s="316">
        <f t="shared" si="6"/>
        <v>1.592817839559803E-3</v>
      </c>
      <c r="U89" s="317">
        <f>IFERROR((L89+M89)/$G$89, "No Programado")</f>
        <v>2.3168259484506225E-3</v>
      </c>
      <c r="V89" s="77"/>
      <c r="W89" s="78"/>
      <c r="X89" s="388" t="s">
        <v>325</v>
      </c>
    </row>
    <row r="90" spans="2:24" ht="125.1" customHeight="1">
      <c r="B90" s="330" t="s">
        <v>40</v>
      </c>
      <c r="C90" s="253" t="s">
        <v>326</v>
      </c>
      <c r="D90" s="254" t="s">
        <v>327</v>
      </c>
      <c r="E90" s="234" t="s">
        <v>37</v>
      </c>
      <c r="F90" s="146" t="s">
        <v>328</v>
      </c>
      <c r="G90" s="115">
        <v>6886</v>
      </c>
      <c r="H90" s="218">
        <v>0</v>
      </c>
      <c r="I90" s="186">
        <v>0</v>
      </c>
      <c r="J90" s="186">
        <v>3443</v>
      </c>
      <c r="K90" s="207">
        <v>3443</v>
      </c>
      <c r="L90" s="95">
        <v>0</v>
      </c>
      <c r="M90" s="41">
        <v>0</v>
      </c>
      <c r="N90" s="76"/>
      <c r="O90" s="97"/>
      <c r="P90" s="98" t="str">
        <f t="shared" si="7"/>
        <v>100%</v>
      </c>
      <c r="Q90" s="99" t="str">
        <f t="shared" si="5"/>
        <v>100%</v>
      </c>
      <c r="R90" s="99"/>
      <c r="S90" s="86"/>
      <c r="T90" s="316">
        <f t="shared" si="6"/>
        <v>0</v>
      </c>
      <c r="U90" s="317">
        <f>IFERROR((L90+M90)/$G$90, "No Programado")</f>
        <v>0</v>
      </c>
      <c r="V90" s="77"/>
      <c r="W90" s="78"/>
      <c r="X90" s="389" t="s">
        <v>329</v>
      </c>
    </row>
    <row r="91" spans="2:24" ht="125.1" customHeight="1">
      <c r="B91" s="330" t="s">
        <v>40</v>
      </c>
      <c r="C91" s="245" t="s">
        <v>330</v>
      </c>
      <c r="D91" s="111" t="s">
        <v>331</v>
      </c>
      <c r="E91" s="255" t="s">
        <v>37</v>
      </c>
      <c r="F91" s="146" t="s">
        <v>332</v>
      </c>
      <c r="G91" s="246">
        <v>20</v>
      </c>
      <c r="H91" s="39">
        <v>10</v>
      </c>
      <c r="I91" s="40">
        <v>5</v>
      </c>
      <c r="J91" s="40">
        <v>5</v>
      </c>
      <c r="K91" s="207">
        <v>0</v>
      </c>
      <c r="L91" s="42">
        <v>11</v>
      </c>
      <c r="M91" s="41">
        <v>5</v>
      </c>
      <c r="N91" s="76"/>
      <c r="O91" s="97"/>
      <c r="P91" s="98">
        <f t="shared" si="7"/>
        <v>1.1000000000000001</v>
      </c>
      <c r="Q91" s="99">
        <f t="shared" si="5"/>
        <v>1</v>
      </c>
      <c r="R91" s="193"/>
      <c r="S91" s="199"/>
      <c r="T91" s="316">
        <f t="shared" si="6"/>
        <v>0.55000000000000004</v>
      </c>
      <c r="U91" s="317">
        <f>IFERROR((L91+M91)/$G$91, "No Programado")</f>
        <v>0.8</v>
      </c>
      <c r="V91" s="77"/>
      <c r="W91" s="78"/>
      <c r="X91" s="400" t="s">
        <v>333</v>
      </c>
    </row>
    <row r="92" spans="2:24" ht="150.94999999999999" customHeight="1">
      <c r="B92" s="329" t="s">
        <v>334</v>
      </c>
      <c r="C92" s="180" t="s">
        <v>335</v>
      </c>
      <c r="D92" s="117" t="s">
        <v>336</v>
      </c>
      <c r="E92" s="190" t="s">
        <v>37</v>
      </c>
      <c r="F92" s="119" t="s">
        <v>337</v>
      </c>
      <c r="G92" s="110">
        <v>21</v>
      </c>
      <c r="H92" s="130">
        <v>1</v>
      </c>
      <c r="I92" s="131">
        <v>6</v>
      </c>
      <c r="J92" s="131">
        <v>7</v>
      </c>
      <c r="K92" s="43">
        <v>7</v>
      </c>
      <c r="L92" s="133">
        <v>1</v>
      </c>
      <c r="M92" s="134">
        <v>6</v>
      </c>
      <c r="N92" s="192"/>
      <c r="O92" s="44"/>
      <c r="P92" s="98">
        <f t="shared" si="7"/>
        <v>1</v>
      </c>
      <c r="Q92" s="99">
        <f t="shared" si="5"/>
        <v>1</v>
      </c>
      <c r="R92" s="136"/>
      <c r="S92" s="78"/>
      <c r="T92" s="316">
        <f t="shared" si="6"/>
        <v>4.7619047619047616E-2</v>
      </c>
      <c r="U92" s="317">
        <f>IFERROR((L92+M92)/$G$92, "No Programado")</f>
        <v>0.33333333333333331</v>
      </c>
      <c r="V92" s="77"/>
      <c r="W92" s="78"/>
      <c r="X92" s="394" t="s">
        <v>338</v>
      </c>
    </row>
    <row r="93" spans="2:24" ht="141" customHeight="1">
      <c r="B93" s="330" t="s">
        <v>40</v>
      </c>
      <c r="C93" s="179" t="s">
        <v>339</v>
      </c>
      <c r="D93" s="111" t="s">
        <v>340</v>
      </c>
      <c r="E93" s="234" t="s">
        <v>37</v>
      </c>
      <c r="F93" s="146" t="s">
        <v>124</v>
      </c>
      <c r="G93" s="185">
        <v>20</v>
      </c>
      <c r="H93" s="39">
        <v>1</v>
      </c>
      <c r="I93" s="40">
        <v>6</v>
      </c>
      <c r="J93" s="40">
        <v>7</v>
      </c>
      <c r="K93" s="207">
        <v>6</v>
      </c>
      <c r="L93" s="42">
        <v>1</v>
      </c>
      <c r="M93" s="41">
        <v>6</v>
      </c>
      <c r="N93" s="76"/>
      <c r="O93" s="44"/>
      <c r="P93" s="98">
        <f t="shared" si="7"/>
        <v>1</v>
      </c>
      <c r="Q93" s="99">
        <f t="shared" si="5"/>
        <v>1</v>
      </c>
      <c r="R93" s="99"/>
      <c r="S93" s="86"/>
      <c r="T93" s="316">
        <f t="shared" si="6"/>
        <v>0.05</v>
      </c>
      <c r="U93" s="317">
        <f>IFERROR((L93+M93)/$G$93, "No Programado")</f>
        <v>0.35</v>
      </c>
      <c r="V93" s="77"/>
      <c r="W93" s="78"/>
      <c r="X93" s="396" t="s">
        <v>341</v>
      </c>
    </row>
    <row r="94" spans="2:24" ht="105">
      <c r="B94" s="330" t="s">
        <v>40</v>
      </c>
      <c r="C94" s="256" t="s">
        <v>342</v>
      </c>
      <c r="D94" s="144" t="s">
        <v>343</v>
      </c>
      <c r="E94" s="255" t="s">
        <v>37</v>
      </c>
      <c r="F94" s="146" t="s">
        <v>283</v>
      </c>
      <c r="G94" s="115">
        <v>1</v>
      </c>
      <c r="H94" s="39">
        <v>0</v>
      </c>
      <c r="I94" s="40">
        <v>0</v>
      </c>
      <c r="J94" s="40">
        <v>0</v>
      </c>
      <c r="K94" s="43">
        <v>1</v>
      </c>
      <c r="L94" s="42">
        <v>0</v>
      </c>
      <c r="M94" s="134">
        <v>0</v>
      </c>
      <c r="N94" s="192"/>
      <c r="O94" s="44"/>
      <c r="P94" s="98" t="str">
        <f t="shared" si="7"/>
        <v>100%</v>
      </c>
      <c r="Q94" s="99" t="str">
        <f t="shared" si="5"/>
        <v>100%</v>
      </c>
      <c r="R94" s="193"/>
      <c r="S94" s="199"/>
      <c r="T94" s="316">
        <f t="shared" si="6"/>
        <v>0</v>
      </c>
      <c r="U94" s="317">
        <f>IFERROR((L94+M94)/$G$94, "No Programado")</f>
        <v>0</v>
      </c>
      <c r="V94" s="77"/>
      <c r="W94" s="78"/>
      <c r="X94" s="396" t="s">
        <v>344</v>
      </c>
    </row>
    <row r="95" spans="2:24" ht="105">
      <c r="B95" s="329" t="s">
        <v>345</v>
      </c>
      <c r="C95" s="177" t="s">
        <v>346</v>
      </c>
      <c r="D95" s="148" t="s">
        <v>347</v>
      </c>
      <c r="E95" s="257" t="s">
        <v>37</v>
      </c>
      <c r="F95" s="119" t="s">
        <v>51</v>
      </c>
      <c r="G95" s="214">
        <v>173</v>
      </c>
      <c r="H95" s="130">
        <v>62</v>
      </c>
      <c r="I95" s="131">
        <v>37</v>
      </c>
      <c r="J95" s="131">
        <v>37</v>
      </c>
      <c r="K95" s="132">
        <v>37</v>
      </c>
      <c r="L95" s="133">
        <v>63</v>
      </c>
      <c r="M95" s="134">
        <v>89</v>
      </c>
      <c r="N95" s="192"/>
      <c r="O95" s="135"/>
      <c r="P95" s="98">
        <f t="shared" si="7"/>
        <v>1.0161290322580645</v>
      </c>
      <c r="Q95" s="99">
        <f t="shared" si="5"/>
        <v>2.4054054054054053</v>
      </c>
      <c r="R95" s="231"/>
      <c r="S95" s="78"/>
      <c r="T95" s="316">
        <f t="shared" si="6"/>
        <v>0.36416184971098264</v>
      </c>
      <c r="U95" s="317">
        <f>IFERROR((L95+M95)/$G$95, "No Programado")</f>
        <v>0.87861271676300579</v>
      </c>
      <c r="V95" s="77"/>
      <c r="W95" s="78"/>
      <c r="X95" s="392" t="s">
        <v>348</v>
      </c>
    </row>
    <row r="96" spans="2:24" ht="87.95" customHeight="1">
      <c r="B96" s="330" t="s">
        <v>40</v>
      </c>
      <c r="C96" s="111" t="s">
        <v>349</v>
      </c>
      <c r="D96" s="149" t="s">
        <v>350</v>
      </c>
      <c r="E96" s="258" t="s">
        <v>37</v>
      </c>
      <c r="F96" s="146" t="s">
        <v>351</v>
      </c>
      <c r="G96" s="115">
        <v>161</v>
      </c>
      <c r="H96" s="218">
        <v>59</v>
      </c>
      <c r="I96" s="40">
        <v>34</v>
      </c>
      <c r="J96" s="40">
        <v>34</v>
      </c>
      <c r="K96" s="43">
        <v>34</v>
      </c>
      <c r="L96" s="95">
        <v>59</v>
      </c>
      <c r="M96" s="41">
        <v>88</v>
      </c>
      <c r="N96" s="76"/>
      <c r="O96" s="97"/>
      <c r="P96" s="98">
        <f t="shared" si="7"/>
        <v>1</v>
      </c>
      <c r="Q96" s="99">
        <f t="shared" si="5"/>
        <v>2.5882352941176472</v>
      </c>
      <c r="R96" s="193"/>
      <c r="S96" s="259"/>
      <c r="T96" s="316">
        <f t="shared" si="6"/>
        <v>0.36645962732919257</v>
      </c>
      <c r="U96" s="317">
        <f>IFERROR((L96+M96)/$G$96, "No Programado")</f>
        <v>0.91304347826086951</v>
      </c>
      <c r="V96" s="77"/>
      <c r="W96" s="78"/>
      <c r="X96" s="393" t="s">
        <v>352</v>
      </c>
    </row>
    <row r="97" spans="2:24" ht="93.95" customHeight="1">
      <c r="B97" s="330" t="s">
        <v>40</v>
      </c>
      <c r="C97" s="111" t="s">
        <v>353</v>
      </c>
      <c r="D97" s="149" t="s">
        <v>354</v>
      </c>
      <c r="E97" s="260" t="s">
        <v>37</v>
      </c>
      <c r="F97" s="261" t="s">
        <v>355</v>
      </c>
      <c r="G97" s="262">
        <v>12</v>
      </c>
      <c r="H97" s="39">
        <v>3</v>
      </c>
      <c r="I97" s="210">
        <v>3</v>
      </c>
      <c r="J97" s="210">
        <v>3</v>
      </c>
      <c r="K97" s="263">
        <v>3</v>
      </c>
      <c r="L97" s="42">
        <v>4</v>
      </c>
      <c r="M97" s="134">
        <v>1</v>
      </c>
      <c r="N97" s="192"/>
      <c r="O97" s="44"/>
      <c r="P97" s="98">
        <f t="shared" si="7"/>
        <v>1.3333333333333333</v>
      </c>
      <c r="Q97" s="99">
        <f t="shared" si="5"/>
        <v>0.33333333333333331</v>
      </c>
      <c r="R97" s="264"/>
      <c r="S97" s="86"/>
      <c r="T97" s="316">
        <f t="shared" si="6"/>
        <v>0.33333333333333331</v>
      </c>
      <c r="U97" s="317">
        <f>IFERROR((L97+M97)/$G$97, "No Programado")</f>
        <v>0.41666666666666669</v>
      </c>
      <c r="V97" s="77"/>
      <c r="W97" s="78"/>
      <c r="X97" s="397" t="s">
        <v>356</v>
      </c>
    </row>
    <row r="98" spans="2:24" ht="104.1" customHeight="1">
      <c r="B98" s="329" t="s">
        <v>357</v>
      </c>
      <c r="C98" s="117" t="s">
        <v>358</v>
      </c>
      <c r="D98" s="265" t="s">
        <v>359</v>
      </c>
      <c r="E98" s="266" t="s">
        <v>37</v>
      </c>
      <c r="F98" s="267" t="s">
        <v>360</v>
      </c>
      <c r="G98" s="214">
        <v>16141</v>
      </c>
      <c r="H98" s="130">
        <v>4732</v>
      </c>
      <c r="I98" s="40">
        <v>3803</v>
      </c>
      <c r="J98" s="40">
        <v>3803</v>
      </c>
      <c r="K98" s="43">
        <v>3803</v>
      </c>
      <c r="L98" s="42">
        <v>4431</v>
      </c>
      <c r="M98" s="134">
        <v>3875</v>
      </c>
      <c r="N98" s="192"/>
      <c r="O98" s="135"/>
      <c r="P98" s="98">
        <f t="shared" si="7"/>
        <v>0.93639053254437865</v>
      </c>
      <c r="Q98" s="99">
        <f t="shared" si="5"/>
        <v>1.018932421772285</v>
      </c>
      <c r="R98" s="231"/>
      <c r="S98" s="78"/>
      <c r="T98" s="316">
        <f t="shared" si="6"/>
        <v>0.27451830741589739</v>
      </c>
      <c r="U98" s="317">
        <f>IFERROR((L98+M98)/$G$98, "No Programado")</f>
        <v>0.51459017409082464</v>
      </c>
      <c r="V98" s="77"/>
      <c r="W98" s="78"/>
      <c r="X98" s="392" t="s">
        <v>361</v>
      </c>
    </row>
    <row r="99" spans="2:24" ht="87" customHeight="1">
      <c r="B99" s="330" t="s">
        <v>40</v>
      </c>
      <c r="C99" s="111" t="s">
        <v>362</v>
      </c>
      <c r="D99" s="268" t="s">
        <v>363</v>
      </c>
      <c r="E99" s="258" t="s">
        <v>37</v>
      </c>
      <c r="F99" s="269" t="s">
        <v>364</v>
      </c>
      <c r="G99" s="185">
        <v>7800</v>
      </c>
      <c r="H99" s="39">
        <v>1950</v>
      </c>
      <c r="I99" s="40">
        <v>1950</v>
      </c>
      <c r="J99" s="40">
        <v>1950</v>
      </c>
      <c r="K99" s="207">
        <v>1950</v>
      </c>
      <c r="L99" s="42">
        <v>1639</v>
      </c>
      <c r="M99" s="96">
        <v>1350</v>
      </c>
      <c r="N99" s="197"/>
      <c r="O99" s="97"/>
      <c r="P99" s="98">
        <f t="shared" si="7"/>
        <v>0.8405128205128205</v>
      </c>
      <c r="Q99" s="99">
        <f t="shared" si="5"/>
        <v>0.69230769230769229</v>
      </c>
      <c r="R99" s="193"/>
      <c r="S99" s="199"/>
      <c r="T99" s="316">
        <f t="shared" si="6"/>
        <v>0.21012820512820513</v>
      </c>
      <c r="U99" s="317">
        <f>IFERROR((L99+M99)/$G$99, "No Programado")</f>
        <v>0.3832051282051282</v>
      </c>
      <c r="V99" s="77"/>
      <c r="W99" s="78"/>
      <c r="X99" s="393" t="s">
        <v>365</v>
      </c>
    </row>
    <row r="100" spans="2:24" ht="90.95" customHeight="1">
      <c r="B100" s="330" t="s">
        <v>40</v>
      </c>
      <c r="C100" s="111" t="s">
        <v>366</v>
      </c>
      <c r="D100" s="149" t="s">
        <v>367</v>
      </c>
      <c r="E100" s="270" t="s">
        <v>37</v>
      </c>
      <c r="F100" s="271" t="s">
        <v>368</v>
      </c>
      <c r="G100" s="115">
        <v>269</v>
      </c>
      <c r="H100" s="272">
        <v>35</v>
      </c>
      <c r="I100" s="131">
        <v>78</v>
      </c>
      <c r="J100" s="131">
        <v>78</v>
      </c>
      <c r="K100" s="43">
        <v>78</v>
      </c>
      <c r="L100" s="42">
        <v>45</v>
      </c>
      <c r="M100" s="41">
        <v>64</v>
      </c>
      <c r="N100" s="76"/>
      <c r="O100" s="44"/>
      <c r="P100" s="98">
        <f t="shared" si="7"/>
        <v>1.2857142857142858</v>
      </c>
      <c r="Q100" s="99">
        <f t="shared" si="5"/>
        <v>0.82051282051282048</v>
      </c>
      <c r="R100" s="193"/>
      <c r="S100" s="199"/>
      <c r="T100" s="316">
        <f t="shared" si="6"/>
        <v>0.16728624535315986</v>
      </c>
      <c r="U100" s="317">
        <f>IFERROR((L100+M100)/$G$100, "No Programado")</f>
        <v>0.40520446096654272</v>
      </c>
      <c r="V100" s="77"/>
      <c r="W100" s="78"/>
      <c r="X100" s="397" t="s">
        <v>369</v>
      </c>
    </row>
    <row r="101" spans="2:24" ht="92.1" customHeight="1">
      <c r="B101" s="341" t="s">
        <v>40</v>
      </c>
      <c r="C101" s="232" t="s">
        <v>370</v>
      </c>
      <c r="D101" s="233" t="s">
        <v>371</v>
      </c>
      <c r="E101" s="270" t="s">
        <v>37</v>
      </c>
      <c r="F101" s="273" t="s">
        <v>372</v>
      </c>
      <c r="G101" s="115">
        <v>1686</v>
      </c>
      <c r="H101" s="39">
        <v>636</v>
      </c>
      <c r="I101" s="40">
        <v>350</v>
      </c>
      <c r="J101" s="40">
        <v>350</v>
      </c>
      <c r="K101" s="263">
        <v>350</v>
      </c>
      <c r="L101" s="274">
        <v>636</v>
      </c>
      <c r="M101" s="134">
        <v>716</v>
      </c>
      <c r="N101" s="192"/>
      <c r="O101" s="229"/>
      <c r="P101" s="98">
        <f t="shared" si="7"/>
        <v>1</v>
      </c>
      <c r="Q101" s="99">
        <f t="shared" si="5"/>
        <v>2.0457142857142858</v>
      </c>
      <c r="R101" s="193"/>
      <c r="S101" s="199"/>
      <c r="T101" s="316">
        <f t="shared" si="6"/>
        <v>0.37722419928825623</v>
      </c>
      <c r="U101" s="317">
        <f>IFERROR((L101+M101)/$G$101, "No Programado")</f>
        <v>0.80189798339264529</v>
      </c>
      <c r="V101" s="77"/>
      <c r="W101" s="78"/>
      <c r="X101" s="400" t="s">
        <v>373</v>
      </c>
    </row>
    <row r="102" spans="2:24" ht="95.1" customHeight="1">
      <c r="B102" s="341" t="s">
        <v>40</v>
      </c>
      <c r="C102" s="232" t="s">
        <v>374</v>
      </c>
      <c r="D102" s="233" t="s">
        <v>375</v>
      </c>
      <c r="E102" s="270" t="s">
        <v>37</v>
      </c>
      <c r="F102" s="275" t="s">
        <v>376</v>
      </c>
      <c r="G102" s="246">
        <v>622</v>
      </c>
      <c r="H102" s="272">
        <v>262</v>
      </c>
      <c r="I102" s="131">
        <v>120</v>
      </c>
      <c r="J102" s="131">
        <v>120</v>
      </c>
      <c r="K102" s="43">
        <v>120</v>
      </c>
      <c r="L102" s="42">
        <v>262</v>
      </c>
      <c r="M102" s="276">
        <v>292</v>
      </c>
      <c r="N102" s="242"/>
      <c r="O102" s="97"/>
      <c r="P102" s="98">
        <f t="shared" si="7"/>
        <v>1</v>
      </c>
      <c r="Q102" s="99">
        <f t="shared" si="5"/>
        <v>2.4333333333333331</v>
      </c>
      <c r="R102" s="224"/>
      <c r="S102" s="86"/>
      <c r="T102" s="316">
        <f t="shared" si="6"/>
        <v>0.4212218649517685</v>
      </c>
      <c r="U102" s="317">
        <f>IFERROR((L102+M102)/$G$102, "No Programado")</f>
        <v>0.89067524115755625</v>
      </c>
      <c r="V102" s="77"/>
      <c r="W102" s="78"/>
      <c r="X102" s="395" t="s">
        <v>377</v>
      </c>
    </row>
    <row r="103" spans="2:24" ht="105">
      <c r="B103" s="341" t="s">
        <v>40</v>
      </c>
      <c r="C103" s="232" t="s">
        <v>378</v>
      </c>
      <c r="D103" s="233" t="s">
        <v>379</v>
      </c>
      <c r="E103" s="270" t="s">
        <v>37</v>
      </c>
      <c r="F103" s="275" t="s">
        <v>380</v>
      </c>
      <c r="G103" s="185">
        <v>60</v>
      </c>
      <c r="H103" s="39">
        <v>15</v>
      </c>
      <c r="I103" s="40">
        <v>15</v>
      </c>
      <c r="J103" s="40">
        <v>15</v>
      </c>
      <c r="K103" s="43">
        <v>15</v>
      </c>
      <c r="L103" s="133">
        <v>15</v>
      </c>
      <c r="M103" s="41">
        <v>17</v>
      </c>
      <c r="N103" s="76"/>
      <c r="O103" s="44"/>
      <c r="P103" s="98">
        <f t="shared" si="7"/>
        <v>1</v>
      </c>
      <c r="Q103" s="99">
        <f t="shared" si="5"/>
        <v>1.1333333333333333</v>
      </c>
      <c r="R103" s="193"/>
      <c r="S103" s="199"/>
      <c r="T103" s="316">
        <f t="shared" si="6"/>
        <v>0.25</v>
      </c>
      <c r="U103" s="317">
        <f>IFERROR((L103+M103)/$G$103, "No Programado")</f>
        <v>0.53333333333333333</v>
      </c>
      <c r="V103" s="77"/>
      <c r="W103" s="78"/>
      <c r="X103" s="397" t="s">
        <v>381</v>
      </c>
    </row>
    <row r="104" spans="2:24" ht="105">
      <c r="B104" s="330" t="s">
        <v>40</v>
      </c>
      <c r="C104" s="162" t="s">
        <v>382</v>
      </c>
      <c r="D104" s="149" t="s">
        <v>383</v>
      </c>
      <c r="E104" s="270" t="s">
        <v>37</v>
      </c>
      <c r="F104" s="271" t="s">
        <v>384</v>
      </c>
      <c r="G104" s="115">
        <v>5101</v>
      </c>
      <c r="H104" s="39">
        <v>1681</v>
      </c>
      <c r="I104" s="40">
        <v>1140</v>
      </c>
      <c r="J104" s="40">
        <v>1140</v>
      </c>
      <c r="K104" s="263">
        <v>1140</v>
      </c>
      <c r="L104" s="274">
        <v>1681</v>
      </c>
      <c r="M104" s="276">
        <v>1327</v>
      </c>
      <c r="N104" s="242"/>
      <c r="O104" s="44"/>
      <c r="P104" s="98">
        <f t="shared" si="7"/>
        <v>1</v>
      </c>
      <c r="Q104" s="99">
        <f t="shared" si="5"/>
        <v>1.1640350877192982</v>
      </c>
      <c r="R104" s="193"/>
      <c r="S104" s="199"/>
      <c r="T104" s="316">
        <f t="shared" si="6"/>
        <v>0.32954322681827092</v>
      </c>
      <c r="U104" s="317">
        <f>IFERROR((L104+M104)/$G$104, "No Programado")</f>
        <v>0.58968829641246812</v>
      </c>
      <c r="V104" s="77"/>
      <c r="W104" s="78"/>
      <c r="X104" s="397" t="s">
        <v>385</v>
      </c>
    </row>
    <row r="105" spans="2:24" ht="105">
      <c r="B105" s="330" t="s">
        <v>40</v>
      </c>
      <c r="C105" s="162" t="s">
        <v>386</v>
      </c>
      <c r="D105" s="149" t="s">
        <v>387</v>
      </c>
      <c r="E105" s="270" t="s">
        <v>37</v>
      </c>
      <c r="F105" s="271" t="s">
        <v>384</v>
      </c>
      <c r="G105" s="115">
        <v>603</v>
      </c>
      <c r="H105" s="272">
        <v>153</v>
      </c>
      <c r="I105" s="40">
        <v>150</v>
      </c>
      <c r="J105" s="40">
        <v>150</v>
      </c>
      <c r="K105" s="43">
        <v>150</v>
      </c>
      <c r="L105" s="42">
        <v>153</v>
      </c>
      <c r="M105" s="41">
        <v>109</v>
      </c>
      <c r="N105" s="76"/>
      <c r="O105" s="44"/>
      <c r="P105" s="98">
        <f t="shared" si="7"/>
        <v>1</v>
      </c>
      <c r="Q105" s="99">
        <f t="shared" si="5"/>
        <v>0.72666666666666668</v>
      </c>
      <c r="R105" s="193"/>
      <c r="S105" s="199"/>
      <c r="T105" s="316">
        <f t="shared" si="6"/>
        <v>0.2537313432835821</v>
      </c>
      <c r="U105" s="317">
        <f>IFERROR((L105+M105)/$G$105, "No Programado")</f>
        <v>0.43449419568822556</v>
      </c>
      <c r="V105" s="77"/>
      <c r="W105" s="78"/>
      <c r="X105" s="397" t="s">
        <v>388</v>
      </c>
    </row>
    <row r="106" spans="2:24" ht="105">
      <c r="B106" s="329" t="s">
        <v>389</v>
      </c>
      <c r="C106" s="277" t="s">
        <v>390</v>
      </c>
      <c r="D106" s="278" t="s">
        <v>391</v>
      </c>
      <c r="E106" s="279" t="s">
        <v>37</v>
      </c>
      <c r="F106" s="348" t="s">
        <v>51</v>
      </c>
      <c r="G106" s="214">
        <v>36</v>
      </c>
      <c r="H106" s="39">
        <v>9</v>
      </c>
      <c r="I106" s="131">
        <v>9</v>
      </c>
      <c r="J106" s="131">
        <v>9</v>
      </c>
      <c r="K106" s="132">
        <v>9</v>
      </c>
      <c r="L106" s="133">
        <v>12</v>
      </c>
      <c r="M106" s="134">
        <v>9</v>
      </c>
      <c r="N106" s="192"/>
      <c r="O106" s="135"/>
      <c r="P106" s="98">
        <f t="shared" si="7"/>
        <v>1.3333333333333333</v>
      </c>
      <c r="Q106" s="99">
        <f t="shared" si="5"/>
        <v>1</v>
      </c>
      <c r="R106" s="136"/>
      <c r="S106" s="78"/>
      <c r="T106" s="316">
        <f t="shared" si="6"/>
        <v>0.33333333333333331</v>
      </c>
      <c r="U106" s="317">
        <f>IFERROR((L106+M106)/$G$106, "No Programado")</f>
        <v>0.58333333333333337</v>
      </c>
      <c r="V106" s="77"/>
      <c r="W106" s="78"/>
      <c r="X106" s="401" t="s">
        <v>392</v>
      </c>
    </row>
    <row r="107" spans="2:24" ht="105">
      <c r="B107" s="330" t="s">
        <v>40</v>
      </c>
      <c r="C107" s="280" t="s">
        <v>393</v>
      </c>
      <c r="D107" s="281" t="s">
        <v>394</v>
      </c>
      <c r="E107" s="249" t="s">
        <v>37</v>
      </c>
      <c r="F107" s="349" t="s">
        <v>51</v>
      </c>
      <c r="G107" s="185">
        <v>36</v>
      </c>
      <c r="H107" s="218">
        <v>9</v>
      </c>
      <c r="I107" s="186">
        <v>9</v>
      </c>
      <c r="J107" s="186">
        <v>9</v>
      </c>
      <c r="K107" s="207">
        <v>9</v>
      </c>
      <c r="L107" s="42">
        <v>12</v>
      </c>
      <c r="M107" s="41">
        <v>9</v>
      </c>
      <c r="N107" s="76"/>
      <c r="O107" s="97"/>
      <c r="P107" s="98">
        <f t="shared" si="7"/>
        <v>1.3333333333333333</v>
      </c>
      <c r="Q107" s="99">
        <f t="shared" si="5"/>
        <v>1</v>
      </c>
      <c r="R107" s="126"/>
      <c r="S107" s="86"/>
      <c r="T107" s="316">
        <f t="shared" si="6"/>
        <v>0.33333333333333331</v>
      </c>
      <c r="U107" s="317">
        <f>IFERROR((L107+M107)/$G$107, "No Programado")</f>
        <v>0.58333333333333337</v>
      </c>
      <c r="V107" s="77"/>
      <c r="W107" s="78"/>
      <c r="X107" s="396" t="s">
        <v>395</v>
      </c>
    </row>
    <row r="108" spans="2:24" ht="105">
      <c r="B108" s="330" t="s">
        <v>40</v>
      </c>
      <c r="C108" s="179" t="s">
        <v>396</v>
      </c>
      <c r="D108" s="282" t="s">
        <v>397</v>
      </c>
      <c r="E108" s="235" t="s">
        <v>37</v>
      </c>
      <c r="F108" s="146" t="s">
        <v>398</v>
      </c>
      <c r="G108" s="185">
        <v>42700</v>
      </c>
      <c r="H108" s="39">
        <v>17500</v>
      </c>
      <c r="I108" s="40">
        <v>8400</v>
      </c>
      <c r="J108" s="40">
        <v>8400</v>
      </c>
      <c r="K108" s="43">
        <v>8400</v>
      </c>
      <c r="L108" s="274">
        <v>17500</v>
      </c>
      <c r="M108" s="276">
        <v>18500</v>
      </c>
      <c r="N108" s="242"/>
      <c r="O108" s="97"/>
      <c r="P108" s="98">
        <f t="shared" si="7"/>
        <v>1</v>
      </c>
      <c r="Q108" s="99">
        <f t="shared" si="5"/>
        <v>2.2023809523809526</v>
      </c>
      <c r="R108" s="231"/>
      <c r="S108" s="86"/>
      <c r="T108" s="316">
        <f t="shared" si="6"/>
        <v>0.4098360655737705</v>
      </c>
      <c r="U108" s="317">
        <f>IFERROR((L108+M108)/$G$108, "No Programado")</f>
        <v>0.84309133489461363</v>
      </c>
      <c r="V108" s="77"/>
      <c r="W108" s="78"/>
      <c r="X108" s="397" t="s">
        <v>399</v>
      </c>
    </row>
    <row r="109" spans="2:24" ht="105">
      <c r="B109" s="341" t="s">
        <v>40</v>
      </c>
      <c r="C109" s="283" t="s">
        <v>400</v>
      </c>
      <c r="D109" s="158" t="s">
        <v>401</v>
      </c>
      <c r="E109" s="249" t="s">
        <v>37</v>
      </c>
      <c r="F109" s="284" t="s">
        <v>402</v>
      </c>
      <c r="G109" s="115">
        <v>140</v>
      </c>
      <c r="H109" s="272">
        <v>35</v>
      </c>
      <c r="I109" s="131">
        <v>35</v>
      </c>
      <c r="J109" s="131">
        <v>35</v>
      </c>
      <c r="K109" s="132">
        <v>35</v>
      </c>
      <c r="L109" s="42">
        <v>37</v>
      </c>
      <c r="M109" s="41">
        <v>40</v>
      </c>
      <c r="N109" s="76"/>
      <c r="O109" s="44"/>
      <c r="P109" s="98">
        <f t="shared" si="7"/>
        <v>1.0571428571428572</v>
      </c>
      <c r="Q109" s="99">
        <f t="shared" si="5"/>
        <v>1.1428571428571428</v>
      </c>
      <c r="R109" s="193"/>
      <c r="S109" s="199"/>
      <c r="T109" s="316">
        <f t="shared" si="6"/>
        <v>0.26428571428571429</v>
      </c>
      <c r="U109" s="317">
        <f>IFERROR((L109+M109)/$G$109, "No Programado")</f>
        <v>0.55000000000000004</v>
      </c>
      <c r="V109" s="77"/>
      <c r="W109" s="78"/>
      <c r="X109" s="398" t="s">
        <v>403</v>
      </c>
    </row>
    <row r="110" spans="2:24" ht="105">
      <c r="B110" s="329" t="s">
        <v>404</v>
      </c>
      <c r="C110" s="285" t="s">
        <v>405</v>
      </c>
      <c r="D110" s="212" t="s">
        <v>406</v>
      </c>
      <c r="E110" s="237" t="s">
        <v>37</v>
      </c>
      <c r="F110" s="119" t="s">
        <v>407</v>
      </c>
      <c r="G110" s="110">
        <v>2774</v>
      </c>
      <c r="H110" s="39">
        <v>920</v>
      </c>
      <c r="I110" s="131">
        <v>618</v>
      </c>
      <c r="J110" s="131">
        <v>618</v>
      </c>
      <c r="K110" s="132">
        <v>618</v>
      </c>
      <c r="L110" s="133">
        <v>920</v>
      </c>
      <c r="M110" s="134">
        <v>1066</v>
      </c>
      <c r="N110" s="192"/>
      <c r="O110" s="44"/>
      <c r="P110" s="98">
        <f t="shared" si="7"/>
        <v>1</v>
      </c>
      <c r="Q110" s="99">
        <f t="shared" si="5"/>
        <v>1.7249190938511327</v>
      </c>
      <c r="R110" s="220"/>
      <c r="S110" s="194"/>
      <c r="T110" s="316">
        <f t="shared" si="6"/>
        <v>0.33165104542177359</v>
      </c>
      <c r="U110" s="317">
        <f>IFERROR((L110+M110)/$G$110, "No Programado")</f>
        <v>0.71593366979091566</v>
      </c>
      <c r="V110" s="77"/>
      <c r="W110" s="78"/>
      <c r="X110" s="392" t="s">
        <v>408</v>
      </c>
    </row>
    <row r="111" spans="2:24" ht="105">
      <c r="B111" s="330" t="s">
        <v>40</v>
      </c>
      <c r="C111" s="282" t="s">
        <v>409</v>
      </c>
      <c r="D111" s="286" t="s">
        <v>410</v>
      </c>
      <c r="E111" s="183" t="s">
        <v>37</v>
      </c>
      <c r="F111" s="146" t="s">
        <v>411</v>
      </c>
      <c r="G111" s="115">
        <v>1830</v>
      </c>
      <c r="H111" s="218">
        <v>630</v>
      </c>
      <c r="I111" s="40">
        <v>400</v>
      </c>
      <c r="J111" s="40">
        <v>400</v>
      </c>
      <c r="K111" s="207">
        <v>400</v>
      </c>
      <c r="L111" s="95">
        <v>630</v>
      </c>
      <c r="M111" s="41">
        <v>621</v>
      </c>
      <c r="N111" s="76"/>
      <c r="O111" s="44"/>
      <c r="P111" s="98">
        <f t="shared" si="7"/>
        <v>1</v>
      </c>
      <c r="Q111" s="99">
        <f t="shared" si="5"/>
        <v>1.5525</v>
      </c>
      <c r="R111" s="231"/>
      <c r="S111" s="86"/>
      <c r="T111" s="316">
        <f t="shared" si="6"/>
        <v>0.34426229508196721</v>
      </c>
      <c r="U111" s="317">
        <f>IFERROR((L111+M111)/$G$111, "No Programado")</f>
        <v>0.68360655737704923</v>
      </c>
      <c r="V111" s="77"/>
      <c r="W111" s="78"/>
      <c r="X111" s="387" t="s">
        <v>412</v>
      </c>
    </row>
    <row r="112" spans="2:24" ht="105">
      <c r="B112" s="341" t="s">
        <v>40</v>
      </c>
      <c r="C112" s="232" t="s">
        <v>413</v>
      </c>
      <c r="D112" s="287" t="s">
        <v>414</v>
      </c>
      <c r="E112" s="227" t="s">
        <v>37</v>
      </c>
      <c r="F112" s="284" t="s">
        <v>223</v>
      </c>
      <c r="G112" s="115">
        <v>853</v>
      </c>
      <c r="H112" s="218">
        <v>253</v>
      </c>
      <c r="I112" s="40">
        <v>200</v>
      </c>
      <c r="J112" s="40">
        <v>200</v>
      </c>
      <c r="K112" s="43">
        <v>200</v>
      </c>
      <c r="L112" s="95">
        <v>253</v>
      </c>
      <c r="M112" s="41">
        <v>405</v>
      </c>
      <c r="N112" s="76"/>
      <c r="O112" s="229"/>
      <c r="P112" s="98">
        <f t="shared" si="7"/>
        <v>1</v>
      </c>
      <c r="Q112" s="99">
        <f t="shared" si="5"/>
        <v>2.0249999999999999</v>
      </c>
      <c r="R112" s="193"/>
      <c r="S112" s="199"/>
      <c r="T112" s="316">
        <f t="shared" si="6"/>
        <v>0.29660023446658851</v>
      </c>
      <c r="U112" s="317">
        <f>IFERROR((L112+M112)/$G$112, "No Programado")</f>
        <v>0.77139507620164127</v>
      </c>
      <c r="V112" s="77"/>
      <c r="W112" s="78"/>
      <c r="X112" s="397" t="s">
        <v>415</v>
      </c>
    </row>
    <row r="113" spans="2:24" ht="105">
      <c r="B113" s="345" t="s">
        <v>40</v>
      </c>
      <c r="C113" s="288" t="s">
        <v>416</v>
      </c>
      <c r="D113" s="289" t="s">
        <v>417</v>
      </c>
      <c r="E113" s="227" t="s">
        <v>37</v>
      </c>
      <c r="F113" s="290" t="s">
        <v>418</v>
      </c>
      <c r="G113" s="115">
        <v>85</v>
      </c>
      <c r="H113" s="39">
        <v>37</v>
      </c>
      <c r="I113" s="40">
        <v>16</v>
      </c>
      <c r="J113" s="40">
        <v>16</v>
      </c>
      <c r="K113" s="43">
        <v>16</v>
      </c>
      <c r="L113" s="42">
        <v>37</v>
      </c>
      <c r="M113" s="134">
        <v>40</v>
      </c>
      <c r="N113" s="192"/>
      <c r="O113" s="291"/>
      <c r="P113" s="292">
        <f t="shared" si="7"/>
        <v>1</v>
      </c>
      <c r="Q113" s="99">
        <f t="shared" si="5"/>
        <v>2.5</v>
      </c>
      <c r="R113" s="264"/>
      <c r="S113" s="86"/>
      <c r="T113" s="316">
        <f t="shared" si="6"/>
        <v>0.43529411764705883</v>
      </c>
      <c r="U113" s="317">
        <f>IFERROR((L113+M113)/$G$113, "No Programado")</f>
        <v>0.90588235294117647</v>
      </c>
      <c r="V113" s="77"/>
      <c r="W113" s="78"/>
      <c r="X113" s="397" t="s">
        <v>419</v>
      </c>
    </row>
    <row r="114" spans="2:24" ht="104.1" customHeight="1" thickBot="1">
      <c r="B114" s="346" t="s">
        <v>40</v>
      </c>
      <c r="C114" s="320" t="s">
        <v>420</v>
      </c>
      <c r="D114" s="321" t="s">
        <v>421</v>
      </c>
      <c r="E114" s="322" t="s">
        <v>37</v>
      </c>
      <c r="F114" s="323" t="s">
        <v>384</v>
      </c>
      <c r="G114" s="293">
        <v>6</v>
      </c>
      <c r="H114" s="294">
        <v>0</v>
      </c>
      <c r="I114" s="295">
        <v>2</v>
      </c>
      <c r="J114" s="295">
        <v>2</v>
      </c>
      <c r="K114" s="296">
        <v>2</v>
      </c>
      <c r="L114" s="45">
        <v>0</v>
      </c>
      <c r="M114" s="364">
        <v>0</v>
      </c>
      <c r="N114" s="297"/>
      <c r="O114" s="298"/>
      <c r="P114" s="299" t="str">
        <f t="shared" si="7"/>
        <v>100%</v>
      </c>
      <c r="Q114" s="99">
        <f t="shared" si="5"/>
        <v>0</v>
      </c>
      <c r="R114" s="324"/>
      <c r="S114" s="325"/>
      <c r="T114" s="347">
        <f t="shared" si="6"/>
        <v>0</v>
      </c>
      <c r="U114" s="365">
        <f>IFERROR((L114+M114)/$G$114, "No Programado")</f>
        <v>0</v>
      </c>
      <c r="V114" s="326"/>
      <c r="W114" s="325"/>
      <c r="X114" s="402" t="s">
        <v>422</v>
      </c>
    </row>
    <row r="115" spans="2:24" ht="60" customHeight="1">
      <c r="U115" s="366"/>
    </row>
    <row r="116" spans="2:24" ht="83.1" customHeight="1" thickBot="1">
      <c r="O116" s="75"/>
    </row>
    <row r="117" spans="2:24" ht="30.95" customHeight="1">
      <c r="B117" s="418" t="s">
        <v>423</v>
      </c>
      <c r="C117" s="418"/>
      <c r="D117" s="418"/>
      <c r="E117" s="418"/>
      <c r="F117" s="418"/>
      <c r="G117" s="74"/>
      <c r="H117" s="418" t="s">
        <v>424</v>
      </c>
      <c r="I117" s="418"/>
      <c r="J117" s="418"/>
      <c r="K117" s="418"/>
      <c r="L117" s="418"/>
      <c r="M117" s="418"/>
      <c r="N117" s="418"/>
      <c r="O117" s="418"/>
      <c r="P117" s="418"/>
      <c r="Q117" s="75"/>
      <c r="R117" s="418" t="s">
        <v>425</v>
      </c>
      <c r="S117" s="418"/>
      <c r="T117" s="418"/>
      <c r="U117" s="418"/>
      <c r="V117" s="418"/>
      <c r="W117" s="418"/>
      <c r="X117" s="418"/>
    </row>
    <row r="118" spans="2:24" ht="30.95" customHeight="1">
      <c r="B118" s="419"/>
      <c r="C118" s="419"/>
      <c r="D118" s="419"/>
      <c r="E118" s="419"/>
      <c r="F118" s="419"/>
      <c r="H118" s="419"/>
      <c r="I118" s="419"/>
      <c r="J118" s="419"/>
      <c r="K118" s="419"/>
      <c r="L118" s="419"/>
      <c r="M118" s="419"/>
      <c r="N118" s="419"/>
      <c r="O118" s="419"/>
      <c r="P118" s="419"/>
      <c r="R118" s="419"/>
      <c r="S118" s="419"/>
      <c r="T118" s="419"/>
      <c r="U118" s="419"/>
      <c r="V118" s="419"/>
      <c r="W118" s="419"/>
      <c r="X118" s="419"/>
    </row>
    <row r="119" spans="2:24" ht="30.95" customHeight="1">
      <c r="B119" s="419"/>
      <c r="C119" s="419"/>
      <c r="D119" s="419"/>
      <c r="E119" s="419"/>
      <c r="F119" s="419"/>
      <c r="H119" s="419"/>
      <c r="I119" s="419"/>
      <c r="J119" s="419"/>
      <c r="K119" s="419"/>
      <c r="L119" s="419"/>
      <c r="M119" s="419"/>
      <c r="N119" s="419"/>
      <c r="O119" s="419"/>
      <c r="P119" s="419"/>
      <c r="R119" s="419"/>
      <c r="S119" s="419"/>
      <c r="T119" s="419"/>
      <c r="U119" s="419"/>
      <c r="V119" s="419"/>
      <c r="W119" s="419"/>
      <c r="X119" s="419"/>
    </row>
    <row r="120" spans="2:24" ht="14.1" customHeight="1"/>
    <row r="121" spans="2:24" ht="15.95" thickBot="1"/>
    <row r="122" spans="2:24" ht="15.95" customHeight="1" thickBot="1">
      <c r="B122" s="87"/>
      <c r="E122" s="420" t="s">
        <v>426</v>
      </c>
      <c r="F122" s="421"/>
      <c r="G122" s="422"/>
      <c r="H122" s="422"/>
      <c r="I122" s="422"/>
      <c r="J122" s="422"/>
      <c r="K122" s="422"/>
      <c r="L122" s="422"/>
      <c r="M122" s="422"/>
      <c r="N122" s="422"/>
      <c r="O122" s="422"/>
      <c r="P122" s="422"/>
      <c r="Q122" s="422"/>
      <c r="R122" s="421"/>
      <c r="S122" s="421"/>
      <c r="T122" s="421"/>
      <c r="U122" s="421"/>
      <c r="V122" s="421"/>
      <c r="W122" s="421"/>
      <c r="X122" s="423"/>
    </row>
    <row r="123" spans="2:24" ht="15.95" customHeight="1" thickBot="1">
      <c r="B123" s="87"/>
      <c r="E123" s="424" t="s">
        <v>427</v>
      </c>
      <c r="F123" s="426" t="s">
        <v>428</v>
      </c>
      <c r="G123" s="409" t="s">
        <v>429</v>
      </c>
      <c r="H123" s="410"/>
      <c r="I123" s="410"/>
      <c r="J123" s="411"/>
      <c r="K123" s="409" t="s">
        <v>430</v>
      </c>
      <c r="L123" s="410"/>
      <c r="M123" s="410"/>
      <c r="N123" s="411"/>
      <c r="O123" s="410" t="s">
        <v>431</v>
      </c>
      <c r="P123" s="410"/>
      <c r="Q123" s="410"/>
      <c r="R123" s="411"/>
      <c r="S123" s="409" t="s">
        <v>432</v>
      </c>
      <c r="T123" s="410"/>
      <c r="U123" s="410"/>
      <c r="V123" s="410"/>
      <c r="W123" s="411"/>
      <c r="X123" s="412" t="s">
        <v>5</v>
      </c>
    </row>
    <row r="124" spans="2:24" ht="15.95" thickBot="1">
      <c r="B124" s="87"/>
      <c r="E124" s="425"/>
      <c r="F124" s="421"/>
      <c r="G124" s="2" t="s">
        <v>433</v>
      </c>
      <c r="H124" s="6" t="s">
        <v>434</v>
      </c>
      <c r="I124" s="7" t="s">
        <v>435</v>
      </c>
      <c r="J124" s="8" t="s">
        <v>436</v>
      </c>
      <c r="K124" s="2" t="s">
        <v>433</v>
      </c>
      <c r="L124" s="6" t="s">
        <v>434</v>
      </c>
      <c r="M124" s="7" t="s">
        <v>435</v>
      </c>
      <c r="N124" s="8" t="s">
        <v>436</v>
      </c>
      <c r="O124" s="64" t="s">
        <v>17</v>
      </c>
      <c r="P124" s="6" t="s">
        <v>18</v>
      </c>
      <c r="Q124" s="7" t="s">
        <v>19</v>
      </c>
      <c r="R124" s="8" t="s">
        <v>20</v>
      </c>
      <c r="S124" s="2" t="s">
        <v>17</v>
      </c>
      <c r="T124" s="6" t="s">
        <v>18</v>
      </c>
      <c r="U124" s="7" t="s">
        <v>19</v>
      </c>
      <c r="V124" s="8" t="s">
        <v>20</v>
      </c>
      <c r="W124" s="8" t="s">
        <v>20</v>
      </c>
      <c r="X124" s="413"/>
    </row>
    <row r="125" spans="2:24" ht="17.100000000000001" thickBot="1">
      <c r="B125" s="87"/>
      <c r="E125" s="414"/>
      <c r="F125" s="415"/>
      <c r="G125" s="65"/>
      <c r="H125" s="34"/>
      <c r="I125" s="34"/>
      <c r="J125" s="35"/>
      <c r="K125" s="65"/>
      <c r="L125" s="34"/>
      <c r="M125" s="34"/>
      <c r="N125" s="35"/>
      <c r="O125" s="72" t="str">
        <f t="shared" ref="O125:R125" si="8">IFERROR((K125/G125),"100%")</f>
        <v>100%</v>
      </c>
      <c r="P125" s="33" t="str">
        <f t="shared" si="8"/>
        <v>100%</v>
      </c>
      <c r="Q125" s="33" t="str">
        <f t="shared" si="8"/>
        <v>100%</v>
      </c>
      <c r="R125" s="9" t="str">
        <f t="shared" si="8"/>
        <v>100%</v>
      </c>
      <c r="S125" s="36" t="str">
        <f>IFERROR(((K125)/(G125)),"100%")</f>
        <v>100%</v>
      </c>
      <c r="T125" s="37" t="str">
        <f>IFERROR(((L125+M125)/(H125+I125)),"100%")</f>
        <v>100%</v>
      </c>
      <c r="U125" s="33" t="str">
        <f>IFERROR(((K125+L125+M125)/(G125+H125+I125)),"100%")</f>
        <v>100%</v>
      </c>
      <c r="V125" s="9" t="str">
        <f>IFERROR(((K125+L125+M125+N125)/(G125+H125+I125+J125)),"100%")</f>
        <v>100%</v>
      </c>
      <c r="W125" s="9" t="str">
        <f>IFERROR(((L125+M125+N125+O125)/(H125+I125+J125+K125)),"100%")</f>
        <v>100%</v>
      </c>
      <c r="X125" s="300"/>
    </row>
    <row r="126" spans="2:24">
      <c r="B126" s="301"/>
      <c r="C126" s="302"/>
      <c r="D126" s="302"/>
      <c r="E126" s="3"/>
      <c r="F126" s="58">
        <v>400</v>
      </c>
      <c r="G126" s="11">
        <v>100</v>
      </c>
      <c r="H126" s="12">
        <v>100</v>
      </c>
      <c r="I126" s="12">
        <v>100</v>
      </c>
      <c r="J126" s="13">
        <v>100</v>
      </c>
      <c r="K126" s="11">
        <v>90</v>
      </c>
      <c r="L126" s="14"/>
      <c r="M126" s="14"/>
      <c r="N126" s="15"/>
      <c r="O126" s="9">
        <f t="shared" ref="O126:O127" si="9">IFERROR(K126/G126,"100"%)</f>
        <v>0.9</v>
      </c>
      <c r="P126" s="16"/>
      <c r="Q126" s="16"/>
      <c r="R126" s="17"/>
      <c r="S126" s="10">
        <f>IFERROR(K126/F126,"100%")</f>
        <v>0.22500000000000001</v>
      </c>
      <c r="T126" s="16"/>
      <c r="U126" s="16"/>
      <c r="V126" s="17"/>
      <c r="W126" s="17"/>
      <c r="X126" s="403"/>
    </row>
    <row r="127" spans="2:24">
      <c r="B127" s="87"/>
      <c r="E127" s="4"/>
      <c r="F127" s="59">
        <v>1500</v>
      </c>
      <c r="G127" s="18">
        <v>500</v>
      </c>
      <c r="H127" s="19">
        <v>250</v>
      </c>
      <c r="I127" s="19">
        <v>550</v>
      </c>
      <c r="J127" s="20">
        <v>200</v>
      </c>
      <c r="K127" s="18">
        <v>450</v>
      </c>
      <c r="L127" s="21"/>
      <c r="M127" s="21"/>
      <c r="N127" s="22"/>
      <c r="O127" s="9">
        <f t="shared" si="9"/>
        <v>0.9</v>
      </c>
      <c r="P127" s="23"/>
      <c r="Q127" s="23"/>
      <c r="R127" s="24"/>
      <c r="S127" s="10">
        <f>IFERROR(K127/F127,"100%")</f>
        <v>0.3</v>
      </c>
      <c r="T127" s="23"/>
      <c r="U127" s="23"/>
      <c r="V127" s="24"/>
      <c r="W127" s="24"/>
      <c r="X127" s="404"/>
    </row>
    <row r="128" spans="2:24" ht="15.95" thickBot="1">
      <c r="B128" s="87"/>
      <c r="E128" s="5"/>
      <c r="F128" s="60"/>
      <c r="G128" s="25"/>
      <c r="H128" s="26"/>
      <c r="I128" s="26"/>
      <c r="J128" s="27"/>
      <c r="K128" s="25"/>
      <c r="L128" s="28"/>
      <c r="M128" s="28"/>
      <c r="N128" s="29"/>
      <c r="O128" s="73"/>
      <c r="P128" s="30"/>
      <c r="Q128" s="30"/>
      <c r="R128" s="31"/>
      <c r="S128" s="32"/>
      <c r="T128" s="30"/>
      <c r="U128" s="30"/>
      <c r="V128" s="31"/>
      <c r="W128" s="31"/>
      <c r="X128" s="405"/>
    </row>
    <row r="129" spans="2:24" ht="15.95" thickBot="1">
      <c r="B129" s="87"/>
      <c r="E129" s="5"/>
      <c r="F129" s="60"/>
      <c r="G129" s="25"/>
      <c r="H129" s="26"/>
      <c r="I129" s="26"/>
      <c r="J129" s="27"/>
      <c r="K129" s="25"/>
      <c r="L129" s="28"/>
      <c r="M129" s="28"/>
      <c r="N129" s="29"/>
      <c r="O129" s="73"/>
      <c r="P129" s="30"/>
      <c r="Q129" s="30"/>
      <c r="R129" s="31"/>
      <c r="S129" s="32"/>
      <c r="T129" s="30"/>
      <c r="U129" s="30"/>
      <c r="V129" s="31"/>
      <c r="W129" s="31"/>
      <c r="X129" s="405"/>
    </row>
    <row r="130" spans="2:24" ht="113.1" customHeight="1" thickBot="1">
      <c r="B130" s="87"/>
      <c r="E130" s="52" t="s">
        <v>437</v>
      </c>
      <c r="F130" s="61">
        <v>3900000</v>
      </c>
      <c r="G130" s="66">
        <v>0</v>
      </c>
      <c r="H130" s="53">
        <v>1040615.67</v>
      </c>
      <c r="I130" s="53">
        <v>1300000</v>
      </c>
      <c r="J130" s="53">
        <v>1300000</v>
      </c>
      <c r="K130" s="66">
        <v>0</v>
      </c>
      <c r="L130" s="53">
        <v>1040615.67</v>
      </c>
      <c r="M130" s="53"/>
      <c r="N130" s="67"/>
      <c r="O130" s="316" t="str">
        <f>IFERROR((K130/G130),"NO APLICA")</f>
        <v>NO APLICA</v>
      </c>
      <c r="P130" s="317">
        <f>IFERROR((L130/H130),"NO APLICA")</f>
        <v>1</v>
      </c>
      <c r="Q130" s="317">
        <f t="shared" ref="Q130:R143" si="10">IFERROR((M130/I130),"NO APLICA")</f>
        <v>0</v>
      </c>
      <c r="R130" s="318">
        <f t="shared" si="10"/>
        <v>0</v>
      </c>
      <c r="S130" s="316" t="str">
        <f>IFERROR(((K130)/(G130)),"NO APLICA")</f>
        <v>NO APLICA</v>
      </c>
      <c r="T130" s="317">
        <f>IFERROR(((K130+L130)/(G130+H130)),"NO APLICA")</f>
        <v>1</v>
      </c>
      <c r="U130" s="317">
        <f>IFERROR(((K130+L130+M130)/(G130+H130+I130)),"NO APLICA")</f>
        <v>0.44459057646144873</v>
      </c>
      <c r="V130" s="33"/>
      <c r="W130" s="33"/>
      <c r="X130" s="406" t="s">
        <v>438</v>
      </c>
    </row>
    <row r="131" spans="2:24" ht="120.95" thickBot="1">
      <c r="B131" s="87"/>
      <c r="E131" s="303" t="s">
        <v>439</v>
      </c>
      <c r="F131" s="304">
        <v>800000</v>
      </c>
      <c r="G131" s="305">
        <v>0</v>
      </c>
      <c r="H131" s="306">
        <v>14722.17</v>
      </c>
      <c r="I131" s="306">
        <v>266666</v>
      </c>
      <c r="J131" s="306">
        <v>266666</v>
      </c>
      <c r="K131" s="305">
        <v>0</v>
      </c>
      <c r="L131" s="306">
        <v>14722.17</v>
      </c>
      <c r="M131" s="306"/>
      <c r="N131" s="307"/>
      <c r="O131" s="316" t="str">
        <f t="shared" ref="O131:P143" si="11">IFERROR((K131/G131),"NO APLICA")</f>
        <v>NO APLICA</v>
      </c>
      <c r="P131" s="317">
        <f t="shared" si="11"/>
        <v>1</v>
      </c>
      <c r="Q131" s="317">
        <f t="shared" si="10"/>
        <v>0</v>
      </c>
      <c r="R131" s="318">
        <f t="shared" si="10"/>
        <v>0</v>
      </c>
      <c r="S131" s="316" t="str">
        <f t="shared" ref="S131:S143" si="12">IFERROR(((K131)/(G131)),"NO APLICA")</f>
        <v>NO APLICA</v>
      </c>
      <c r="T131" s="317">
        <f t="shared" ref="T131:T143" si="13">IFERROR(((K131+L131)/(G131+H131)),"NO APLICA")</f>
        <v>1</v>
      </c>
      <c r="U131" s="317">
        <f t="shared" ref="U131:U143" si="14">IFERROR(((K131+L131+M131)/(G131+H131+I131)),"NO APLICA")</f>
        <v>5.231979013190214E-2</v>
      </c>
      <c r="V131" s="308"/>
      <c r="W131" s="308"/>
      <c r="X131" s="406" t="s">
        <v>438</v>
      </c>
    </row>
    <row r="132" spans="2:24" ht="120.95" thickBot="1">
      <c r="B132" s="87"/>
      <c r="E132" s="309" t="s">
        <v>440</v>
      </c>
      <c r="F132" s="310">
        <v>1000000</v>
      </c>
      <c r="G132" s="311">
        <v>0</v>
      </c>
      <c r="H132" s="312">
        <v>107790.59</v>
      </c>
      <c r="I132" s="312">
        <v>333333</v>
      </c>
      <c r="J132" s="313">
        <v>333333</v>
      </c>
      <c r="K132" s="305">
        <v>0</v>
      </c>
      <c r="L132" s="312">
        <v>107790.59</v>
      </c>
      <c r="M132" s="312"/>
      <c r="N132" s="313"/>
      <c r="O132" s="316" t="str">
        <f t="shared" si="11"/>
        <v>NO APLICA</v>
      </c>
      <c r="P132" s="317">
        <f t="shared" si="11"/>
        <v>1</v>
      </c>
      <c r="Q132" s="317">
        <f t="shared" si="10"/>
        <v>0</v>
      </c>
      <c r="R132" s="318">
        <f t="shared" si="10"/>
        <v>0</v>
      </c>
      <c r="S132" s="316" t="str">
        <f t="shared" si="12"/>
        <v>NO APLICA</v>
      </c>
      <c r="T132" s="317">
        <f t="shared" si="13"/>
        <v>1</v>
      </c>
      <c r="U132" s="317">
        <f t="shared" si="14"/>
        <v>0.24435462633045765</v>
      </c>
      <c r="V132" s="314"/>
      <c r="W132" s="314"/>
      <c r="X132" s="406" t="s">
        <v>438</v>
      </c>
    </row>
    <row r="133" spans="2:24" ht="120.95" thickBot="1">
      <c r="B133" s="87"/>
      <c r="E133" s="54" t="s">
        <v>441</v>
      </c>
      <c r="F133" s="62">
        <v>600000</v>
      </c>
      <c r="G133" s="70">
        <v>0</v>
      </c>
      <c r="H133" s="55">
        <v>207900.5</v>
      </c>
      <c r="I133" s="55">
        <v>200000</v>
      </c>
      <c r="J133" s="55">
        <v>200000</v>
      </c>
      <c r="K133" s="68">
        <v>0</v>
      </c>
      <c r="L133" s="55">
        <v>207900.5</v>
      </c>
      <c r="M133" s="55"/>
      <c r="N133" s="79"/>
      <c r="O133" s="316" t="str">
        <f t="shared" si="11"/>
        <v>NO APLICA</v>
      </c>
      <c r="P133" s="317">
        <f t="shared" si="11"/>
        <v>1</v>
      </c>
      <c r="Q133" s="317">
        <f t="shared" si="10"/>
        <v>0</v>
      </c>
      <c r="R133" s="318">
        <f t="shared" si="10"/>
        <v>0</v>
      </c>
      <c r="S133" s="316" t="str">
        <f t="shared" si="12"/>
        <v>NO APLICA</v>
      </c>
      <c r="T133" s="317">
        <f t="shared" si="13"/>
        <v>1</v>
      </c>
      <c r="U133" s="317">
        <f t="shared" si="14"/>
        <v>0.50968434704051602</v>
      </c>
      <c r="V133" s="33"/>
      <c r="W133" s="33"/>
      <c r="X133" s="406" t="s">
        <v>438</v>
      </c>
    </row>
    <row r="134" spans="2:24" ht="120.95" thickBot="1">
      <c r="B134" s="87"/>
      <c r="E134" s="54" t="s">
        <v>442</v>
      </c>
      <c r="F134" s="62">
        <v>2550000</v>
      </c>
      <c r="G134" s="70">
        <v>0</v>
      </c>
      <c r="H134" s="55">
        <v>86308.08</v>
      </c>
      <c r="I134" s="55">
        <v>850000</v>
      </c>
      <c r="J134" s="55">
        <v>850000</v>
      </c>
      <c r="K134" s="68">
        <v>0</v>
      </c>
      <c r="L134" s="55">
        <v>86308.08</v>
      </c>
      <c r="M134" s="55"/>
      <c r="N134" s="69"/>
      <c r="O134" s="316" t="str">
        <f t="shared" si="11"/>
        <v>NO APLICA</v>
      </c>
      <c r="P134" s="317">
        <f t="shared" si="11"/>
        <v>1</v>
      </c>
      <c r="Q134" s="317">
        <f t="shared" si="10"/>
        <v>0</v>
      </c>
      <c r="R134" s="318">
        <f t="shared" si="10"/>
        <v>0</v>
      </c>
      <c r="S134" s="316" t="str">
        <f t="shared" si="12"/>
        <v>NO APLICA</v>
      </c>
      <c r="T134" s="317">
        <f t="shared" si="13"/>
        <v>1</v>
      </c>
      <c r="U134" s="317">
        <f t="shared" si="14"/>
        <v>9.21791468466234E-2</v>
      </c>
      <c r="V134" s="33"/>
      <c r="W134" s="33"/>
      <c r="X134" s="406" t="s">
        <v>438</v>
      </c>
    </row>
    <row r="135" spans="2:24" ht="120.95" thickBot="1">
      <c r="B135" s="87"/>
      <c r="E135" s="56" t="s">
        <v>443</v>
      </c>
      <c r="F135" s="62">
        <v>31300000</v>
      </c>
      <c r="G135" s="70">
        <v>0</v>
      </c>
      <c r="H135" s="55">
        <v>282922.38</v>
      </c>
      <c r="I135" s="55">
        <v>104333333</v>
      </c>
      <c r="J135" s="55">
        <v>104333333</v>
      </c>
      <c r="K135" s="68">
        <v>0</v>
      </c>
      <c r="L135" s="55">
        <v>282922.38</v>
      </c>
      <c r="M135" s="55"/>
      <c r="N135" s="69"/>
      <c r="O135" s="316" t="str">
        <f t="shared" si="11"/>
        <v>NO APLICA</v>
      </c>
      <c r="P135" s="317">
        <f t="shared" si="11"/>
        <v>1</v>
      </c>
      <c r="Q135" s="317">
        <f t="shared" si="10"/>
        <v>0</v>
      </c>
      <c r="R135" s="318">
        <f t="shared" si="10"/>
        <v>0</v>
      </c>
      <c r="S135" s="316" t="str">
        <f t="shared" si="12"/>
        <v>NO APLICA</v>
      </c>
      <c r="T135" s="317">
        <f t="shared" si="13"/>
        <v>1</v>
      </c>
      <c r="U135" s="317">
        <f t="shared" si="14"/>
        <v>2.7043825930524335E-3</v>
      </c>
      <c r="V135" s="33"/>
      <c r="W135" s="33"/>
      <c r="X135" s="406" t="s">
        <v>438</v>
      </c>
    </row>
    <row r="136" spans="2:24" ht="120.95" thickBot="1">
      <c r="B136" s="87"/>
      <c r="E136" s="54" t="s">
        <v>444</v>
      </c>
      <c r="F136" s="62">
        <v>30000000</v>
      </c>
      <c r="G136" s="68">
        <v>0</v>
      </c>
      <c r="H136" s="55">
        <v>0</v>
      </c>
      <c r="I136" s="55">
        <v>10000000</v>
      </c>
      <c r="J136" s="55">
        <v>10000000</v>
      </c>
      <c r="K136" s="68">
        <v>0</v>
      </c>
      <c r="L136" s="55">
        <v>0</v>
      </c>
      <c r="M136" s="55"/>
      <c r="N136" s="69"/>
      <c r="O136" s="316" t="str">
        <f t="shared" si="11"/>
        <v>NO APLICA</v>
      </c>
      <c r="P136" s="317" t="str">
        <f t="shared" si="11"/>
        <v>NO APLICA</v>
      </c>
      <c r="Q136" s="317">
        <f t="shared" si="10"/>
        <v>0</v>
      </c>
      <c r="R136" s="318">
        <f t="shared" si="10"/>
        <v>0</v>
      </c>
      <c r="S136" s="316" t="str">
        <f t="shared" si="12"/>
        <v>NO APLICA</v>
      </c>
      <c r="T136" s="317" t="str">
        <f t="shared" si="13"/>
        <v>NO APLICA</v>
      </c>
      <c r="U136" s="317">
        <f t="shared" si="14"/>
        <v>0</v>
      </c>
      <c r="V136" s="33"/>
      <c r="W136" s="33"/>
      <c r="X136" s="406" t="s">
        <v>445</v>
      </c>
    </row>
    <row r="137" spans="2:24" ht="120.95" thickBot="1">
      <c r="B137" s="87"/>
      <c r="E137" s="54" t="s">
        <v>446</v>
      </c>
      <c r="F137" s="62">
        <v>29300000</v>
      </c>
      <c r="G137" s="68">
        <v>0</v>
      </c>
      <c r="H137" s="55">
        <v>47430.38</v>
      </c>
      <c r="I137" s="55">
        <v>9766666</v>
      </c>
      <c r="J137" s="55">
        <v>9766666</v>
      </c>
      <c r="K137" s="68">
        <v>0</v>
      </c>
      <c r="L137" s="55">
        <v>47430.38</v>
      </c>
      <c r="M137" s="55"/>
      <c r="N137" s="79"/>
      <c r="O137" s="316" t="str">
        <f t="shared" si="11"/>
        <v>NO APLICA</v>
      </c>
      <c r="P137" s="317">
        <f t="shared" si="11"/>
        <v>1</v>
      </c>
      <c r="Q137" s="317">
        <f t="shared" si="10"/>
        <v>0</v>
      </c>
      <c r="R137" s="318">
        <f t="shared" si="10"/>
        <v>0</v>
      </c>
      <c r="S137" s="316" t="str">
        <f t="shared" si="12"/>
        <v>NO APLICA</v>
      </c>
      <c r="T137" s="317">
        <f t="shared" si="13"/>
        <v>1</v>
      </c>
      <c r="U137" s="317">
        <f t="shared" si="14"/>
        <v>4.8328830453160882E-3</v>
      </c>
      <c r="V137" s="33"/>
      <c r="W137" s="33"/>
      <c r="X137" s="406" t="s">
        <v>438</v>
      </c>
    </row>
    <row r="138" spans="2:24" ht="120.95" thickBot="1">
      <c r="B138" s="87"/>
      <c r="E138" s="54" t="s">
        <v>447</v>
      </c>
      <c r="F138" s="62">
        <v>700000</v>
      </c>
      <c r="G138" s="68">
        <v>0</v>
      </c>
      <c r="H138" s="55">
        <v>0</v>
      </c>
      <c r="I138" s="55">
        <v>233333</v>
      </c>
      <c r="J138" s="55">
        <v>233333</v>
      </c>
      <c r="K138" s="68">
        <v>0</v>
      </c>
      <c r="L138" s="55">
        <v>0</v>
      </c>
      <c r="M138" s="55"/>
      <c r="N138" s="69"/>
      <c r="O138" s="316" t="str">
        <f t="shared" si="11"/>
        <v>NO APLICA</v>
      </c>
      <c r="P138" s="317" t="str">
        <f t="shared" si="11"/>
        <v>NO APLICA</v>
      </c>
      <c r="Q138" s="317">
        <f t="shared" si="10"/>
        <v>0</v>
      </c>
      <c r="R138" s="318">
        <f t="shared" si="10"/>
        <v>0</v>
      </c>
      <c r="S138" s="316" t="str">
        <f t="shared" si="12"/>
        <v>NO APLICA</v>
      </c>
      <c r="T138" s="317" t="str">
        <f t="shared" si="13"/>
        <v>NO APLICA</v>
      </c>
      <c r="U138" s="317">
        <f t="shared" si="14"/>
        <v>0</v>
      </c>
      <c r="V138" s="33"/>
      <c r="W138" s="33"/>
      <c r="X138" s="406" t="s">
        <v>445</v>
      </c>
    </row>
    <row r="139" spans="2:24" ht="120.95" thickBot="1">
      <c r="B139" s="87"/>
      <c r="E139" s="54" t="s">
        <v>448</v>
      </c>
      <c r="F139" s="62">
        <v>400000</v>
      </c>
      <c r="G139" s="68">
        <v>0</v>
      </c>
      <c r="H139" s="55">
        <v>79367.429999999993</v>
      </c>
      <c r="I139" s="55">
        <v>133333</v>
      </c>
      <c r="J139" s="69">
        <v>133333</v>
      </c>
      <c r="K139" s="68">
        <v>0</v>
      </c>
      <c r="L139" s="55">
        <v>79367.429999999993</v>
      </c>
      <c r="M139" s="55"/>
      <c r="N139" s="69"/>
      <c r="O139" s="316" t="str">
        <f t="shared" si="11"/>
        <v>NO APLICA</v>
      </c>
      <c r="P139" s="317">
        <f t="shared" si="11"/>
        <v>1</v>
      </c>
      <c r="Q139" s="317">
        <f t="shared" si="10"/>
        <v>0</v>
      </c>
      <c r="R139" s="318">
        <f t="shared" si="10"/>
        <v>0</v>
      </c>
      <c r="S139" s="316" t="str">
        <f t="shared" si="12"/>
        <v>NO APLICA</v>
      </c>
      <c r="T139" s="317">
        <f t="shared" si="13"/>
        <v>1</v>
      </c>
      <c r="U139" s="317">
        <f t="shared" si="14"/>
        <v>0.37314184085100344</v>
      </c>
      <c r="V139" s="33"/>
      <c r="W139" s="33"/>
      <c r="X139" s="406" t="s">
        <v>438</v>
      </c>
    </row>
    <row r="140" spans="2:24" ht="120.95" thickBot="1">
      <c r="B140" s="87"/>
      <c r="E140" s="54" t="s">
        <v>449</v>
      </c>
      <c r="F140" s="62">
        <v>1000000</v>
      </c>
      <c r="G140" s="68">
        <v>0</v>
      </c>
      <c r="H140" s="55">
        <v>135316.9</v>
      </c>
      <c r="I140" s="55">
        <v>333333</v>
      </c>
      <c r="J140" s="55">
        <v>333333</v>
      </c>
      <c r="K140" s="68">
        <v>0</v>
      </c>
      <c r="L140" s="55">
        <v>135316.9</v>
      </c>
      <c r="M140" s="69"/>
      <c r="N140" s="69"/>
      <c r="O140" s="316" t="str">
        <f t="shared" si="11"/>
        <v>NO APLICA</v>
      </c>
      <c r="P140" s="317">
        <f t="shared" si="11"/>
        <v>1</v>
      </c>
      <c r="Q140" s="317">
        <f t="shared" si="10"/>
        <v>0</v>
      </c>
      <c r="R140" s="318">
        <f t="shared" si="10"/>
        <v>0</v>
      </c>
      <c r="S140" s="316" t="str">
        <f t="shared" si="12"/>
        <v>NO APLICA</v>
      </c>
      <c r="T140" s="317">
        <f t="shared" si="13"/>
        <v>1</v>
      </c>
      <c r="U140" s="317">
        <f t="shared" si="14"/>
        <v>0.28873771230933792</v>
      </c>
      <c r="V140" s="33"/>
      <c r="W140" s="33"/>
      <c r="X140" s="406" t="s">
        <v>438</v>
      </c>
    </row>
    <row r="141" spans="2:24" ht="120.95" thickBot="1">
      <c r="B141" s="87"/>
      <c r="E141" s="54" t="s">
        <v>450</v>
      </c>
      <c r="F141" s="62">
        <v>350000</v>
      </c>
      <c r="G141" s="68">
        <v>0</v>
      </c>
      <c r="H141" s="55">
        <v>0</v>
      </c>
      <c r="I141" s="55">
        <v>116666</v>
      </c>
      <c r="J141" s="69">
        <v>116666</v>
      </c>
      <c r="K141" s="68">
        <v>0</v>
      </c>
      <c r="L141" s="55">
        <v>0</v>
      </c>
      <c r="M141" s="55"/>
      <c r="N141" s="69"/>
      <c r="O141" s="316" t="str">
        <f t="shared" si="11"/>
        <v>NO APLICA</v>
      </c>
      <c r="P141" s="317" t="str">
        <f t="shared" si="11"/>
        <v>NO APLICA</v>
      </c>
      <c r="Q141" s="317">
        <f t="shared" si="10"/>
        <v>0</v>
      </c>
      <c r="R141" s="318">
        <f t="shared" si="10"/>
        <v>0</v>
      </c>
      <c r="S141" s="316" t="str">
        <f t="shared" si="12"/>
        <v>NO APLICA</v>
      </c>
      <c r="T141" s="317" t="str">
        <f t="shared" si="13"/>
        <v>NO APLICA</v>
      </c>
      <c r="U141" s="317">
        <f t="shared" si="14"/>
        <v>0</v>
      </c>
      <c r="V141" s="33"/>
      <c r="W141" s="33"/>
      <c r="X141" s="406" t="s">
        <v>445</v>
      </c>
    </row>
    <row r="142" spans="2:24" ht="120.95" thickBot="1">
      <c r="B142" s="87"/>
      <c r="E142" s="54" t="s">
        <v>451</v>
      </c>
      <c r="F142" s="62">
        <v>250000</v>
      </c>
      <c r="G142" s="68">
        <v>0</v>
      </c>
      <c r="H142" s="55">
        <v>61229.33</v>
      </c>
      <c r="I142" s="55">
        <v>83333</v>
      </c>
      <c r="J142" s="55">
        <v>83333</v>
      </c>
      <c r="K142" s="68">
        <v>0</v>
      </c>
      <c r="L142" s="55">
        <v>61229.33</v>
      </c>
      <c r="M142" s="69"/>
      <c r="N142" s="69"/>
      <c r="O142" s="316" t="str">
        <f t="shared" si="11"/>
        <v>NO APLICA</v>
      </c>
      <c r="P142" s="317">
        <f t="shared" si="11"/>
        <v>1</v>
      </c>
      <c r="Q142" s="317">
        <f t="shared" si="10"/>
        <v>0</v>
      </c>
      <c r="R142" s="318">
        <f t="shared" si="10"/>
        <v>0</v>
      </c>
      <c r="S142" s="316" t="str">
        <f t="shared" si="12"/>
        <v>NO APLICA</v>
      </c>
      <c r="T142" s="317">
        <f t="shared" si="13"/>
        <v>1</v>
      </c>
      <c r="U142" s="317">
        <f t="shared" si="14"/>
        <v>0.42354968960447714</v>
      </c>
      <c r="V142" s="33"/>
      <c r="W142" s="33"/>
      <c r="X142" s="406" t="s">
        <v>438</v>
      </c>
    </row>
    <row r="143" spans="2:24" ht="120.95" thickBot="1">
      <c r="B143" s="87"/>
      <c r="E143" s="80" t="s">
        <v>452</v>
      </c>
      <c r="F143" s="63">
        <v>550000</v>
      </c>
      <c r="G143" s="71">
        <v>0</v>
      </c>
      <c r="H143" s="57">
        <v>0</v>
      </c>
      <c r="I143" s="57">
        <v>183333</v>
      </c>
      <c r="J143" s="57">
        <v>183333</v>
      </c>
      <c r="K143" s="71">
        <v>0</v>
      </c>
      <c r="L143" s="57">
        <v>0</v>
      </c>
      <c r="M143" s="57"/>
      <c r="N143" s="57"/>
      <c r="O143" s="316" t="str">
        <f t="shared" si="11"/>
        <v>NO APLICA</v>
      </c>
      <c r="P143" s="317" t="str">
        <f t="shared" si="11"/>
        <v>NO APLICA</v>
      </c>
      <c r="Q143" s="317">
        <f t="shared" si="10"/>
        <v>0</v>
      </c>
      <c r="R143" s="318">
        <f t="shared" si="10"/>
        <v>0</v>
      </c>
      <c r="S143" s="316" t="str">
        <f t="shared" si="12"/>
        <v>NO APLICA</v>
      </c>
      <c r="T143" s="317" t="str">
        <f t="shared" si="13"/>
        <v>NO APLICA</v>
      </c>
      <c r="U143" s="317">
        <f t="shared" si="14"/>
        <v>0</v>
      </c>
      <c r="V143" s="33"/>
      <c r="W143" s="33"/>
      <c r="X143" s="406" t="s">
        <v>445</v>
      </c>
    </row>
    <row r="144" spans="2:24">
      <c r="B144" s="87"/>
      <c r="X144" s="407"/>
    </row>
    <row r="145" spans="2:24">
      <c r="B145" s="87"/>
      <c r="X145" s="407"/>
    </row>
    <row r="146" spans="2:24">
      <c r="B146" s="87"/>
      <c r="X146" s="407"/>
    </row>
    <row r="147" spans="2:24">
      <c r="B147" s="87"/>
      <c r="X147" s="407"/>
    </row>
    <row r="148" spans="2:24">
      <c r="B148" s="87"/>
      <c r="X148" s="407"/>
    </row>
    <row r="149" spans="2:24">
      <c r="B149" s="87"/>
      <c r="X149" s="407"/>
    </row>
    <row r="150" spans="2:24">
      <c r="B150" s="87"/>
      <c r="X150" s="407"/>
    </row>
    <row r="151" spans="2:24">
      <c r="B151" s="87"/>
      <c r="X151" s="407"/>
    </row>
    <row r="152" spans="2:24">
      <c r="B152" s="87"/>
      <c r="X152" s="407"/>
    </row>
    <row r="153" spans="2:24">
      <c r="B153" s="87"/>
      <c r="X153" s="407"/>
    </row>
    <row r="154" spans="2:24">
      <c r="B154" s="87"/>
      <c r="X154" s="407"/>
    </row>
    <row r="155" spans="2:24">
      <c r="B155" s="87"/>
      <c r="X155" s="407"/>
    </row>
    <row r="156" spans="2:24">
      <c r="B156" s="87"/>
      <c r="X156" s="407"/>
    </row>
    <row r="157" spans="2:24">
      <c r="B157" s="87"/>
      <c r="X157" s="407"/>
    </row>
    <row r="158" spans="2:24">
      <c r="B158" s="87"/>
      <c r="X158" s="407"/>
    </row>
    <row r="159" spans="2:24">
      <c r="B159" s="301"/>
      <c r="C159" s="302"/>
      <c r="D159" s="302"/>
      <c r="E159" s="302"/>
      <c r="F159" s="302"/>
      <c r="G159" s="302"/>
      <c r="H159" s="302"/>
      <c r="I159" s="302"/>
      <c r="J159" s="302"/>
      <c r="K159" s="302"/>
      <c r="L159" s="302"/>
      <c r="M159" s="302"/>
      <c r="N159" s="302"/>
      <c r="O159" s="302"/>
      <c r="P159" s="302"/>
      <c r="Q159" s="302"/>
      <c r="R159" s="302"/>
      <c r="S159" s="302"/>
      <c r="T159" s="302"/>
      <c r="U159" s="302"/>
      <c r="V159" s="302"/>
      <c r="W159" s="302"/>
      <c r="X159" s="408"/>
    </row>
    <row r="161" spans="4:4">
      <c r="D161" s="315"/>
    </row>
  </sheetData>
  <mergeCells count="28">
    <mergeCell ref="E2:V2"/>
    <mergeCell ref="E3:V3"/>
    <mergeCell ref="E4:V4"/>
    <mergeCell ref="E5:V5"/>
    <mergeCell ref="E6:V6"/>
    <mergeCell ref="X10:X12"/>
    <mergeCell ref="B11:B12"/>
    <mergeCell ref="C11:C12"/>
    <mergeCell ref="D11:F11"/>
    <mergeCell ref="G11:K11"/>
    <mergeCell ref="L11:O11"/>
    <mergeCell ref="P11:S11"/>
    <mergeCell ref="T11:W11"/>
    <mergeCell ref="G10:W10"/>
    <mergeCell ref="S123:W123"/>
    <mergeCell ref="X123:X124"/>
    <mergeCell ref="E125:F125"/>
    <mergeCell ref="B14:F14"/>
    <mergeCell ref="B117:F119"/>
    <mergeCell ref="H117:P119"/>
    <mergeCell ref="R117:X119"/>
    <mergeCell ref="E122:X122"/>
    <mergeCell ref="E123:E124"/>
    <mergeCell ref="F123:F124"/>
    <mergeCell ref="G123:J123"/>
    <mergeCell ref="K123:N123"/>
    <mergeCell ref="O123:R123"/>
    <mergeCell ref="G13:G14"/>
  </mergeCells>
  <conditionalFormatting sqref="G125:J129 J132 G130:G143 I141:J142 I138:J139 I131:J131">
    <cfRule type="containsBlanks" dxfId="490" priority="479">
      <formula>LEN(TRIM(G125))=0</formula>
    </cfRule>
  </conditionalFormatting>
  <conditionalFormatting sqref="H13">
    <cfRule type="cellIs" priority="28" operator="equal">
      <formula>"NO DISPONIBLE"</formula>
    </cfRule>
  </conditionalFormatting>
  <conditionalFormatting sqref="H16:H17">
    <cfRule type="containsBlanks" dxfId="489" priority="450">
      <formula>LEN(TRIM(H16))=0</formula>
    </cfRule>
  </conditionalFormatting>
  <conditionalFormatting sqref="K133:N143 H133:H143">
    <cfRule type="containsBlanks" dxfId="488" priority="473">
      <formula>LEN(TRIM(H133))=0</formula>
    </cfRule>
  </conditionalFormatting>
  <conditionalFormatting sqref="I130:J130">
    <cfRule type="containsBlanks" dxfId="487" priority="475">
      <formula>LEN(TRIM(I130))=0</formula>
    </cfRule>
  </conditionalFormatting>
  <conditionalFormatting sqref="I140:J140">
    <cfRule type="containsBlanks" dxfId="486" priority="472">
      <formula>LEN(TRIM(I140))=0</formula>
    </cfRule>
  </conditionalFormatting>
  <conditionalFormatting sqref="I143:J143">
    <cfRule type="containsBlanks" dxfId="485" priority="471">
      <formula>LEN(TRIM(I143))=0</formula>
    </cfRule>
  </conditionalFormatting>
  <conditionalFormatting sqref="H14:K15">
    <cfRule type="containsBlanks" dxfId="484" priority="25">
      <formula>LEN(TRIM(H14))=0</formula>
    </cfRule>
  </conditionalFormatting>
  <conditionalFormatting sqref="H18:K114">
    <cfRule type="containsBlanks" dxfId="483" priority="442">
      <formula>LEN(TRIM(H18))=0</formula>
    </cfRule>
  </conditionalFormatting>
  <conditionalFormatting sqref="I132:I137">
    <cfRule type="containsBlanks" dxfId="482" priority="470">
      <formula>LEN(TRIM(I132))=0</formula>
    </cfRule>
  </conditionalFormatting>
  <conditionalFormatting sqref="I13:K13">
    <cfRule type="cellIs" dxfId="481" priority="27" operator="equal">
      <formula>"NO DISPONIBLE"</formula>
    </cfRule>
  </conditionalFormatting>
  <conditionalFormatting sqref="I16:K23">
    <cfRule type="containsBlanks" dxfId="480" priority="443">
      <formula>LEN(TRIM(I16))=0</formula>
    </cfRule>
  </conditionalFormatting>
  <conditionalFormatting sqref="J133:J137">
    <cfRule type="containsBlanks" dxfId="479" priority="469">
      <formula>LEN(TRIM(J133))=0</formula>
    </cfRule>
  </conditionalFormatting>
  <conditionalFormatting sqref="K125:N131 K132 M132:N132">
    <cfRule type="containsBlanks" dxfId="478" priority="477">
      <formula>LEN(TRIM(K125))=0</formula>
    </cfRule>
  </conditionalFormatting>
  <conditionalFormatting sqref="L132">
    <cfRule type="containsBlanks" dxfId="477" priority="476">
      <formula>LEN(TRIM(L132))=0</formula>
    </cfRule>
  </conditionalFormatting>
  <conditionalFormatting sqref="L13:M13">
    <cfRule type="cellIs" priority="9" operator="equal">
      <formula>"NO DISPONIBLE"</formula>
    </cfRule>
  </conditionalFormatting>
  <conditionalFormatting sqref="L14:O114">
    <cfRule type="containsBlanks" dxfId="476" priority="24">
      <formula>LEN(TRIM(L14))=0</formula>
    </cfRule>
  </conditionalFormatting>
  <conditionalFormatting sqref="N13:O13">
    <cfRule type="containsBlanks" dxfId="475" priority="17">
      <formula>LEN(TRIM(N13))=0</formula>
    </cfRule>
  </conditionalFormatting>
  <conditionalFormatting sqref="O126:O127">
    <cfRule type="cellIs" dxfId="474" priority="495" stopIfTrue="1" operator="equal">
      <formula>"100%"</formula>
    </cfRule>
    <cfRule type="cellIs" dxfId="473" priority="496" stopIfTrue="1" operator="lessThan">
      <formula>0.5</formula>
    </cfRule>
    <cfRule type="cellIs" dxfId="472" priority="497" stopIfTrue="1" operator="between">
      <formula>0.5</formula>
      <formula>0.7</formula>
    </cfRule>
    <cfRule type="cellIs" dxfId="471" priority="498" stopIfTrue="1" operator="between">
      <formula>0.7</formula>
      <formula>1.2</formula>
    </cfRule>
    <cfRule type="cellIs" dxfId="470" priority="499" stopIfTrue="1" operator="greaterThanOrEqual">
      <formula>1.2</formula>
    </cfRule>
    <cfRule type="containsBlanks" dxfId="469" priority="500" stopIfTrue="1">
      <formula>LEN(TRIM(O126))=0</formula>
    </cfRule>
  </conditionalFormatting>
  <conditionalFormatting sqref="O130:U143">
    <cfRule type="cellIs" dxfId="468" priority="464" operator="equal">
      <formula>"NO APLICA"</formula>
    </cfRule>
    <cfRule type="cellIs" dxfId="467" priority="465" operator="between">
      <formula>0.7</formula>
      <formula>1.2</formula>
    </cfRule>
    <cfRule type="cellIs" dxfId="466" priority="466" operator="between">
      <formula>0.5</formula>
      <formula>0.7</formula>
    </cfRule>
    <cfRule type="cellIs" dxfId="465" priority="467" operator="lessThan">
      <formula>0.5</formula>
    </cfRule>
    <cfRule type="cellIs" dxfId="464" priority="468" operator="greaterThan">
      <formula>1.2</formula>
    </cfRule>
  </conditionalFormatting>
  <conditionalFormatting sqref="O125:W125">
    <cfRule type="cellIs" dxfId="463" priority="482" stopIfTrue="1" operator="equal">
      <formula>"100%"</formula>
    </cfRule>
    <cfRule type="cellIs" dxfId="462" priority="483" stopIfTrue="1" operator="lessThan">
      <formula>0.5</formula>
    </cfRule>
    <cfRule type="cellIs" dxfId="461" priority="484" stopIfTrue="1" operator="between">
      <formula>0.5</formula>
      <formula>0.7</formula>
    </cfRule>
    <cfRule type="cellIs" dxfId="460" priority="485" stopIfTrue="1" operator="between">
      <formula>0.7</formula>
      <formula>1.2</formula>
    </cfRule>
    <cfRule type="cellIs" dxfId="459" priority="486" stopIfTrue="1" operator="greaterThanOrEqual">
      <formula>1.2</formula>
    </cfRule>
    <cfRule type="containsBlanks" dxfId="458" priority="487" stopIfTrue="1">
      <formula>LEN(TRIM(O125))=0</formula>
    </cfRule>
  </conditionalFormatting>
  <conditionalFormatting sqref="O128:W129">
    <cfRule type="containsBlanks" dxfId="457" priority="480">
      <formula>LEN(TRIM(O128))=0</formula>
    </cfRule>
  </conditionalFormatting>
  <conditionalFormatting sqref="P13:Q13">
    <cfRule type="cellIs" dxfId="456" priority="3" stopIfTrue="1" operator="equal">
      <formula>"100%"</formula>
    </cfRule>
    <cfRule type="cellIs" dxfId="455" priority="4" stopIfTrue="1" operator="lessThan">
      <formula>0.5</formula>
    </cfRule>
    <cfRule type="cellIs" dxfId="454" priority="5" stopIfTrue="1" operator="between">
      <formula>0.5</formula>
      <formula>0.7</formula>
    </cfRule>
    <cfRule type="cellIs" dxfId="453" priority="6" stopIfTrue="1" operator="between">
      <formula>0.7</formula>
      <formula>1.2</formula>
    </cfRule>
    <cfRule type="cellIs" dxfId="452" priority="7" stopIfTrue="1" operator="greaterThanOrEqual">
      <formula>1.2</formula>
    </cfRule>
    <cfRule type="containsBlanks" dxfId="451" priority="8" stopIfTrue="1">
      <formula>LEN(TRIM(P13))=0</formula>
    </cfRule>
  </conditionalFormatting>
  <conditionalFormatting sqref="P15:R114 V15:V114">
    <cfRule type="cellIs" dxfId="450" priority="416" operator="equal">
      <formula>"NO DISPONIBLE"</formula>
    </cfRule>
  </conditionalFormatting>
  <conditionalFormatting sqref="P126:R127">
    <cfRule type="containsBlanks" dxfId="449" priority="488">
      <formula>LEN(TRIM(P126))=0</formula>
    </cfRule>
  </conditionalFormatting>
  <conditionalFormatting sqref="P14:S114 V15:W114 W14">
    <cfRule type="cellIs" dxfId="448" priority="439" stopIfTrue="1" operator="equal">
      <formula>"100%"</formula>
    </cfRule>
  </conditionalFormatting>
  <conditionalFormatting sqref="P14:S114">
    <cfRule type="cellIs" dxfId="447" priority="447" stopIfTrue="1" operator="between">
      <formula>0.7</formula>
      <formula>1.2</formula>
    </cfRule>
    <cfRule type="cellIs" dxfId="446" priority="448" stopIfTrue="1" operator="greaterThanOrEqual">
      <formula>1.2</formula>
    </cfRule>
    <cfRule type="containsBlanks" dxfId="445" priority="449" stopIfTrue="1">
      <formula>LEN(TRIM(P14))=0</formula>
    </cfRule>
  </conditionalFormatting>
  <conditionalFormatting sqref="Q63:R63">
    <cfRule type="cellIs" dxfId="444" priority="344" stopIfTrue="1" operator="greaterThanOrEqual">
      <formula>1.2</formula>
    </cfRule>
    <cfRule type="containsBlanks" dxfId="443" priority="345" stopIfTrue="1">
      <formula>LEN(TRIM(Q63))=0</formula>
    </cfRule>
    <cfRule type="cellIs" dxfId="442" priority="346" stopIfTrue="1" operator="greaterThanOrEqual">
      <formula>1.2</formula>
    </cfRule>
    <cfRule type="containsBlanks" dxfId="441" priority="347" stopIfTrue="1">
      <formula>LEN(TRIM(Q63))=0</formula>
    </cfRule>
  </conditionalFormatting>
  <conditionalFormatting sqref="Q64:R64">
    <cfRule type="cellIs" dxfId="440" priority="425" stopIfTrue="1" operator="greaterThanOrEqual">
      <formula>1.2</formula>
    </cfRule>
    <cfRule type="containsBlanks" dxfId="439" priority="426" stopIfTrue="1">
      <formula>LEN(TRIM(Q64))=0</formula>
    </cfRule>
    <cfRule type="cellIs" dxfId="438" priority="437" stopIfTrue="1" operator="greaterThanOrEqual">
      <formula>1.2</formula>
    </cfRule>
    <cfRule type="containsBlanks" dxfId="437" priority="438" stopIfTrue="1">
      <formula>LEN(TRIM(Q64))=0</formula>
    </cfRule>
  </conditionalFormatting>
  <conditionalFormatting sqref="Q66:R66">
    <cfRule type="cellIs" dxfId="436" priority="412" stopIfTrue="1" operator="greaterThanOrEqual">
      <formula>1.2</formula>
    </cfRule>
    <cfRule type="containsBlanks" dxfId="435" priority="413" stopIfTrue="1">
      <formula>LEN(TRIM(Q66))=0</formula>
    </cfRule>
    <cfRule type="cellIs" dxfId="434" priority="414" stopIfTrue="1" operator="greaterThanOrEqual">
      <formula>1.2</formula>
    </cfRule>
    <cfRule type="containsBlanks" dxfId="433" priority="415" stopIfTrue="1">
      <formula>LEN(TRIM(Q66))=0</formula>
    </cfRule>
  </conditionalFormatting>
  <conditionalFormatting sqref="Q68:R68">
    <cfRule type="cellIs" dxfId="432" priority="406" stopIfTrue="1" operator="greaterThanOrEqual">
      <formula>1.2</formula>
    </cfRule>
    <cfRule type="containsBlanks" dxfId="431" priority="407" stopIfTrue="1">
      <formula>LEN(TRIM(Q68))=0</formula>
    </cfRule>
  </conditionalFormatting>
  <conditionalFormatting sqref="Q68:R69">
    <cfRule type="cellIs" dxfId="430" priority="408" stopIfTrue="1" operator="greaterThanOrEqual">
      <formula>1.2</formula>
    </cfRule>
    <cfRule type="containsBlanks" dxfId="429" priority="409" stopIfTrue="1">
      <formula>LEN(TRIM(Q68))=0</formula>
    </cfRule>
  </conditionalFormatting>
  <conditionalFormatting sqref="Q69:R69">
    <cfRule type="cellIs" dxfId="428" priority="410" stopIfTrue="1" operator="greaterThanOrEqual">
      <formula>1.2</formula>
    </cfRule>
    <cfRule type="containsBlanks" dxfId="427" priority="411" stopIfTrue="1">
      <formula>LEN(TRIM(Q69))=0</formula>
    </cfRule>
  </conditionalFormatting>
  <conditionalFormatting sqref="Q71:R71">
    <cfRule type="cellIs" dxfId="426" priority="402" stopIfTrue="1" operator="greaterThanOrEqual">
      <formula>1.2</formula>
    </cfRule>
    <cfRule type="containsBlanks" dxfId="425" priority="403" stopIfTrue="1">
      <formula>LEN(TRIM(Q71))=0</formula>
    </cfRule>
    <cfRule type="cellIs" dxfId="424" priority="404" stopIfTrue="1" operator="greaterThanOrEqual">
      <formula>1.2</formula>
    </cfRule>
    <cfRule type="containsBlanks" dxfId="423" priority="405" stopIfTrue="1">
      <formula>LEN(TRIM(Q71))=0</formula>
    </cfRule>
  </conditionalFormatting>
  <conditionalFormatting sqref="Q73:R73">
    <cfRule type="cellIs" dxfId="422" priority="398" stopIfTrue="1" operator="greaterThanOrEqual">
      <formula>1.2</formula>
    </cfRule>
    <cfRule type="containsBlanks" dxfId="421" priority="399" stopIfTrue="1">
      <formula>LEN(TRIM(Q73))=0</formula>
    </cfRule>
    <cfRule type="cellIs" dxfId="420" priority="400" stopIfTrue="1" operator="greaterThanOrEqual">
      <formula>1.2</formula>
    </cfRule>
    <cfRule type="containsBlanks" dxfId="419" priority="401" stopIfTrue="1">
      <formula>LEN(TRIM(Q73))=0</formula>
    </cfRule>
  </conditionalFormatting>
  <conditionalFormatting sqref="Q75:R75">
    <cfRule type="cellIs" dxfId="418" priority="392" stopIfTrue="1" operator="greaterThanOrEqual">
      <formula>1.2</formula>
    </cfRule>
    <cfRule type="containsBlanks" dxfId="417" priority="393" stopIfTrue="1">
      <formula>LEN(TRIM(Q75))=0</formula>
    </cfRule>
  </conditionalFormatting>
  <conditionalFormatting sqref="Q75:R76">
    <cfRule type="cellIs" dxfId="416" priority="394" stopIfTrue="1" operator="greaterThanOrEqual">
      <formula>1.2</formula>
    </cfRule>
    <cfRule type="containsBlanks" dxfId="415" priority="395" stopIfTrue="1">
      <formula>LEN(TRIM(Q75))=0</formula>
    </cfRule>
  </conditionalFormatting>
  <conditionalFormatting sqref="Q76:R76">
    <cfRule type="cellIs" dxfId="414" priority="396" stopIfTrue="1" operator="greaterThanOrEqual">
      <formula>1.2</formula>
    </cfRule>
    <cfRule type="containsBlanks" dxfId="413" priority="397" stopIfTrue="1">
      <formula>LEN(TRIM(Q76))=0</formula>
    </cfRule>
  </conditionalFormatting>
  <conditionalFormatting sqref="Q78:R79">
    <cfRule type="cellIs" dxfId="412" priority="388" stopIfTrue="1" operator="greaterThanOrEqual">
      <formula>1.2</formula>
    </cfRule>
    <cfRule type="containsBlanks" dxfId="411" priority="389" stopIfTrue="1">
      <formula>LEN(TRIM(Q78))=0</formula>
    </cfRule>
    <cfRule type="cellIs" dxfId="410" priority="390" stopIfTrue="1" operator="greaterThanOrEqual">
      <formula>1.2</formula>
    </cfRule>
    <cfRule type="containsBlanks" dxfId="409" priority="391" stopIfTrue="1">
      <formula>LEN(TRIM(Q78))=0</formula>
    </cfRule>
  </conditionalFormatting>
  <conditionalFormatting sqref="Q81:R82">
    <cfRule type="cellIs" dxfId="408" priority="384" stopIfTrue="1" operator="greaterThanOrEqual">
      <formula>1.2</formula>
    </cfRule>
    <cfRule type="containsBlanks" dxfId="407" priority="385" stopIfTrue="1">
      <formula>LEN(TRIM(Q81))=0</formula>
    </cfRule>
    <cfRule type="cellIs" dxfId="406" priority="386" stopIfTrue="1" operator="greaterThanOrEqual">
      <formula>1.2</formula>
    </cfRule>
    <cfRule type="containsBlanks" dxfId="405" priority="387" stopIfTrue="1">
      <formula>LEN(TRIM(Q81))=0</formula>
    </cfRule>
  </conditionalFormatting>
  <conditionalFormatting sqref="Q84:R84">
    <cfRule type="cellIs" dxfId="404" priority="380" stopIfTrue="1" operator="greaterThanOrEqual">
      <formula>1.2</formula>
    </cfRule>
    <cfRule type="containsBlanks" dxfId="403" priority="381" stopIfTrue="1">
      <formula>LEN(TRIM(Q84))=0</formula>
    </cfRule>
    <cfRule type="cellIs" dxfId="402" priority="382" stopIfTrue="1" operator="greaterThanOrEqual">
      <formula>1.2</formula>
    </cfRule>
    <cfRule type="containsBlanks" dxfId="401" priority="383" stopIfTrue="1">
      <formula>LEN(TRIM(Q84))=0</formula>
    </cfRule>
  </conditionalFormatting>
  <conditionalFormatting sqref="Q86:R86">
    <cfRule type="cellIs" dxfId="400" priority="376" stopIfTrue="1" operator="greaterThanOrEqual">
      <formula>1.2</formula>
    </cfRule>
    <cfRule type="containsBlanks" dxfId="399" priority="377" stopIfTrue="1">
      <formula>LEN(TRIM(Q86))=0</formula>
    </cfRule>
    <cfRule type="cellIs" dxfId="398" priority="378" stopIfTrue="1" operator="greaterThanOrEqual">
      <formula>1.2</formula>
    </cfRule>
    <cfRule type="containsBlanks" dxfId="397" priority="379" stopIfTrue="1">
      <formula>LEN(TRIM(Q86))=0</formula>
    </cfRule>
  </conditionalFormatting>
  <conditionalFormatting sqref="Q88:R88">
    <cfRule type="cellIs" dxfId="396" priority="372" stopIfTrue="1" operator="greaterThanOrEqual">
      <formula>1.2</formula>
    </cfRule>
    <cfRule type="containsBlanks" dxfId="395" priority="373" stopIfTrue="1">
      <formula>LEN(TRIM(Q88))=0</formula>
    </cfRule>
    <cfRule type="cellIs" dxfId="394" priority="374" stopIfTrue="1" operator="greaterThanOrEqual">
      <formula>1.2</formula>
    </cfRule>
    <cfRule type="containsBlanks" dxfId="393" priority="375" stopIfTrue="1">
      <formula>LEN(TRIM(Q88))=0</formula>
    </cfRule>
  </conditionalFormatting>
  <conditionalFormatting sqref="Q90:R91">
    <cfRule type="cellIs" dxfId="392" priority="368" stopIfTrue="1" operator="greaterThanOrEqual">
      <formula>1.2</formula>
    </cfRule>
    <cfRule type="containsBlanks" dxfId="391" priority="369" stopIfTrue="1">
      <formula>LEN(TRIM(Q90))=0</formula>
    </cfRule>
    <cfRule type="cellIs" dxfId="390" priority="370" stopIfTrue="1" operator="greaterThanOrEqual">
      <formula>1.2</formula>
    </cfRule>
    <cfRule type="containsBlanks" dxfId="389" priority="371" stopIfTrue="1">
      <formula>LEN(TRIM(Q90))=0</formula>
    </cfRule>
  </conditionalFormatting>
  <conditionalFormatting sqref="Q93:R94">
    <cfRule type="cellIs" dxfId="388" priority="364" stopIfTrue="1" operator="greaterThanOrEqual">
      <formula>1.2</formula>
    </cfRule>
    <cfRule type="containsBlanks" dxfId="387" priority="365" stopIfTrue="1">
      <formula>LEN(TRIM(Q93))=0</formula>
    </cfRule>
    <cfRule type="cellIs" dxfId="386" priority="366" stopIfTrue="1" operator="greaterThanOrEqual">
      <formula>1.2</formula>
    </cfRule>
    <cfRule type="containsBlanks" dxfId="385" priority="367" stopIfTrue="1">
      <formula>LEN(TRIM(Q93))=0</formula>
    </cfRule>
  </conditionalFormatting>
  <conditionalFormatting sqref="Q96:R97">
    <cfRule type="cellIs" dxfId="384" priority="360" stopIfTrue="1" operator="greaterThanOrEqual">
      <formula>1.2</formula>
    </cfRule>
    <cfRule type="containsBlanks" dxfId="383" priority="361" stopIfTrue="1">
      <formula>LEN(TRIM(Q96))=0</formula>
    </cfRule>
    <cfRule type="cellIs" dxfId="382" priority="362" stopIfTrue="1" operator="greaterThanOrEqual">
      <formula>1.2</formula>
    </cfRule>
    <cfRule type="containsBlanks" dxfId="381" priority="363" stopIfTrue="1">
      <formula>LEN(TRIM(Q96))=0</formula>
    </cfRule>
  </conditionalFormatting>
  <conditionalFormatting sqref="Q99:R105">
    <cfRule type="cellIs" dxfId="380" priority="356" stopIfTrue="1" operator="greaterThanOrEqual">
      <formula>1.2</formula>
    </cfRule>
    <cfRule type="containsBlanks" dxfId="379" priority="357" stopIfTrue="1">
      <formula>LEN(TRIM(Q99))=0</formula>
    </cfRule>
    <cfRule type="cellIs" dxfId="378" priority="358" stopIfTrue="1" operator="greaterThanOrEqual">
      <formula>1.2</formula>
    </cfRule>
    <cfRule type="containsBlanks" dxfId="377" priority="359" stopIfTrue="1">
      <formula>LEN(TRIM(Q99))=0</formula>
    </cfRule>
  </conditionalFormatting>
  <conditionalFormatting sqref="Q107:R109">
    <cfRule type="cellIs" dxfId="376" priority="352" stopIfTrue="1" operator="greaterThanOrEqual">
      <formula>1.2</formula>
    </cfRule>
    <cfRule type="containsBlanks" dxfId="375" priority="353" stopIfTrue="1">
      <formula>LEN(TRIM(Q107))=0</formula>
    </cfRule>
    <cfRule type="cellIs" dxfId="374" priority="354" stopIfTrue="1" operator="greaterThanOrEqual">
      <formula>1.2</formula>
    </cfRule>
    <cfRule type="containsBlanks" dxfId="373" priority="355" stopIfTrue="1">
      <formula>LEN(TRIM(Q107))=0</formula>
    </cfRule>
  </conditionalFormatting>
  <conditionalFormatting sqref="Q111:R114">
    <cfRule type="cellIs" dxfId="372" priority="348" stopIfTrue="1" operator="greaterThanOrEqual">
      <formula>1.2</formula>
    </cfRule>
    <cfRule type="containsBlanks" dxfId="371" priority="349" stopIfTrue="1">
      <formula>LEN(TRIM(Q111))=0</formula>
    </cfRule>
    <cfRule type="cellIs" dxfId="370" priority="350" stopIfTrue="1" operator="greaterThanOrEqual">
      <formula>1.2</formula>
    </cfRule>
    <cfRule type="containsBlanks" dxfId="369" priority="351" stopIfTrue="1">
      <formula>LEN(TRIM(Q111))=0</formula>
    </cfRule>
  </conditionalFormatting>
  <conditionalFormatting sqref="Q15:S15 V15:W114">
    <cfRule type="cellIs" dxfId="368" priority="418" stopIfTrue="1" operator="equal">
      <formula>"100%"</formula>
    </cfRule>
    <cfRule type="cellIs" dxfId="367" priority="419" stopIfTrue="1" operator="lessThan">
      <formula>0.5</formula>
    </cfRule>
    <cfRule type="cellIs" dxfId="366" priority="420" stopIfTrue="1" operator="between">
      <formula>0.5</formula>
      <formula>0.7</formula>
    </cfRule>
    <cfRule type="cellIs" dxfId="365" priority="421" stopIfTrue="1" operator="between">
      <formula>0.7</formula>
      <formula>1.2</formula>
    </cfRule>
  </conditionalFormatting>
  <conditionalFormatting sqref="Q15:S15">
    <cfRule type="containsBlanks" dxfId="364" priority="337">
      <formula>LEN(TRIM(Q15))=0</formula>
    </cfRule>
    <cfRule type="cellIs" dxfId="363" priority="338" stopIfTrue="1" operator="equal">
      <formula>"100%"</formula>
    </cfRule>
    <cfRule type="cellIs" dxfId="362" priority="339" stopIfTrue="1" operator="lessThan">
      <formula>0.5</formula>
    </cfRule>
    <cfRule type="cellIs" dxfId="361" priority="340" stopIfTrue="1" operator="between">
      <formula>0.5</formula>
      <formula>0.7</formula>
    </cfRule>
    <cfRule type="cellIs" dxfId="360" priority="341" stopIfTrue="1" operator="between">
      <formula>0.7</formula>
      <formula>1.2</formula>
    </cfRule>
    <cfRule type="cellIs" dxfId="359" priority="342" stopIfTrue="1" operator="greaterThanOrEqual">
      <formula>1.2</formula>
    </cfRule>
    <cfRule type="containsBlanks" dxfId="358" priority="343" stopIfTrue="1">
      <formula>LEN(TRIM(Q15))=0</formula>
    </cfRule>
    <cfRule type="containsBlanks" dxfId="357" priority="417">
      <formula>LEN(TRIM(Q15))=0</formula>
    </cfRule>
    <cfRule type="cellIs" dxfId="356" priority="423" stopIfTrue="1" operator="greaterThanOrEqual">
      <formula>1.2</formula>
    </cfRule>
    <cfRule type="containsBlanks" dxfId="355" priority="424" stopIfTrue="1">
      <formula>LEN(TRIM(Q15))=0</formula>
    </cfRule>
  </conditionalFormatting>
  <conditionalFormatting sqref="Q15:S114">
    <cfRule type="cellIs" dxfId="354" priority="422" stopIfTrue="1" operator="greaterThan">
      <formula>0.7</formula>
    </cfRule>
  </conditionalFormatting>
  <conditionalFormatting sqref="Q16:S114">
    <cfRule type="containsBlanks" dxfId="353" priority="428">
      <formula>LEN(TRIM(Q16))=0</formula>
    </cfRule>
    <cfRule type="cellIs" dxfId="352" priority="429" stopIfTrue="1" operator="equal">
      <formula>"100%"</formula>
    </cfRule>
    <cfRule type="cellIs" dxfId="351" priority="430" stopIfTrue="1" operator="lessThan">
      <formula>0.5</formula>
    </cfRule>
    <cfRule type="cellIs" dxfId="350" priority="431" stopIfTrue="1" operator="between">
      <formula>0.5</formula>
      <formula>0.7</formula>
    </cfRule>
    <cfRule type="cellIs" dxfId="349" priority="432" stopIfTrue="1" operator="between">
      <formula>0.7</formula>
      <formula>1.2</formula>
    </cfRule>
    <cfRule type="cellIs" dxfId="348" priority="435" stopIfTrue="1" operator="greaterThanOrEqual">
      <formula>1.2</formula>
    </cfRule>
    <cfRule type="containsBlanks" dxfId="347" priority="436" stopIfTrue="1">
      <formula>LEN(TRIM(Q16))=0</formula>
    </cfRule>
  </conditionalFormatting>
  <conditionalFormatting sqref="R117">
    <cfRule type="containsBlanks" dxfId="346" priority="925">
      <formula>LEN(TRIM(R117))=0</formula>
    </cfRule>
  </conditionalFormatting>
  <conditionalFormatting sqref="R13:S13 V13:W13">
    <cfRule type="containsBlanks" dxfId="345" priority="10">
      <formula>LEN(TRIM(R13))=0</formula>
    </cfRule>
  </conditionalFormatting>
  <conditionalFormatting sqref="S63:S64 S66 S68:S69 S71 S73 S75:S76 S78:S79 S81:S82 S84 S86 S88 S90:S91 S93:S94 S96:S97 S99:S105 S107:S109 S111:S114 V20:W114">
    <cfRule type="cellIs" dxfId="344" priority="433" stopIfTrue="1" operator="greaterThanOrEqual">
      <formula>1.2</formula>
    </cfRule>
  </conditionalFormatting>
  <conditionalFormatting sqref="S126:S127">
    <cfRule type="cellIs" dxfId="343" priority="489" stopIfTrue="1" operator="equal">
      <formula>"100%"</formula>
    </cfRule>
    <cfRule type="cellIs" dxfId="342" priority="490" stopIfTrue="1" operator="lessThan">
      <formula>0.5</formula>
    </cfRule>
    <cfRule type="cellIs" dxfId="341" priority="491" stopIfTrue="1" operator="between">
      <formula>0.5</formula>
      <formula>0.7</formula>
    </cfRule>
    <cfRule type="cellIs" dxfId="340" priority="492" stopIfTrue="1" operator="between">
      <formula>0.7</formula>
      <formula>1.2</formula>
    </cfRule>
    <cfRule type="cellIs" dxfId="339" priority="493" stopIfTrue="1" operator="greaterThanOrEqual">
      <formula>1.2</formula>
    </cfRule>
    <cfRule type="containsBlanks" dxfId="338" priority="494" stopIfTrue="1">
      <formula>LEN(TRIM(S126))=0</formula>
    </cfRule>
  </conditionalFormatting>
  <conditionalFormatting sqref="S125:W125">
    <cfRule type="containsBlanks" dxfId="337" priority="481">
      <formula>LEN(TRIM(S125))=0</formula>
    </cfRule>
  </conditionalFormatting>
  <conditionalFormatting sqref="T122:W122 T124:W129">
    <cfRule type="containsBlanks" dxfId="336" priority="478">
      <formula>LEN(TRIM(T122))=0</formula>
    </cfRule>
  </conditionalFormatting>
  <conditionalFormatting sqref="V13:W13">
    <cfRule type="cellIs" dxfId="335" priority="11" stopIfTrue="1" operator="equal">
      <formula>"100%"</formula>
    </cfRule>
    <cfRule type="cellIs" dxfId="334" priority="12" stopIfTrue="1" operator="lessThan">
      <formula>0.5</formula>
    </cfRule>
    <cfRule type="cellIs" dxfId="333" priority="13" stopIfTrue="1" operator="between">
      <formula>0.5</formula>
      <formula>0.7</formula>
    </cfRule>
    <cfRule type="cellIs" dxfId="332" priority="14" stopIfTrue="1" operator="between">
      <formula>0.7</formula>
      <formula>1.2</formula>
    </cfRule>
    <cfRule type="cellIs" dxfId="331" priority="15" stopIfTrue="1" operator="greaterThanOrEqual">
      <formula>1.2</formula>
    </cfRule>
    <cfRule type="containsBlanks" dxfId="330" priority="16" stopIfTrue="1">
      <formula>LEN(TRIM(V13))=0</formula>
    </cfRule>
  </conditionalFormatting>
  <conditionalFormatting sqref="V15:W15">
    <cfRule type="cellIs" dxfId="329" priority="334" stopIfTrue="1" operator="between">
      <formula>0.7</formula>
      <formula>1.2</formula>
    </cfRule>
    <cfRule type="cellIs" dxfId="328" priority="335" stopIfTrue="1" operator="greaterThanOrEqual">
      <formula>1.2</formula>
    </cfRule>
    <cfRule type="containsBlanks" dxfId="327" priority="336" stopIfTrue="1">
      <formula>LEN(TRIM(V15))=0</formula>
    </cfRule>
  </conditionalFormatting>
  <conditionalFormatting sqref="V15:W16">
    <cfRule type="cellIs" dxfId="326" priority="331" stopIfTrue="1" operator="between">
      <formula>0.7</formula>
      <formula>1.2</formula>
    </cfRule>
    <cfRule type="cellIs" dxfId="325" priority="332" stopIfTrue="1" operator="greaterThanOrEqual">
      <formula>1.2</formula>
    </cfRule>
    <cfRule type="containsBlanks" dxfId="324" priority="333" stopIfTrue="1">
      <formula>LEN(TRIM(V15))=0</formula>
    </cfRule>
  </conditionalFormatting>
  <conditionalFormatting sqref="V15:W114 W14">
    <cfRule type="containsBlanks" dxfId="323" priority="427">
      <formula>LEN(TRIM(V14))=0</formula>
    </cfRule>
  </conditionalFormatting>
  <conditionalFormatting sqref="V15:W114">
    <cfRule type="cellIs" dxfId="322" priority="29" stopIfTrue="1" operator="greaterThan">
      <formula>0.7</formula>
    </cfRule>
    <cfRule type="containsBlanks" dxfId="321" priority="30">
      <formula>LEN(TRIM(V15))=0</formula>
    </cfRule>
    <cfRule type="cellIs" dxfId="320" priority="31" stopIfTrue="1" operator="equal">
      <formula>"100%"</formula>
    </cfRule>
    <cfRule type="cellIs" dxfId="319" priority="32" stopIfTrue="1" operator="lessThan">
      <formula>0.5</formula>
    </cfRule>
    <cfRule type="cellIs" dxfId="318" priority="33" stopIfTrue="1" operator="between">
      <formula>0.5</formula>
      <formula>0.7</formula>
    </cfRule>
  </conditionalFormatting>
  <conditionalFormatting sqref="V16:W17">
    <cfRule type="cellIs" dxfId="317" priority="328" stopIfTrue="1" operator="between">
      <formula>0.7</formula>
      <formula>1.2</formula>
    </cfRule>
    <cfRule type="cellIs" dxfId="316" priority="329" stopIfTrue="1" operator="greaterThanOrEqual">
      <formula>1.2</formula>
    </cfRule>
    <cfRule type="containsBlanks" dxfId="315" priority="330" stopIfTrue="1">
      <formula>LEN(TRIM(V16))=0</formula>
    </cfRule>
  </conditionalFormatting>
  <conditionalFormatting sqref="V17:W18">
    <cfRule type="cellIs" dxfId="314" priority="325" stopIfTrue="1" operator="between">
      <formula>0.7</formula>
      <formula>1.2</formula>
    </cfRule>
    <cfRule type="cellIs" dxfId="313" priority="326" stopIfTrue="1" operator="greaterThanOrEqual">
      <formula>1.2</formula>
    </cfRule>
    <cfRule type="containsBlanks" dxfId="312" priority="327" stopIfTrue="1">
      <formula>LEN(TRIM(V17))=0</formula>
    </cfRule>
  </conditionalFormatting>
  <conditionalFormatting sqref="V18:W19">
    <cfRule type="cellIs" dxfId="311" priority="322" stopIfTrue="1" operator="between">
      <formula>0.7</formula>
      <formula>1.2</formula>
    </cfRule>
    <cfRule type="cellIs" dxfId="310" priority="323" stopIfTrue="1" operator="greaterThanOrEqual">
      <formula>1.2</formula>
    </cfRule>
    <cfRule type="containsBlanks" dxfId="309" priority="324" stopIfTrue="1">
      <formula>LEN(TRIM(V18))=0</formula>
    </cfRule>
  </conditionalFormatting>
  <conditionalFormatting sqref="V19:W20">
    <cfRule type="cellIs" dxfId="308" priority="319" stopIfTrue="1" operator="between">
      <formula>0.7</formula>
      <formula>1.2</formula>
    </cfRule>
    <cfRule type="cellIs" dxfId="307" priority="320" stopIfTrue="1" operator="greaterThanOrEqual">
      <formula>1.2</formula>
    </cfRule>
    <cfRule type="containsBlanks" dxfId="306" priority="321" stopIfTrue="1">
      <formula>LEN(TRIM(V19))=0</formula>
    </cfRule>
  </conditionalFormatting>
  <conditionalFormatting sqref="V20:W21">
    <cfRule type="cellIs" dxfId="305" priority="316" stopIfTrue="1" operator="between">
      <formula>0.7</formula>
      <formula>1.2</formula>
    </cfRule>
    <cfRule type="cellIs" dxfId="304" priority="317" stopIfTrue="1" operator="greaterThanOrEqual">
      <formula>1.2</formula>
    </cfRule>
    <cfRule type="containsBlanks" dxfId="303" priority="318" stopIfTrue="1">
      <formula>LEN(TRIM(V20))=0</formula>
    </cfRule>
  </conditionalFormatting>
  <conditionalFormatting sqref="V20:W114 S63:S64 S66 S68:S69 S71 S73 S75:S76 S78:S79 S81:S82 S84 S86 S88 S90:S91 S93:S94 S96:S97 S99:S105 S107:S109 S111:S114">
    <cfRule type="containsBlanks" dxfId="302" priority="434" stopIfTrue="1">
      <formula>LEN(TRIM(S20))=0</formula>
    </cfRule>
  </conditionalFormatting>
  <conditionalFormatting sqref="V21:W22">
    <cfRule type="cellIs" dxfId="301" priority="313" stopIfTrue="1" operator="between">
      <formula>0.7</formula>
      <formula>1.2</formula>
    </cfRule>
    <cfRule type="cellIs" dxfId="300" priority="314" stopIfTrue="1" operator="greaterThanOrEqual">
      <formula>1.2</formula>
    </cfRule>
    <cfRule type="containsBlanks" dxfId="299" priority="315" stopIfTrue="1">
      <formula>LEN(TRIM(V21))=0</formula>
    </cfRule>
  </conditionalFormatting>
  <conditionalFormatting sqref="V22:W23">
    <cfRule type="cellIs" dxfId="298" priority="310" stopIfTrue="1" operator="between">
      <formula>0.7</formula>
      <formula>1.2</formula>
    </cfRule>
    <cfRule type="cellIs" dxfId="297" priority="311" stopIfTrue="1" operator="greaterThanOrEqual">
      <formula>1.2</formula>
    </cfRule>
    <cfRule type="containsBlanks" dxfId="296" priority="312" stopIfTrue="1">
      <formula>LEN(TRIM(V22))=0</formula>
    </cfRule>
  </conditionalFormatting>
  <conditionalFormatting sqref="V23:W24">
    <cfRule type="cellIs" dxfId="295" priority="307" stopIfTrue="1" operator="between">
      <formula>0.7</formula>
      <formula>1.2</formula>
    </cfRule>
    <cfRule type="cellIs" dxfId="294" priority="308" stopIfTrue="1" operator="greaterThanOrEqual">
      <formula>1.2</formula>
    </cfRule>
    <cfRule type="containsBlanks" dxfId="293" priority="309" stopIfTrue="1">
      <formula>LEN(TRIM(V23))=0</formula>
    </cfRule>
  </conditionalFormatting>
  <conditionalFormatting sqref="V24:W25">
    <cfRule type="cellIs" dxfId="292" priority="304" stopIfTrue="1" operator="between">
      <formula>0.7</formula>
      <formula>1.2</formula>
    </cfRule>
    <cfRule type="cellIs" dxfId="291" priority="305" stopIfTrue="1" operator="greaterThanOrEqual">
      <formula>1.2</formula>
    </cfRule>
    <cfRule type="containsBlanks" dxfId="290" priority="306" stopIfTrue="1">
      <formula>LEN(TRIM(V24))=0</formula>
    </cfRule>
  </conditionalFormatting>
  <conditionalFormatting sqref="V25:W26">
    <cfRule type="cellIs" dxfId="289" priority="301" stopIfTrue="1" operator="between">
      <formula>0.7</formula>
      <formula>1.2</formula>
    </cfRule>
    <cfRule type="cellIs" dxfId="288" priority="302" stopIfTrue="1" operator="greaterThanOrEqual">
      <formula>1.2</formula>
    </cfRule>
    <cfRule type="containsBlanks" dxfId="287" priority="303" stopIfTrue="1">
      <formula>LEN(TRIM(V25))=0</formula>
    </cfRule>
  </conditionalFormatting>
  <conditionalFormatting sqref="V26:W27">
    <cfRule type="cellIs" dxfId="286" priority="298" stopIfTrue="1" operator="between">
      <formula>0.7</formula>
      <formula>1.2</formula>
    </cfRule>
    <cfRule type="cellIs" dxfId="285" priority="299" stopIfTrue="1" operator="greaterThanOrEqual">
      <formula>1.2</formula>
    </cfRule>
    <cfRule type="containsBlanks" dxfId="284" priority="300" stopIfTrue="1">
      <formula>LEN(TRIM(V26))=0</formula>
    </cfRule>
  </conditionalFormatting>
  <conditionalFormatting sqref="V27:W28">
    <cfRule type="cellIs" dxfId="283" priority="295" stopIfTrue="1" operator="between">
      <formula>0.7</formula>
      <formula>1.2</formula>
    </cfRule>
    <cfRule type="cellIs" dxfId="282" priority="296" stopIfTrue="1" operator="greaterThanOrEqual">
      <formula>1.2</formula>
    </cfRule>
    <cfRule type="containsBlanks" dxfId="281" priority="297" stopIfTrue="1">
      <formula>LEN(TRIM(V27))=0</formula>
    </cfRule>
  </conditionalFormatting>
  <conditionalFormatting sqref="V28:W29">
    <cfRule type="cellIs" dxfId="280" priority="292" stopIfTrue="1" operator="between">
      <formula>0.7</formula>
      <formula>1.2</formula>
    </cfRule>
    <cfRule type="cellIs" dxfId="279" priority="293" stopIfTrue="1" operator="greaterThanOrEqual">
      <formula>1.2</formula>
    </cfRule>
    <cfRule type="containsBlanks" dxfId="278" priority="294" stopIfTrue="1">
      <formula>LEN(TRIM(V28))=0</formula>
    </cfRule>
  </conditionalFormatting>
  <conditionalFormatting sqref="V29:W30">
    <cfRule type="cellIs" dxfId="277" priority="289" stopIfTrue="1" operator="between">
      <formula>0.7</formula>
      <formula>1.2</formula>
    </cfRule>
    <cfRule type="cellIs" dxfId="276" priority="290" stopIfTrue="1" operator="greaterThanOrEqual">
      <formula>1.2</formula>
    </cfRule>
    <cfRule type="containsBlanks" dxfId="275" priority="291" stopIfTrue="1">
      <formula>LEN(TRIM(V29))=0</formula>
    </cfRule>
  </conditionalFormatting>
  <conditionalFormatting sqref="V30:W31">
    <cfRule type="cellIs" dxfId="274" priority="286" stopIfTrue="1" operator="between">
      <formula>0.7</formula>
      <formula>1.2</formula>
    </cfRule>
    <cfRule type="cellIs" dxfId="273" priority="287" stopIfTrue="1" operator="greaterThanOrEqual">
      <formula>1.2</formula>
    </cfRule>
    <cfRule type="containsBlanks" dxfId="272" priority="288" stopIfTrue="1">
      <formula>LEN(TRIM(V30))=0</formula>
    </cfRule>
  </conditionalFormatting>
  <conditionalFormatting sqref="V31:W32">
    <cfRule type="cellIs" dxfId="271" priority="283" stopIfTrue="1" operator="between">
      <formula>0.7</formula>
      <formula>1.2</formula>
    </cfRule>
    <cfRule type="cellIs" dxfId="270" priority="284" stopIfTrue="1" operator="greaterThanOrEqual">
      <formula>1.2</formula>
    </cfRule>
    <cfRule type="containsBlanks" dxfId="269" priority="285" stopIfTrue="1">
      <formula>LEN(TRIM(V31))=0</formula>
    </cfRule>
  </conditionalFormatting>
  <conditionalFormatting sqref="V32:W33">
    <cfRule type="cellIs" dxfId="268" priority="280" stopIfTrue="1" operator="between">
      <formula>0.7</formula>
      <formula>1.2</formula>
    </cfRule>
    <cfRule type="cellIs" dxfId="267" priority="281" stopIfTrue="1" operator="greaterThanOrEqual">
      <formula>1.2</formula>
    </cfRule>
    <cfRule type="containsBlanks" dxfId="266" priority="282" stopIfTrue="1">
      <formula>LEN(TRIM(V32))=0</formula>
    </cfRule>
  </conditionalFormatting>
  <conditionalFormatting sqref="V33:W34">
    <cfRule type="cellIs" dxfId="265" priority="277" stopIfTrue="1" operator="between">
      <formula>0.7</formula>
      <formula>1.2</formula>
    </cfRule>
    <cfRule type="cellIs" dxfId="264" priority="278" stopIfTrue="1" operator="greaterThanOrEqual">
      <formula>1.2</formula>
    </cfRule>
    <cfRule type="containsBlanks" dxfId="263" priority="279" stopIfTrue="1">
      <formula>LEN(TRIM(V33))=0</formula>
    </cfRule>
  </conditionalFormatting>
  <conditionalFormatting sqref="V34:W35">
    <cfRule type="cellIs" dxfId="262" priority="274" stopIfTrue="1" operator="between">
      <formula>0.7</formula>
      <formula>1.2</formula>
    </cfRule>
    <cfRule type="cellIs" dxfId="261" priority="275" stopIfTrue="1" operator="greaterThanOrEqual">
      <formula>1.2</formula>
    </cfRule>
    <cfRule type="containsBlanks" dxfId="260" priority="276" stopIfTrue="1">
      <formula>LEN(TRIM(V34))=0</formula>
    </cfRule>
  </conditionalFormatting>
  <conditionalFormatting sqref="V35:W36">
    <cfRule type="cellIs" dxfId="259" priority="271" stopIfTrue="1" operator="between">
      <formula>0.7</formula>
      <formula>1.2</formula>
    </cfRule>
    <cfRule type="cellIs" dxfId="258" priority="272" stopIfTrue="1" operator="greaterThanOrEqual">
      <formula>1.2</formula>
    </cfRule>
    <cfRule type="containsBlanks" dxfId="257" priority="273" stopIfTrue="1">
      <formula>LEN(TRIM(V35))=0</formula>
    </cfRule>
  </conditionalFormatting>
  <conditionalFormatting sqref="V36:W37">
    <cfRule type="cellIs" dxfId="256" priority="268" stopIfTrue="1" operator="between">
      <formula>0.7</formula>
      <formula>1.2</formula>
    </cfRule>
    <cfRule type="cellIs" dxfId="255" priority="269" stopIfTrue="1" operator="greaterThanOrEqual">
      <formula>1.2</formula>
    </cfRule>
    <cfRule type="containsBlanks" dxfId="254" priority="270" stopIfTrue="1">
      <formula>LEN(TRIM(V36))=0</formula>
    </cfRule>
  </conditionalFormatting>
  <conditionalFormatting sqref="V37:W38">
    <cfRule type="cellIs" dxfId="253" priority="265" stopIfTrue="1" operator="between">
      <formula>0.7</formula>
      <formula>1.2</formula>
    </cfRule>
    <cfRule type="cellIs" dxfId="252" priority="266" stopIfTrue="1" operator="greaterThanOrEqual">
      <formula>1.2</formula>
    </cfRule>
    <cfRule type="containsBlanks" dxfId="251" priority="267" stopIfTrue="1">
      <formula>LEN(TRIM(V37))=0</formula>
    </cfRule>
  </conditionalFormatting>
  <conditionalFormatting sqref="V38:W39">
    <cfRule type="cellIs" dxfId="250" priority="262" stopIfTrue="1" operator="between">
      <formula>0.7</formula>
      <formula>1.2</formula>
    </cfRule>
    <cfRule type="cellIs" dxfId="249" priority="263" stopIfTrue="1" operator="greaterThanOrEqual">
      <formula>1.2</formula>
    </cfRule>
    <cfRule type="containsBlanks" dxfId="248" priority="264" stopIfTrue="1">
      <formula>LEN(TRIM(V38))=0</formula>
    </cfRule>
  </conditionalFormatting>
  <conditionalFormatting sqref="V39:W40">
    <cfRule type="cellIs" dxfId="247" priority="259" stopIfTrue="1" operator="between">
      <formula>0.7</formula>
      <formula>1.2</formula>
    </cfRule>
    <cfRule type="cellIs" dxfId="246" priority="260" stopIfTrue="1" operator="greaterThanOrEqual">
      <formula>1.2</formula>
    </cfRule>
    <cfRule type="containsBlanks" dxfId="245" priority="261" stopIfTrue="1">
      <formula>LEN(TRIM(V39))=0</formula>
    </cfRule>
  </conditionalFormatting>
  <conditionalFormatting sqref="V40:W41">
    <cfRule type="cellIs" dxfId="244" priority="256" stopIfTrue="1" operator="between">
      <formula>0.7</formula>
      <formula>1.2</formula>
    </cfRule>
    <cfRule type="cellIs" dxfId="243" priority="257" stopIfTrue="1" operator="greaterThanOrEqual">
      <formula>1.2</formula>
    </cfRule>
    <cfRule type="containsBlanks" dxfId="242" priority="258" stopIfTrue="1">
      <formula>LEN(TRIM(V40))=0</formula>
    </cfRule>
  </conditionalFormatting>
  <conditionalFormatting sqref="V41:W42">
    <cfRule type="cellIs" dxfId="241" priority="253" stopIfTrue="1" operator="between">
      <formula>0.7</formula>
      <formula>1.2</formula>
    </cfRule>
    <cfRule type="cellIs" dxfId="240" priority="254" stopIfTrue="1" operator="greaterThanOrEqual">
      <formula>1.2</formula>
    </cfRule>
    <cfRule type="containsBlanks" dxfId="239" priority="255" stopIfTrue="1">
      <formula>LEN(TRIM(V41))=0</formula>
    </cfRule>
  </conditionalFormatting>
  <conditionalFormatting sqref="V42:W43">
    <cfRule type="cellIs" dxfId="238" priority="250" stopIfTrue="1" operator="between">
      <formula>0.7</formula>
      <formula>1.2</formula>
    </cfRule>
    <cfRule type="cellIs" dxfId="237" priority="251" stopIfTrue="1" operator="greaterThanOrEqual">
      <formula>1.2</formula>
    </cfRule>
    <cfRule type="containsBlanks" dxfId="236" priority="252" stopIfTrue="1">
      <formula>LEN(TRIM(V42))=0</formula>
    </cfRule>
  </conditionalFormatting>
  <conditionalFormatting sqref="V43:W44">
    <cfRule type="cellIs" dxfId="235" priority="247" stopIfTrue="1" operator="between">
      <formula>0.7</formula>
      <formula>1.2</formula>
    </cfRule>
    <cfRule type="cellIs" dxfId="234" priority="248" stopIfTrue="1" operator="greaterThanOrEqual">
      <formula>1.2</formula>
    </cfRule>
    <cfRule type="containsBlanks" dxfId="233" priority="249" stopIfTrue="1">
      <formula>LEN(TRIM(V43))=0</formula>
    </cfRule>
  </conditionalFormatting>
  <conditionalFormatting sqref="V44:W45">
    <cfRule type="cellIs" dxfId="232" priority="244" stopIfTrue="1" operator="between">
      <formula>0.7</formula>
      <formula>1.2</formula>
    </cfRule>
    <cfRule type="cellIs" dxfId="231" priority="245" stopIfTrue="1" operator="greaterThanOrEqual">
      <formula>1.2</formula>
    </cfRule>
    <cfRule type="containsBlanks" dxfId="230" priority="246" stopIfTrue="1">
      <formula>LEN(TRIM(V44))=0</formula>
    </cfRule>
  </conditionalFormatting>
  <conditionalFormatting sqref="V45:W46">
    <cfRule type="cellIs" dxfId="229" priority="241" stopIfTrue="1" operator="between">
      <formula>0.7</formula>
      <formula>1.2</formula>
    </cfRule>
    <cfRule type="cellIs" dxfId="228" priority="242" stopIfTrue="1" operator="greaterThanOrEqual">
      <formula>1.2</formula>
    </cfRule>
    <cfRule type="containsBlanks" dxfId="227" priority="243" stopIfTrue="1">
      <formula>LEN(TRIM(V45))=0</formula>
    </cfRule>
  </conditionalFormatting>
  <conditionalFormatting sqref="V46:W47">
    <cfRule type="cellIs" dxfId="226" priority="238" stopIfTrue="1" operator="between">
      <formula>0.7</formula>
      <formula>1.2</formula>
    </cfRule>
    <cfRule type="cellIs" dxfId="225" priority="239" stopIfTrue="1" operator="greaterThanOrEqual">
      <formula>1.2</formula>
    </cfRule>
    <cfRule type="containsBlanks" dxfId="224" priority="240" stopIfTrue="1">
      <formula>LEN(TRIM(V46))=0</formula>
    </cfRule>
  </conditionalFormatting>
  <conditionalFormatting sqref="V47:W48">
    <cfRule type="cellIs" dxfId="223" priority="235" stopIfTrue="1" operator="between">
      <formula>0.7</formula>
      <formula>1.2</formula>
    </cfRule>
    <cfRule type="cellIs" dxfId="222" priority="236" stopIfTrue="1" operator="greaterThanOrEqual">
      <formula>1.2</formula>
    </cfRule>
    <cfRule type="containsBlanks" dxfId="221" priority="237" stopIfTrue="1">
      <formula>LEN(TRIM(V47))=0</formula>
    </cfRule>
  </conditionalFormatting>
  <conditionalFormatting sqref="V48:W49">
    <cfRule type="cellIs" dxfId="220" priority="232" stopIfTrue="1" operator="between">
      <formula>0.7</formula>
      <formula>1.2</formula>
    </cfRule>
    <cfRule type="cellIs" dxfId="219" priority="233" stopIfTrue="1" operator="greaterThanOrEqual">
      <formula>1.2</formula>
    </cfRule>
    <cfRule type="containsBlanks" dxfId="218" priority="234" stopIfTrue="1">
      <formula>LEN(TRIM(V48))=0</formula>
    </cfRule>
  </conditionalFormatting>
  <conditionalFormatting sqref="V49:W50">
    <cfRule type="cellIs" dxfId="217" priority="229" stopIfTrue="1" operator="between">
      <formula>0.7</formula>
      <formula>1.2</formula>
    </cfRule>
    <cfRule type="cellIs" dxfId="216" priority="230" stopIfTrue="1" operator="greaterThanOrEqual">
      <formula>1.2</formula>
    </cfRule>
    <cfRule type="containsBlanks" dxfId="215" priority="231" stopIfTrue="1">
      <formula>LEN(TRIM(V49))=0</formula>
    </cfRule>
  </conditionalFormatting>
  <conditionalFormatting sqref="V50:W51">
    <cfRule type="cellIs" dxfId="214" priority="226" stopIfTrue="1" operator="between">
      <formula>0.7</formula>
      <formula>1.2</formula>
    </cfRule>
    <cfRule type="cellIs" dxfId="213" priority="227" stopIfTrue="1" operator="greaterThanOrEqual">
      <formula>1.2</formula>
    </cfRule>
    <cfRule type="containsBlanks" dxfId="212" priority="228" stopIfTrue="1">
      <formula>LEN(TRIM(V50))=0</formula>
    </cfRule>
  </conditionalFormatting>
  <conditionalFormatting sqref="V51:W52">
    <cfRule type="cellIs" dxfId="211" priority="223" stopIfTrue="1" operator="between">
      <formula>0.7</formula>
      <formula>1.2</formula>
    </cfRule>
    <cfRule type="cellIs" dxfId="210" priority="224" stopIfTrue="1" operator="greaterThanOrEqual">
      <formula>1.2</formula>
    </cfRule>
    <cfRule type="containsBlanks" dxfId="209" priority="225" stopIfTrue="1">
      <formula>LEN(TRIM(V51))=0</formula>
    </cfRule>
  </conditionalFormatting>
  <conditionalFormatting sqref="V52:W53">
    <cfRule type="cellIs" dxfId="208" priority="220" stopIfTrue="1" operator="between">
      <formula>0.7</formula>
      <formula>1.2</formula>
    </cfRule>
    <cfRule type="cellIs" dxfId="207" priority="221" stopIfTrue="1" operator="greaterThanOrEqual">
      <formula>1.2</formula>
    </cfRule>
    <cfRule type="containsBlanks" dxfId="206" priority="222" stopIfTrue="1">
      <formula>LEN(TRIM(V52))=0</formula>
    </cfRule>
  </conditionalFormatting>
  <conditionalFormatting sqref="V53:W54">
    <cfRule type="cellIs" dxfId="205" priority="217" stopIfTrue="1" operator="between">
      <formula>0.7</formula>
      <formula>1.2</formula>
    </cfRule>
    <cfRule type="cellIs" dxfId="204" priority="218" stopIfTrue="1" operator="greaterThanOrEqual">
      <formula>1.2</formula>
    </cfRule>
    <cfRule type="containsBlanks" dxfId="203" priority="219" stopIfTrue="1">
      <formula>LEN(TRIM(V53))=0</formula>
    </cfRule>
  </conditionalFormatting>
  <conditionalFormatting sqref="V54:W55">
    <cfRule type="cellIs" dxfId="202" priority="214" stopIfTrue="1" operator="between">
      <formula>0.7</formula>
      <formula>1.2</formula>
    </cfRule>
    <cfRule type="cellIs" dxfId="201" priority="215" stopIfTrue="1" operator="greaterThanOrEqual">
      <formula>1.2</formula>
    </cfRule>
    <cfRule type="containsBlanks" dxfId="200" priority="216" stopIfTrue="1">
      <formula>LEN(TRIM(V54))=0</formula>
    </cfRule>
  </conditionalFormatting>
  <conditionalFormatting sqref="V55:W56">
    <cfRule type="cellIs" dxfId="199" priority="211" stopIfTrue="1" operator="between">
      <formula>0.7</formula>
      <formula>1.2</formula>
    </cfRule>
    <cfRule type="cellIs" dxfId="198" priority="212" stopIfTrue="1" operator="greaterThanOrEqual">
      <formula>1.2</formula>
    </cfRule>
    <cfRule type="containsBlanks" dxfId="197" priority="213" stopIfTrue="1">
      <formula>LEN(TRIM(V55))=0</formula>
    </cfRule>
  </conditionalFormatting>
  <conditionalFormatting sqref="V56:W57">
    <cfRule type="cellIs" dxfId="196" priority="208" stopIfTrue="1" operator="between">
      <formula>0.7</formula>
      <formula>1.2</formula>
    </cfRule>
    <cfRule type="cellIs" dxfId="195" priority="209" stopIfTrue="1" operator="greaterThanOrEqual">
      <formula>1.2</formula>
    </cfRule>
    <cfRule type="containsBlanks" dxfId="194" priority="210" stopIfTrue="1">
      <formula>LEN(TRIM(V56))=0</formula>
    </cfRule>
  </conditionalFormatting>
  <conditionalFormatting sqref="V57:W58">
    <cfRule type="cellIs" dxfId="193" priority="205" stopIfTrue="1" operator="between">
      <formula>0.7</formula>
      <formula>1.2</formula>
    </cfRule>
    <cfRule type="cellIs" dxfId="192" priority="206" stopIfTrue="1" operator="greaterThanOrEqual">
      <formula>1.2</formula>
    </cfRule>
    <cfRule type="containsBlanks" dxfId="191" priority="207" stopIfTrue="1">
      <formula>LEN(TRIM(V57))=0</formula>
    </cfRule>
  </conditionalFormatting>
  <conditionalFormatting sqref="V58:W59">
    <cfRule type="cellIs" dxfId="190" priority="202" stopIfTrue="1" operator="between">
      <formula>0.7</formula>
      <formula>1.2</formula>
    </cfRule>
    <cfRule type="cellIs" dxfId="189" priority="203" stopIfTrue="1" operator="greaterThanOrEqual">
      <formula>1.2</formula>
    </cfRule>
    <cfRule type="containsBlanks" dxfId="188" priority="204" stopIfTrue="1">
      <formula>LEN(TRIM(V58))=0</formula>
    </cfRule>
  </conditionalFormatting>
  <conditionalFormatting sqref="V59:W60">
    <cfRule type="cellIs" dxfId="187" priority="199" stopIfTrue="1" operator="between">
      <formula>0.7</formula>
      <formula>1.2</formula>
    </cfRule>
    <cfRule type="cellIs" dxfId="186" priority="200" stopIfTrue="1" operator="greaterThanOrEqual">
      <formula>1.2</formula>
    </cfRule>
    <cfRule type="containsBlanks" dxfId="185" priority="201" stopIfTrue="1">
      <formula>LEN(TRIM(V59))=0</formula>
    </cfRule>
  </conditionalFormatting>
  <conditionalFormatting sqref="V60:W61">
    <cfRule type="cellIs" dxfId="184" priority="196" stopIfTrue="1" operator="between">
      <formula>0.7</formula>
      <formula>1.2</formula>
    </cfRule>
    <cfRule type="cellIs" dxfId="183" priority="197" stopIfTrue="1" operator="greaterThanOrEqual">
      <formula>1.2</formula>
    </cfRule>
    <cfRule type="containsBlanks" dxfId="182" priority="198" stopIfTrue="1">
      <formula>LEN(TRIM(V60))=0</formula>
    </cfRule>
  </conditionalFormatting>
  <conditionalFormatting sqref="V61:W62">
    <cfRule type="cellIs" dxfId="181" priority="193" stopIfTrue="1" operator="between">
      <formula>0.7</formula>
      <formula>1.2</formula>
    </cfRule>
    <cfRule type="cellIs" dxfId="180" priority="194" stopIfTrue="1" operator="greaterThanOrEqual">
      <formula>1.2</formula>
    </cfRule>
    <cfRule type="containsBlanks" dxfId="179" priority="195" stopIfTrue="1">
      <formula>LEN(TRIM(V61))=0</formula>
    </cfRule>
  </conditionalFormatting>
  <conditionalFormatting sqref="V62:W63">
    <cfRule type="cellIs" dxfId="178" priority="190" stopIfTrue="1" operator="between">
      <formula>0.7</formula>
      <formula>1.2</formula>
    </cfRule>
    <cfRule type="cellIs" dxfId="177" priority="191" stopIfTrue="1" operator="greaterThanOrEqual">
      <formula>1.2</formula>
    </cfRule>
    <cfRule type="containsBlanks" dxfId="176" priority="192" stopIfTrue="1">
      <formula>LEN(TRIM(V62))=0</formula>
    </cfRule>
  </conditionalFormatting>
  <conditionalFormatting sqref="V63:W64">
    <cfRule type="cellIs" dxfId="175" priority="187" stopIfTrue="1" operator="between">
      <formula>0.7</formula>
      <formula>1.2</formula>
    </cfRule>
    <cfRule type="cellIs" dxfId="174" priority="188" stopIfTrue="1" operator="greaterThanOrEqual">
      <formula>1.2</formula>
    </cfRule>
    <cfRule type="containsBlanks" dxfId="173" priority="189" stopIfTrue="1">
      <formula>LEN(TRIM(V63))=0</formula>
    </cfRule>
  </conditionalFormatting>
  <conditionalFormatting sqref="V64:W65">
    <cfRule type="cellIs" dxfId="172" priority="184" stopIfTrue="1" operator="between">
      <formula>0.7</formula>
      <formula>1.2</formula>
    </cfRule>
    <cfRule type="cellIs" dxfId="171" priority="185" stopIfTrue="1" operator="greaterThanOrEqual">
      <formula>1.2</formula>
    </cfRule>
    <cfRule type="containsBlanks" dxfId="170" priority="186" stopIfTrue="1">
      <formula>LEN(TRIM(V64))=0</formula>
    </cfRule>
  </conditionalFormatting>
  <conditionalFormatting sqref="V65:W66">
    <cfRule type="cellIs" dxfId="169" priority="181" stopIfTrue="1" operator="between">
      <formula>0.7</formula>
      <formula>1.2</formula>
    </cfRule>
    <cfRule type="cellIs" dxfId="168" priority="182" stopIfTrue="1" operator="greaterThanOrEqual">
      <formula>1.2</formula>
    </cfRule>
    <cfRule type="containsBlanks" dxfId="167" priority="183" stopIfTrue="1">
      <formula>LEN(TRIM(V65))=0</formula>
    </cfRule>
  </conditionalFormatting>
  <conditionalFormatting sqref="V66:W67">
    <cfRule type="cellIs" dxfId="166" priority="178" stopIfTrue="1" operator="between">
      <formula>0.7</formula>
      <formula>1.2</formula>
    </cfRule>
    <cfRule type="cellIs" dxfId="165" priority="179" stopIfTrue="1" operator="greaterThanOrEqual">
      <formula>1.2</formula>
    </cfRule>
    <cfRule type="containsBlanks" dxfId="164" priority="180" stopIfTrue="1">
      <formula>LEN(TRIM(V66))=0</formula>
    </cfRule>
  </conditionalFormatting>
  <conditionalFormatting sqref="V67:W68">
    <cfRule type="cellIs" dxfId="163" priority="175" stopIfTrue="1" operator="between">
      <formula>0.7</formula>
      <formula>1.2</formula>
    </cfRule>
    <cfRule type="cellIs" dxfId="162" priority="176" stopIfTrue="1" operator="greaterThanOrEqual">
      <formula>1.2</formula>
    </cfRule>
    <cfRule type="containsBlanks" dxfId="161" priority="177" stopIfTrue="1">
      <formula>LEN(TRIM(V67))=0</formula>
    </cfRule>
  </conditionalFormatting>
  <conditionalFormatting sqref="V68:W69">
    <cfRule type="cellIs" dxfId="160" priority="172" stopIfTrue="1" operator="between">
      <formula>0.7</formula>
      <formula>1.2</formula>
    </cfRule>
    <cfRule type="cellIs" dxfId="159" priority="173" stopIfTrue="1" operator="greaterThanOrEqual">
      <formula>1.2</formula>
    </cfRule>
    <cfRule type="containsBlanks" dxfId="158" priority="174" stopIfTrue="1">
      <formula>LEN(TRIM(V68))=0</formula>
    </cfRule>
  </conditionalFormatting>
  <conditionalFormatting sqref="V69:W70">
    <cfRule type="cellIs" dxfId="157" priority="169" stopIfTrue="1" operator="between">
      <formula>0.7</formula>
      <formula>1.2</formula>
    </cfRule>
    <cfRule type="cellIs" dxfId="156" priority="170" stopIfTrue="1" operator="greaterThanOrEqual">
      <formula>1.2</formula>
    </cfRule>
    <cfRule type="containsBlanks" dxfId="155" priority="171" stopIfTrue="1">
      <formula>LEN(TRIM(V69))=0</formula>
    </cfRule>
  </conditionalFormatting>
  <conditionalFormatting sqref="V70:W71">
    <cfRule type="cellIs" dxfId="154" priority="166" stopIfTrue="1" operator="between">
      <formula>0.7</formula>
      <formula>1.2</formula>
    </cfRule>
    <cfRule type="cellIs" dxfId="153" priority="167" stopIfTrue="1" operator="greaterThanOrEqual">
      <formula>1.2</formula>
    </cfRule>
    <cfRule type="containsBlanks" dxfId="152" priority="168" stopIfTrue="1">
      <formula>LEN(TRIM(V70))=0</formula>
    </cfRule>
  </conditionalFormatting>
  <conditionalFormatting sqref="V71:W72">
    <cfRule type="cellIs" dxfId="151" priority="163" stopIfTrue="1" operator="between">
      <formula>0.7</formula>
      <formula>1.2</formula>
    </cfRule>
    <cfRule type="cellIs" dxfId="150" priority="164" stopIfTrue="1" operator="greaterThanOrEqual">
      <formula>1.2</formula>
    </cfRule>
    <cfRule type="containsBlanks" dxfId="149" priority="165" stopIfTrue="1">
      <formula>LEN(TRIM(V71))=0</formula>
    </cfRule>
  </conditionalFormatting>
  <conditionalFormatting sqref="V72:W73">
    <cfRule type="cellIs" dxfId="148" priority="160" stopIfTrue="1" operator="between">
      <formula>0.7</formula>
      <formula>1.2</formula>
    </cfRule>
    <cfRule type="cellIs" dxfId="147" priority="161" stopIfTrue="1" operator="greaterThanOrEqual">
      <formula>1.2</formula>
    </cfRule>
    <cfRule type="containsBlanks" dxfId="146" priority="162" stopIfTrue="1">
      <formula>LEN(TRIM(V72))=0</formula>
    </cfRule>
  </conditionalFormatting>
  <conditionalFormatting sqref="V73:W74">
    <cfRule type="cellIs" dxfId="145" priority="157" stopIfTrue="1" operator="between">
      <formula>0.7</formula>
      <formula>1.2</formula>
    </cfRule>
    <cfRule type="cellIs" dxfId="144" priority="158" stopIfTrue="1" operator="greaterThanOrEqual">
      <formula>1.2</formula>
    </cfRule>
    <cfRule type="containsBlanks" dxfId="143" priority="159" stopIfTrue="1">
      <formula>LEN(TRIM(V73))=0</formula>
    </cfRule>
  </conditionalFormatting>
  <conditionalFormatting sqref="V74:W75">
    <cfRule type="cellIs" dxfId="142" priority="154" stopIfTrue="1" operator="between">
      <formula>0.7</formula>
      <formula>1.2</formula>
    </cfRule>
    <cfRule type="cellIs" dxfId="141" priority="155" stopIfTrue="1" operator="greaterThanOrEqual">
      <formula>1.2</formula>
    </cfRule>
    <cfRule type="containsBlanks" dxfId="140" priority="156" stopIfTrue="1">
      <formula>LEN(TRIM(V74))=0</formula>
    </cfRule>
  </conditionalFormatting>
  <conditionalFormatting sqref="V75:W76">
    <cfRule type="cellIs" dxfId="139" priority="151" stopIfTrue="1" operator="between">
      <formula>0.7</formula>
      <formula>1.2</formula>
    </cfRule>
    <cfRule type="cellIs" dxfId="138" priority="152" stopIfTrue="1" operator="greaterThanOrEqual">
      <formula>1.2</formula>
    </cfRule>
    <cfRule type="containsBlanks" dxfId="137" priority="153" stopIfTrue="1">
      <formula>LEN(TRIM(V75))=0</formula>
    </cfRule>
  </conditionalFormatting>
  <conditionalFormatting sqref="V76:W77">
    <cfRule type="cellIs" dxfId="136" priority="148" stopIfTrue="1" operator="between">
      <formula>0.7</formula>
      <formula>1.2</formula>
    </cfRule>
    <cfRule type="cellIs" dxfId="135" priority="149" stopIfTrue="1" operator="greaterThanOrEqual">
      <formula>1.2</formula>
    </cfRule>
    <cfRule type="containsBlanks" dxfId="134" priority="150" stopIfTrue="1">
      <formula>LEN(TRIM(V76))=0</formula>
    </cfRule>
  </conditionalFormatting>
  <conditionalFormatting sqref="V77:W78">
    <cfRule type="cellIs" dxfId="133" priority="145" stopIfTrue="1" operator="between">
      <formula>0.7</formula>
      <formula>1.2</formula>
    </cfRule>
    <cfRule type="cellIs" dxfId="132" priority="146" stopIfTrue="1" operator="greaterThanOrEqual">
      <formula>1.2</formula>
    </cfRule>
    <cfRule type="containsBlanks" dxfId="131" priority="147" stopIfTrue="1">
      <formula>LEN(TRIM(V77))=0</formula>
    </cfRule>
  </conditionalFormatting>
  <conditionalFormatting sqref="V78:W79">
    <cfRule type="cellIs" dxfId="130" priority="142" stopIfTrue="1" operator="between">
      <formula>0.7</formula>
      <formula>1.2</formula>
    </cfRule>
    <cfRule type="cellIs" dxfId="129" priority="143" stopIfTrue="1" operator="greaterThanOrEqual">
      <formula>1.2</formula>
    </cfRule>
    <cfRule type="containsBlanks" dxfId="128" priority="144" stopIfTrue="1">
      <formula>LEN(TRIM(V78))=0</formula>
    </cfRule>
  </conditionalFormatting>
  <conditionalFormatting sqref="V79:W80">
    <cfRule type="cellIs" dxfId="127" priority="139" stopIfTrue="1" operator="between">
      <formula>0.7</formula>
      <formula>1.2</formula>
    </cfRule>
    <cfRule type="cellIs" dxfId="126" priority="140" stopIfTrue="1" operator="greaterThanOrEqual">
      <formula>1.2</formula>
    </cfRule>
    <cfRule type="containsBlanks" dxfId="125" priority="141" stopIfTrue="1">
      <formula>LEN(TRIM(V79))=0</formula>
    </cfRule>
  </conditionalFormatting>
  <conditionalFormatting sqref="V80:W81">
    <cfRule type="cellIs" dxfId="124" priority="136" stopIfTrue="1" operator="between">
      <formula>0.7</formula>
      <formula>1.2</formula>
    </cfRule>
    <cfRule type="cellIs" dxfId="123" priority="137" stopIfTrue="1" operator="greaterThanOrEqual">
      <formula>1.2</formula>
    </cfRule>
    <cfRule type="containsBlanks" dxfId="122" priority="138" stopIfTrue="1">
      <formula>LEN(TRIM(V80))=0</formula>
    </cfRule>
  </conditionalFormatting>
  <conditionalFormatting sqref="V81:W82">
    <cfRule type="cellIs" dxfId="121" priority="133" stopIfTrue="1" operator="between">
      <formula>0.7</formula>
      <formula>1.2</formula>
    </cfRule>
    <cfRule type="cellIs" dxfId="120" priority="134" stopIfTrue="1" operator="greaterThanOrEqual">
      <formula>1.2</formula>
    </cfRule>
    <cfRule type="containsBlanks" dxfId="119" priority="135" stopIfTrue="1">
      <formula>LEN(TRIM(V81))=0</formula>
    </cfRule>
  </conditionalFormatting>
  <conditionalFormatting sqref="V82:W83">
    <cfRule type="cellIs" dxfId="118" priority="130" stopIfTrue="1" operator="between">
      <formula>0.7</formula>
      <formula>1.2</formula>
    </cfRule>
    <cfRule type="cellIs" dxfId="117" priority="131" stopIfTrue="1" operator="greaterThanOrEqual">
      <formula>1.2</formula>
    </cfRule>
    <cfRule type="containsBlanks" dxfId="116" priority="132" stopIfTrue="1">
      <formula>LEN(TRIM(V82))=0</formula>
    </cfRule>
  </conditionalFormatting>
  <conditionalFormatting sqref="V83:W84">
    <cfRule type="cellIs" dxfId="115" priority="127" stopIfTrue="1" operator="between">
      <formula>0.7</formula>
      <formula>1.2</formula>
    </cfRule>
    <cfRule type="cellIs" dxfId="114" priority="128" stopIfTrue="1" operator="greaterThanOrEqual">
      <formula>1.2</formula>
    </cfRule>
    <cfRule type="containsBlanks" dxfId="113" priority="129" stopIfTrue="1">
      <formula>LEN(TRIM(V83))=0</formula>
    </cfRule>
  </conditionalFormatting>
  <conditionalFormatting sqref="V84:W85">
    <cfRule type="cellIs" dxfId="112" priority="124" stopIfTrue="1" operator="between">
      <formula>0.7</formula>
      <formula>1.2</formula>
    </cfRule>
    <cfRule type="cellIs" dxfId="111" priority="125" stopIfTrue="1" operator="greaterThanOrEqual">
      <formula>1.2</formula>
    </cfRule>
    <cfRule type="containsBlanks" dxfId="110" priority="126" stopIfTrue="1">
      <formula>LEN(TRIM(V84))=0</formula>
    </cfRule>
  </conditionalFormatting>
  <conditionalFormatting sqref="V85:W86">
    <cfRule type="cellIs" dxfId="109" priority="121" stopIfTrue="1" operator="between">
      <formula>0.7</formula>
      <formula>1.2</formula>
    </cfRule>
    <cfRule type="cellIs" dxfId="108" priority="122" stopIfTrue="1" operator="greaterThanOrEqual">
      <formula>1.2</formula>
    </cfRule>
    <cfRule type="containsBlanks" dxfId="107" priority="123" stopIfTrue="1">
      <formula>LEN(TRIM(V85))=0</formula>
    </cfRule>
  </conditionalFormatting>
  <conditionalFormatting sqref="V86:W87">
    <cfRule type="cellIs" dxfId="106" priority="118" stopIfTrue="1" operator="between">
      <formula>0.7</formula>
      <formula>1.2</formula>
    </cfRule>
    <cfRule type="cellIs" dxfId="105" priority="119" stopIfTrue="1" operator="greaterThanOrEqual">
      <formula>1.2</formula>
    </cfRule>
    <cfRule type="containsBlanks" dxfId="104" priority="120" stopIfTrue="1">
      <formula>LEN(TRIM(V86))=0</formula>
    </cfRule>
  </conditionalFormatting>
  <conditionalFormatting sqref="V87:W88">
    <cfRule type="cellIs" dxfId="103" priority="115" stopIfTrue="1" operator="between">
      <formula>0.7</formula>
      <formula>1.2</formula>
    </cfRule>
    <cfRule type="cellIs" dxfId="102" priority="116" stopIfTrue="1" operator="greaterThanOrEqual">
      <formula>1.2</formula>
    </cfRule>
    <cfRule type="containsBlanks" dxfId="101" priority="117" stopIfTrue="1">
      <formula>LEN(TRIM(V87))=0</formula>
    </cfRule>
  </conditionalFormatting>
  <conditionalFormatting sqref="V88:W89">
    <cfRule type="cellIs" dxfId="100" priority="112" stopIfTrue="1" operator="between">
      <formula>0.7</formula>
      <formula>1.2</formula>
    </cfRule>
    <cfRule type="cellIs" dxfId="99" priority="113" stopIfTrue="1" operator="greaterThanOrEqual">
      <formula>1.2</formula>
    </cfRule>
    <cfRule type="containsBlanks" dxfId="98" priority="114" stopIfTrue="1">
      <formula>LEN(TRIM(V88))=0</formula>
    </cfRule>
  </conditionalFormatting>
  <conditionalFormatting sqref="V89:W90">
    <cfRule type="cellIs" dxfId="97" priority="109" stopIfTrue="1" operator="between">
      <formula>0.7</formula>
      <formula>1.2</formula>
    </cfRule>
    <cfRule type="cellIs" dxfId="96" priority="110" stopIfTrue="1" operator="greaterThanOrEqual">
      <formula>1.2</formula>
    </cfRule>
    <cfRule type="containsBlanks" dxfId="95" priority="111" stopIfTrue="1">
      <formula>LEN(TRIM(V89))=0</formula>
    </cfRule>
  </conditionalFormatting>
  <conditionalFormatting sqref="V90:W91">
    <cfRule type="cellIs" dxfId="94" priority="106" stopIfTrue="1" operator="between">
      <formula>0.7</formula>
      <formula>1.2</formula>
    </cfRule>
    <cfRule type="cellIs" dxfId="93" priority="107" stopIfTrue="1" operator="greaterThanOrEqual">
      <formula>1.2</formula>
    </cfRule>
    <cfRule type="containsBlanks" dxfId="92" priority="108" stopIfTrue="1">
      <formula>LEN(TRIM(V90))=0</formula>
    </cfRule>
  </conditionalFormatting>
  <conditionalFormatting sqref="V91:W92">
    <cfRule type="cellIs" dxfId="91" priority="103" stopIfTrue="1" operator="between">
      <formula>0.7</formula>
      <formula>1.2</formula>
    </cfRule>
    <cfRule type="cellIs" dxfId="90" priority="104" stopIfTrue="1" operator="greaterThanOrEqual">
      <formula>1.2</formula>
    </cfRule>
    <cfRule type="containsBlanks" dxfId="89" priority="105" stopIfTrue="1">
      <formula>LEN(TRIM(V91))=0</formula>
    </cfRule>
  </conditionalFormatting>
  <conditionalFormatting sqref="V92:W93">
    <cfRule type="cellIs" dxfId="88" priority="100" stopIfTrue="1" operator="between">
      <formula>0.7</formula>
      <formula>1.2</formula>
    </cfRule>
    <cfRule type="cellIs" dxfId="87" priority="101" stopIfTrue="1" operator="greaterThanOrEqual">
      <formula>1.2</formula>
    </cfRule>
    <cfRule type="containsBlanks" dxfId="86" priority="102" stopIfTrue="1">
      <formula>LEN(TRIM(V92))=0</formula>
    </cfRule>
  </conditionalFormatting>
  <conditionalFormatting sqref="V93:W94">
    <cfRule type="cellIs" dxfId="85" priority="97" stopIfTrue="1" operator="between">
      <formula>0.7</formula>
      <formula>1.2</formula>
    </cfRule>
    <cfRule type="cellIs" dxfId="84" priority="98" stopIfTrue="1" operator="greaterThanOrEqual">
      <formula>1.2</formula>
    </cfRule>
    <cfRule type="containsBlanks" dxfId="83" priority="99" stopIfTrue="1">
      <formula>LEN(TRIM(V93))=0</formula>
    </cfRule>
  </conditionalFormatting>
  <conditionalFormatting sqref="V94:W95">
    <cfRule type="cellIs" dxfId="82" priority="94" stopIfTrue="1" operator="between">
      <formula>0.7</formula>
      <formula>1.2</formula>
    </cfRule>
    <cfRule type="cellIs" dxfId="81" priority="95" stopIfTrue="1" operator="greaterThanOrEqual">
      <formula>1.2</formula>
    </cfRule>
    <cfRule type="containsBlanks" dxfId="80" priority="96" stopIfTrue="1">
      <formula>LEN(TRIM(V94))=0</formula>
    </cfRule>
  </conditionalFormatting>
  <conditionalFormatting sqref="V95:W96">
    <cfRule type="cellIs" dxfId="79" priority="91" stopIfTrue="1" operator="between">
      <formula>0.7</formula>
      <formula>1.2</formula>
    </cfRule>
    <cfRule type="cellIs" dxfId="78" priority="92" stopIfTrue="1" operator="greaterThanOrEqual">
      <formula>1.2</formula>
    </cfRule>
    <cfRule type="containsBlanks" dxfId="77" priority="93" stopIfTrue="1">
      <formula>LEN(TRIM(V95))=0</formula>
    </cfRule>
  </conditionalFormatting>
  <conditionalFormatting sqref="V96:W97">
    <cfRule type="cellIs" dxfId="76" priority="88" stopIfTrue="1" operator="between">
      <formula>0.7</formula>
      <formula>1.2</formula>
    </cfRule>
    <cfRule type="cellIs" dxfId="75" priority="89" stopIfTrue="1" operator="greaterThanOrEqual">
      <formula>1.2</formula>
    </cfRule>
    <cfRule type="containsBlanks" dxfId="74" priority="90" stopIfTrue="1">
      <formula>LEN(TRIM(V96))=0</formula>
    </cfRule>
  </conditionalFormatting>
  <conditionalFormatting sqref="V97:W98">
    <cfRule type="cellIs" dxfId="73" priority="85" stopIfTrue="1" operator="between">
      <formula>0.7</formula>
      <formula>1.2</formula>
    </cfRule>
    <cfRule type="cellIs" dxfId="72" priority="86" stopIfTrue="1" operator="greaterThanOrEqual">
      <formula>1.2</formula>
    </cfRule>
    <cfRule type="containsBlanks" dxfId="71" priority="87" stopIfTrue="1">
      <formula>LEN(TRIM(V97))=0</formula>
    </cfRule>
  </conditionalFormatting>
  <conditionalFormatting sqref="V98:W99">
    <cfRule type="cellIs" dxfId="70" priority="82" stopIfTrue="1" operator="between">
      <formula>0.7</formula>
      <formula>1.2</formula>
    </cfRule>
    <cfRule type="cellIs" dxfId="69" priority="83" stopIfTrue="1" operator="greaterThanOrEqual">
      <formula>1.2</formula>
    </cfRule>
    <cfRule type="containsBlanks" dxfId="68" priority="84" stopIfTrue="1">
      <formula>LEN(TRIM(V98))=0</formula>
    </cfRule>
  </conditionalFormatting>
  <conditionalFormatting sqref="V99:W100">
    <cfRule type="cellIs" dxfId="67" priority="79" stopIfTrue="1" operator="between">
      <formula>0.7</formula>
      <formula>1.2</formula>
    </cfRule>
    <cfRule type="cellIs" dxfId="66" priority="80" stopIfTrue="1" operator="greaterThanOrEqual">
      <formula>1.2</formula>
    </cfRule>
    <cfRule type="containsBlanks" dxfId="65" priority="81" stopIfTrue="1">
      <formula>LEN(TRIM(V99))=0</formula>
    </cfRule>
  </conditionalFormatting>
  <conditionalFormatting sqref="V100:W101">
    <cfRule type="cellIs" dxfId="64" priority="76" stopIfTrue="1" operator="between">
      <formula>0.7</formula>
      <formula>1.2</formula>
    </cfRule>
    <cfRule type="cellIs" dxfId="63" priority="77" stopIfTrue="1" operator="greaterThanOrEqual">
      <formula>1.2</formula>
    </cfRule>
    <cfRule type="containsBlanks" dxfId="62" priority="78" stopIfTrue="1">
      <formula>LEN(TRIM(V100))=0</formula>
    </cfRule>
  </conditionalFormatting>
  <conditionalFormatting sqref="V101:W102">
    <cfRule type="cellIs" dxfId="61" priority="73" stopIfTrue="1" operator="between">
      <formula>0.7</formula>
      <formula>1.2</formula>
    </cfRule>
    <cfRule type="cellIs" dxfId="60" priority="74" stopIfTrue="1" operator="greaterThanOrEqual">
      <formula>1.2</formula>
    </cfRule>
    <cfRule type="containsBlanks" dxfId="59" priority="75" stopIfTrue="1">
      <formula>LEN(TRIM(V101))=0</formula>
    </cfRule>
  </conditionalFormatting>
  <conditionalFormatting sqref="V102:W103">
    <cfRule type="cellIs" dxfId="58" priority="70" stopIfTrue="1" operator="between">
      <formula>0.7</formula>
      <formula>1.2</formula>
    </cfRule>
    <cfRule type="cellIs" dxfId="57" priority="71" stopIfTrue="1" operator="greaterThanOrEqual">
      <formula>1.2</formula>
    </cfRule>
    <cfRule type="containsBlanks" dxfId="56" priority="72" stopIfTrue="1">
      <formula>LEN(TRIM(V102))=0</formula>
    </cfRule>
  </conditionalFormatting>
  <conditionalFormatting sqref="V103:W104">
    <cfRule type="cellIs" dxfId="55" priority="67" stopIfTrue="1" operator="between">
      <formula>0.7</formula>
      <formula>1.2</formula>
    </cfRule>
    <cfRule type="cellIs" dxfId="54" priority="68" stopIfTrue="1" operator="greaterThanOrEqual">
      <formula>1.2</formula>
    </cfRule>
    <cfRule type="containsBlanks" dxfId="53" priority="69" stopIfTrue="1">
      <formula>LEN(TRIM(V103))=0</formula>
    </cfRule>
  </conditionalFormatting>
  <conditionalFormatting sqref="V104:W105">
    <cfRule type="cellIs" dxfId="52" priority="64" stopIfTrue="1" operator="between">
      <formula>0.7</formula>
      <formula>1.2</formula>
    </cfRule>
    <cfRule type="cellIs" dxfId="51" priority="65" stopIfTrue="1" operator="greaterThanOrEqual">
      <formula>1.2</formula>
    </cfRule>
    <cfRule type="containsBlanks" dxfId="50" priority="66" stopIfTrue="1">
      <formula>LEN(TRIM(V104))=0</formula>
    </cfRule>
  </conditionalFormatting>
  <conditionalFormatting sqref="V105:W106">
    <cfRule type="cellIs" dxfId="49" priority="61" stopIfTrue="1" operator="between">
      <formula>0.7</formula>
      <formula>1.2</formula>
    </cfRule>
    <cfRule type="cellIs" dxfId="48" priority="62" stopIfTrue="1" operator="greaterThanOrEqual">
      <formula>1.2</formula>
    </cfRule>
    <cfRule type="containsBlanks" dxfId="47" priority="63" stopIfTrue="1">
      <formula>LEN(TRIM(V105))=0</formula>
    </cfRule>
  </conditionalFormatting>
  <conditionalFormatting sqref="V106:W107">
    <cfRule type="cellIs" dxfId="46" priority="58" stopIfTrue="1" operator="between">
      <formula>0.7</formula>
      <formula>1.2</formula>
    </cfRule>
    <cfRule type="cellIs" dxfId="45" priority="59" stopIfTrue="1" operator="greaterThanOrEqual">
      <formula>1.2</formula>
    </cfRule>
    <cfRule type="containsBlanks" dxfId="44" priority="60" stopIfTrue="1">
      <formula>LEN(TRIM(V106))=0</formula>
    </cfRule>
  </conditionalFormatting>
  <conditionalFormatting sqref="V107:W108">
    <cfRule type="cellIs" dxfId="43" priority="55" stopIfTrue="1" operator="between">
      <formula>0.7</formula>
      <formula>1.2</formula>
    </cfRule>
    <cfRule type="cellIs" dxfId="42" priority="56" stopIfTrue="1" operator="greaterThanOrEqual">
      <formula>1.2</formula>
    </cfRule>
    <cfRule type="containsBlanks" dxfId="41" priority="57" stopIfTrue="1">
      <formula>LEN(TRIM(V107))=0</formula>
    </cfRule>
  </conditionalFormatting>
  <conditionalFormatting sqref="V108:W109">
    <cfRule type="cellIs" dxfId="40" priority="52" stopIfTrue="1" operator="between">
      <formula>0.7</formula>
      <formula>1.2</formula>
    </cfRule>
    <cfRule type="cellIs" dxfId="39" priority="53" stopIfTrue="1" operator="greaterThanOrEqual">
      <formula>1.2</formula>
    </cfRule>
    <cfRule type="containsBlanks" dxfId="38" priority="54" stopIfTrue="1">
      <formula>LEN(TRIM(V108))=0</formula>
    </cfRule>
  </conditionalFormatting>
  <conditionalFormatting sqref="V109:W110">
    <cfRule type="cellIs" dxfId="37" priority="49" stopIfTrue="1" operator="between">
      <formula>0.7</formula>
      <formula>1.2</formula>
    </cfRule>
    <cfRule type="cellIs" dxfId="36" priority="50" stopIfTrue="1" operator="greaterThanOrEqual">
      <formula>1.2</formula>
    </cfRule>
    <cfRule type="containsBlanks" dxfId="35" priority="51" stopIfTrue="1">
      <formula>LEN(TRIM(V109))=0</formula>
    </cfRule>
  </conditionalFormatting>
  <conditionalFormatting sqref="V110:W111">
    <cfRule type="cellIs" dxfId="34" priority="46" stopIfTrue="1" operator="between">
      <formula>0.7</formula>
      <formula>1.2</formula>
    </cfRule>
    <cfRule type="cellIs" dxfId="33" priority="47" stopIfTrue="1" operator="greaterThanOrEqual">
      <formula>1.2</formula>
    </cfRule>
    <cfRule type="containsBlanks" dxfId="32" priority="48" stopIfTrue="1">
      <formula>LEN(TRIM(V110))=0</formula>
    </cfRule>
  </conditionalFormatting>
  <conditionalFormatting sqref="V111:W112">
    <cfRule type="cellIs" dxfId="31" priority="43" stopIfTrue="1" operator="between">
      <formula>0.7</formula>
      <formula>1.2</formula>
    </cfRule>
    <cfRule type="cellIs" dxfId="30" priority="44" stopIfTrue="1" operator="greaterThanOrEqual">
      <formula>1.2</formula>
    </cfRule>
    <cfRule type="containsBlanks" dxfId="29" priority="45" stopIfTrue="1">
      <formula>LEN(TRIM(V111))=0</formula>
    </cfRule>
  </conditionalFormatting>
  <conditionalFormatting sqref="V112:W113">
    <cfRule type="cellIs" dxfId="28" priority="40" stopIfTrue="1" operator="between">
      <formula>0.7</formula>
      <formula>1.2</formula>
    </cfRule>
    <cfRule type="cellIs" dxfId="27" priority="41" stopIfTrue="1" operator="greaterThanOrEqual">
      <formula>1.2</formula>
    </cfRule>
    <cfRule type="containsBlanks" dxfId="26" priority="42" stopIfTrue="1">
      <formula>LEN(TRIM(V112))=0</formula>
    </cfRule>
  </conditionalFormatting>
  <conditionalFormatting sqref="V113:W114">
    <cfRule type="cellIs" dxfId="25" priority="37" stopIfTrue="1" operator="between">
      <formula>0.7</formula>
      <formula>1.2</formula>
    </cfRule>
    <cfRule type="cellIs" dxfId="24" priority="38" stopIfTrue="1" operator="greaterThanOrEqual">
      <formula>1.2</formula>
    </cfRule>
    <cfRule type="containsBlanks" dxfId="23" priority="39" stopIfTrue="1">
      <formula>LEN(TRIM(V113))=0</formula>
    </cfRule>
  </conditionalFormatting>
  <conditionalFormatting sqref="V114:W114">
    <cfRule type="cellIs" dxfId="22" priority="34" stopIfTrue="1" operator="between">
      <formula>0.7</formula>
      <formula>1.2</formula>
    </cfRule>
    <cfRule type="cellIs" dxfId="21" priority="35" stopIfTrue="1" operator="greaterThanOrEqual">
      <formula>1.2</formula>
    </cfRule>
    <cfRule type="containsBlanks" dxfId="20" priority="36" stopIfTrue="1">
      <formula>LEN(TRIM(V114))=0</formula>
    </cfRule>
  </conditionalFormatting>
  <conditionalFormatting sqref="V130:W143">
    <cfRule type="cellIs" dxfId="19" priority="458" stopIfTrue="1" operator="equal">
      <formula>"100%"</formula>
    </cfRule>
    <cfRule type="cellIs" dxfId="18" priority="459" stopIfTrue="1" operator="lessThan">
      <formula>0.5</formula>
    </cfRule>
    <cfRule type="cellIs" dxfId="17" priority="460" stopIfTrue="1" operator="between">
      <formula>0.5</formula>
      <formula>0.7</formula>
    </cfRule>
    <cfRule type="cellIs" dxfId="16" priority="461" stopIfTrue="1" operator="between">
      <formula>0.7</formula>
      <formula>1.2</formula>
    </cfRule>
    <cfRule type="cellIs" dxfId="15" priority="462" stopIfTrue="1" operator="greaterThanOrEqual">
      <formula>1.2</formula>
    </cfRule>
    <cfRule type="containsBlanks" dxfId="14" priority="463" stopIfTrue="1">
      <formula>LEN(TRIM(V130))=0</formula>
    </cfRule>
  </conditionalFormatting>
  <conditionalFormatting sqref="W14 P14:S114 V15:W114">
    <cfRule type="cellIs" dxfId="13" priority="440" stopIfTrue="1" operator="lessThan">
      <formula>0.5</formula>
    </cfRule>
    <cfRule type="cellIs" dxfId="12" priority="441" stopIfTrue="1" operator="between">
      <formula>0.5</formula>
      <formula>0.7</formula>
    </cfRule>
  </conditionalFormatting>
  <conditionalFormatting sqref="W14 V15:W114">
    <cfRule type="cellIs" dxfId="11" priority="444" stopIfTrue="1" operator="greaterThan">
      <formula>0.7</formula>
    </cfRule>
    <cfRule type="cellIs" dxfId="10" priority="445" stopIfTrue="1" operator="greaterThanOrEqual">
      <formula>1.2</formula>
    </cfRule>
    <cfRule type="containsBlanks" dxfId="9" priority="446" stopIfTrue="1">
      <formula>LEN(TRIM(V14))=0</formula>
    </cfRule>
  </conditionalFormatting>
  <conditionalFormatting sqref="H130:H131">
    <cfRule type="containsBlanks" dxfId="8" priority="2">
      <formula>LEN(TRIM(H130))=0</formula>
    </cfRule>
  </conditionalFormatting>
  <conditionalFormatting sqref="H132">
    <cfRule type="containsBlanks" dxfId="7" priority="1">
      <formula>LEN(TRIM(H132))=0</formula>
    </cfRule>
  </conditionalFormatting>
  <printOptions horizontalCentered="1"/>
  <pageMargins left="0.59055100000000005" right="0.19685" top="0.19685" bottom="0.19685" header="0.19685" footer="0.19685"/>
  <pageSetup paperSize="5" scale="25" orientation="landscape" r:id="rId1"/>
  <rowBreaks count="1" manualBreakCount="1">
    <brk id="25" min="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E26A-F6A3-3742-87E8-09A85B5EDC11}">
  <dimension ref="F3:O36"/>
  <sheetViews>
    <sheetView topLeftCell="C17" zoomScale="170" workbookViewId="0">
      <selection activeCell="F36" sqref="F36"/>
    </sheetView>
  </sheetViews>
  <sheetFormatPr defaultColWidth="11.42578125" defaultRowHeight="15"/>
  <cols>
    <col min="15" max="15" width="30.85546875" customWidth="1"/>
  </cols>
  <sheetData>
    <row r="3" spans="6:15" ht="17.100000000000001" thickBot="1">
      <c r="F3" s="49">
        <v>6</v>
      </c>
      <c r="I3" s="49">
        <v>24</v>
      </c>
      <c r="J3" s="39">
        <v>6</v>
      </c>
      <c r="K3" s="40">
        <v>6</v>
      </c>
      <c r="L3" s="40">
        <v>6</v>
      </c>
      <c r="M3" s="43">
        <v>6</v>
      </c>
      <c r="O3" s="83">
        <v>601912.07999999996</v>
      </c>
    </row>
    <row r="4" spans="6:15" ht="18" thickTop="1" thickBot="1">
      <c r="F4" s="51">
        <v>7</v>
      </c>
      <c r="I4" s="51">
        <v>56</v>
      </c>
      <c r="J4" s="39">
        <v>10</v>
      </c>
      <c r="K4" s="40">
        <v>9</v>
      </c>
      <c r="L4" s="40">
        <v>16</v>
      </c>
      <c r="M4" s="43">
        <v>21</v>
      </c>
      <c r="O4" s="84">
        <v>304864.56</v>
      </c>
    </row>
    <row r="5" spans="6:15" ht="18" thickTop="1" thickBot="1">
      <c r="F5" s="44">
        <v>13</v>
      </c>
      <c r="I5" s="51">
        <v>642</v>
      </c>
      <c r="J5" s="39">
        <v>157</v>
      </c>
      <c r="K5" s="40">
        <v>144</v>
      </c>
      <c r="L5" s="40">
        <v>177</v>
      </c>
      <c r="M5" s="43">
        <v>164</v>
      </c>
      <c r="O5" s="84">
        <v>3611472.48</v>
      </c>
    </row>
    <row r="6" spans="6:15" ht="18" thickTop="1" thickBot="1">
      <c r="F6" s="44">
        <v>348</v>
      </c>
      <c r="I6" s="51">
        <v>174</v>
      </c>
      <c r="J6" s="39">
        <v>49</v>
      </c>
      <c r="K6" s="40">
        <v>35</v>
      </c>
      <c r="L6" s="40">
        <v>65</v>
      </c>
      <c r="M6" s="43">
        <v>25</v>
      </c>
      <c r="O6" s="84">
        <v>679431.06</v>
      </c>
    </row>
    <row r="7" spans="6:15" ht="18" thickTop="1" thickBot="1">
      <c r="F7" s="44">
        <v>74</v>
      </c>
      <c r="I7" s="51">
        <v>36</v>
      </c>
      <c r="J7" s="42">
        <v>18</v>
      </c>
      <c r="K7" s="40">
        <v>12</v>
      </c>
      <c r="L7" s="41">
        <v>0</v>
      </c>
      <c r="M7" s="43">
        <v>6</v>
      </c>
      <c r="O7" s="84">
        <v>1162133.28</v>
      </c>
    </row>
    <row r="8" spans="6:15" ht="15.95" thickTop="1">
      <c r="F8" s="44">
        <v>19</v>
      </c>
      <c r="I8" s="51">
        <v>6598</v>
      </c>
      <c r="J8" s="39">
        <v>2650</v>
      </c>
      <c r="K8" s="40">
        <v>1841</v>
      </c>
      <c r="L8" s="40">
        <v>1458</v>
      </c>
      <c r="M8" s="43">
        <v>649</v>
      </c>
      <c r="O8" s="82">
        <f>SUM(O3:O7)</f>
        <v>6359813.46</v>
      </c>
    </row>
    <row r="9" spans="6:15">
      <c r="F9" s="44">
        <v>1</v>
      </c>
      <c r="I9" s="51">
        <v>65</v>
      </c>
      <c r="J9" s="39">
        <v>20</v>
      </c>
      <c r="K9" s="40">
        <v>23</v>
      </c>
      <c r="L9" s="40">
        <v>17</v>
      </c>
      <c r="M9" s="43">
        <v>5</v>
      </c>
    </row>
    <row r="10" spans="6:15">
      <c r="F10" s="44">
        <v>57</v>
      </c>
      <c r="I10" s="51">
        <v>39</v>
      </c>
      <c r="J10" s="39">
        <v>16</v>
      </c>
      <c r="K10" s="40">
        <v>9</v>
      </c>
      <c r="L10" s="40">
        <v>6</v>
      </c>
      <c r="M10" s="43">
        <v>8</v>
      </c>
    </row>
    <row r="11" spans="6:15">
      <c r="F11" s="44">
        <v>1</v>
      </c>
      <c r="I11" s="51">
        <v>336</v>
      </c>
      <c r="J11" s="39">
        <v>95</v>
      </c>
      <c r="K11" s="40">
        <v>116</v>
      </c>
      <c r="L11" s="40">
        <v>70</v>
      </c>
      <c r="M11" s="43">
        <v>55</v>
      </c>
    </row>
    <row r="12" spans="6:15">
      <c r="F12" s="44">
        <v>12</v>
      </c>
      <c r="I12" s="51">
        <v>125</v>
      </c>
      <c r="J12" s="39">
        <v>26</v>
      </c>
      <c r="K12" s="40">
        <v>28</v>
      </c>
      <c r="L12" s="40">
        <v>41</v>
      </c>
      <c r="M12" s="43">
        <v>30</v>
      </c>
    </row>
    <row r="13" spans="6:15">
      <c r="F13" s="44">
        <v>13</v>
      </c>
      <c r="I13" s="51">
        <v>5329</v>
      </c>
      <c r="J13" s="39">
        <v>244</v>
      </c>
      <c r="K13" s="40">
        <v>850</v>
      </c>
      <c r="L13" s="40">
        <v>2735</v>
      </c>
      <c r="M13" s="43">
        <v>1500</v>
      </c>
    </row>
    <row r="14" spans="6:15">
      <c r="F14" s="44">
        <v>10</v>
      </c>
      <c r="I14" s="51">
        <v>36</v>
      </c>
      <c r="J14" s="39">
        <v>10</v>
      </c>
      <c r="K14" s="40">
        <v>6</v>
      </c>
      <c r="L14" s="40">
        <v>10</v>
      </c>
      <c r="M14" s="43">
        <v>10</v>
      </c>
    </row>
    <row r="15" spans="6:15">
      <c r="F15" s="44">
        <v>4</v>
      </c>
      <c r="I15" s="51">
        <v>1768</v>
      </c>
      <c r="J15" s="39">
        <v>162</v>
      </c>
      <c r="K15" s="40">
        <v>421</v>
      </c>
      <c r="L15" s="40">
        <v>632</v>
      </c>
      <c r="M15" s="43">
        <v>553</v>
      </c>
    </row>
    <row r="16" spans="6:15">
      <c r="F16" s="49">
        <v>4034</v>
      </c>
      <c r="I16" s="49">
        <v>4</v>
      </c>
      <c r="J16" s="42">
        <v>0</v>
      </c>
      <c r="K16" s="40">
        <v>4</v>
      </c>
      <c r="L16" s="40">
        <v>0</v>
      </c>
      <c r="M16" s="43">
        <v>0</v>
      </c>
    </row>
    <row r="17" spans="6:13">
      <c r="F17" s="44">
        <v>430</v>
      </c>
      <c r="I17" s="49">
        <v>1055</v>
      </c>
      <c r="J17" s="39">
        <v>197</v>
      </c>
      <c r="K17" s="40">
        <v>118</v>
      </c>
      <c r="L17" s="40">
        <v>528</v>
      </c>
      <c r="M17" s="43">
        <v>212</v>
      </c>
    </row>
    <row r="18" spans="6:13">
      <c r="F18" s="44">
        <v>24</v>
      </c>
      <c r="I18" s="49">
        <v>324</v>
      </c>
      <c r="J18" s="39">
        <v>93</v>
      </c>
      <c r="K18" s="40">
        <v>101</v>
      </c>
      <c r="L18" s="40">
        <v>110</v>
      </c>
      <c r="M18" s="43">
        <v>20</v>
      </c>
    </row>
    <row r="19" spans="6:13">
      <c r="F19" s="49">
        <v>94</v>
      </c>
      <c r="I19" s="49">
        <v>30</v>
      </c>
      <c r="J19" s="39">
        <v>7</v>
      </c>
      <c r="K19" s="40">
        <v>8</v>
      </c>
      <c r="L19" s="40">
        <v>9</v>
      </c>
      <c r="M19" s="43">
        <v>6</v>
      </c>
    </row>
    <row r="20" spans="6:13">
      <c r="F20" s="44">
        <v>12</v>
      </c>
      <c r="I20" s="49">
        <v>10300</v>
      </c>
      <c r="J20" s="39">
        <v>2573</v>
      </c>
      <c r="K20" s="40">
        <v>2523</v>
      </c>
      <c r="L20" s="40">
        <v>2604</v>
      </c>
      <c r="M20" s="43">
        <v>2600</v>
      </c>
    </row>
    <row r="21" spans="6:13">
      <c r="F21">
        <v>45</v>
      </c>
      <c r="I21">
        <f>SUM(I3:I20)</f>
        <v>26941</v>
      </c>
      <c r="J21">
        <f>SUM(J3:J20)</f>
        <v>6333</v>
      </c>
      <c r="K21">
        <f>SUM(K3:K20)</f>
        <v>6254</v>
      </c>
      <c r="L21">
        <f>SUM(L3:L20)</f>
        <v>8484</v>
      </c>
      <c r="M21">
        <f>SUM(M3:M20)</f>
        <v>5870</v>
      </c>
    </row>
    <row r="22" spans="6:13">
      <c r="F22">
        <v>208</v>
      </c>
    </row>
    <row r="23" spans="6:13">
      <c r="F23">
        <v>12</v>
      </c>
    </row>
    <row r="24" spans="6:13">
      <c r="F24">
        <v>19</v>
      </c>
    </row>
    <row r="25" spans="6:13">
      <c r="F25">
        <v>13</v>
      </c>
    </row>
    <row r="26" spans="6:13">
      <c r="F26">
        <v>17</v>
      </c>
    </row>
    <row r="27" spans="6:13">
      <c r="F27">
        <v>93</v>
      </c>
    </row>
    <row r="28" spans="6:13">
      <c r="F28">
        <v>10</v>
      </c>
    </row>
    <row r="29" spans="6:13">
      <c r="F29">
        <v>1</v>
      </c>
    </row>
    <row r="30" spans="6:13">
      <c r="F30">
        <v>5</v>
      </c>
    </row>
    <row r="31" spans="6:13">
      <c r="F31">
        <v>6</v>
      </c>
    </row>
    <row r="32" spans="6:13">
      <c r="F32">
        <v>89</v>
      </c>
    </row>
    <row r="33" spans="6:6">
      <c r="F33">
        <v>3875</v>
      </c>
    </row>
    <row r="34" spans="6:6">
      <c r="F34">
        <v>9</v>
      </c>
    </row>
    <row r="35" spans="6:6">
      <c r="F35">
        <v>1066</v>
      </c>
    </row>
    <row r="36" spans="6:6">
      <c r="F36">
        <f>SUM(F3:F35)</f>
        <v>10627</v>
      </c>
    </row>
  </sheetData>
  <conditionalFormatting sqref="F5:F15">
    <cfRule type="containsBlanks" dxfId="6" priority="4">
      <formula>LEN(TRIM(F5))=0</formula>
    </cfRule>
  </conditionalFormatting>
  <conditionalFormatting sqref="F17:F18">
    <cfRule type="containsBlanks" dxfId="5" priority="2">
      <formula>LEN(TRIM(F17))=0</formula>
    </cfRule>
  </conditionalFormatting>
  <conditionalFormatting sqref="F20">
    <cfRule type="containsBlanks" dxfId="4" priority="1">
      <formula>LEN(TRIM(F20))=0</formula>
    </cfRule>
  </conditionalFormatting>
  <conditionalFormatting sqref="J3">
    <cfRule type="containsBlanks" dxfId="3" priority="40">
      <formula>LEN(TRIM(J3))=0</formula>
    </cfRule>
  </conditionalFormatting>
  <conditionalFormatting sqref="J7:J8">
    <cfRule type="containsBlanks" dxfId="2" priority="29">
      <formula>LEN(TRIM(J7))=0</formula>
    </cfRule>
  </conditionalFormatting>
  <conditionalFormatting sqref="J4:M20">
    <cfRule type="containsBlanks" dxfId="1" priority="15">
      <formula>LEN(TRIM(J4))=0</formula>
    </cfRule>
  </conditionalFormatting>
  <conditionalFormatting sqref="K3:M8">
    <cfRule type="containsBlanks" dxfId="0" priority="28">
      <formula>LEN(TRIM(K3))=0</formula>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2021-02-22T21:43:21Z</dcterms:created>
  <dcterms:modified xsi:type="dcterms:W3CDTF">2025-07-18T16:38:46Z</dcterms:modified>
  <cp:category/>
  <cp:contentStatus/>
</cp:coreProperties>
</file>