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https://d.docs.live.net/850b12bc77e1a9a2/2 trim 25/PP 1.1 Contraloria/FORMATO DE SEG/"/>
    </mc:Choice>
  </mc:AlternateContent>
  <xr:revisionPtr revIDLastSave="1" documentId="13_ncr:1_{62BD6A3F-F15B-BE4E-94ED-99609B0CF34A}" xr6:coauthVersionLast="47" xr6:coauthVersionMax="47" xr10:uidLastSave="{5B23ACB9-F218-AC49-905C-2955125F3990}"/>
  <bookViews>
    <workbookView xWindow="0" yWindow="760" windowWidth="29400" windowHeight="17160" xr2:uid="{00000000-000D-0000-FFFF-FFFF00000000}"/>
  </bookViews>
  <sheets>
    <sheet name="SEGUIMIENTO 2025" sheetId="3" r:id="rId1"/>
    <sheet name="SEGUIMIENTO 2026" sheetId="5" r:id="rId2"/>
    <sheet name="SEGUIMIENTO 2027" sheetId="6" r:id="rId3"/>
    <sheet name="Instrucciones" sheetId="4" r:id="rId4"/>
    <sheet name="SEGUIMIENTO 2025 (2)" sheetId="7" r:id="rId5"/>
  </sheets>
  <definedNames>
    <definedName name="ADFASDF">#REF!</definedName>
    <definedName name="_xlnm.Print_Area" localSheetId="4">'SEGUIMIENTO 2025 (2)'!$A$1:$H$43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3" l="1"/>
  <c r="T13" i="3"/>
  <c r="P13" i="3"/>
  <c r="G51" i="3" l="1"/>
  <c r="G50" i="3"/>
  <c r="G49" i="3"/>
  <c r="G48" i="3"/>
  <c r="G47" i="3"/>
  <c r="G46" i="3"/>
  <c r="G45" i="3"/>
  <c r="G44" i="3"/>
  <c r="G42" i="3"/>
  <c r="G41" i="3"/>
  <c r="G40" i="3"/>
  <c r="G38" i="3"/>
  <c r="G37" i="3"/>
  <c r="G36" i="3"/>
  <c r="G35" i="3"/>
  <c r="G34" i="3"/>
  <c r="G33" i="3"/>
  <c r="G32" i="3"/>
  <c r="G31" i="3"/>
  <c r="G30" i="3"/>
  <c r="G29" i="3"/>
  <c r="G28" i="3"/>
  <c r="G27" i="3"/>
  <c r="G26" i="3"/>
  <c r="G25" i="3"/>
  <c r="G24" i="3"/>
  <c r="G23" i="3"/>
  <c r="G22" i="3"/>
  <c r="G21" i="3"/>
  <c r="G20" i="3"/>
  <c r="G19" i="3"/>
  <c r="G18" i="3"/>
  <c r="G17" i="3"/>
  <c r="G16" i="3"/>
  <c r="G15" i="3"/>
  <c r="U44" i="3" l="1"/>
  <c r="T44" i="3"/>
  <c r="U20" i="3"/>
  <c r="T20" i="3"/>
  <c r="U21" i="3"/>
  <c r="T21" i="3"/>
  <c r="U45" i="3"/>
  <c r="T45" i="3"/>
  <c r="U30" i="3"/>
  <c r="T30" i="3"/>
  <c r="T31" i="3"/>
  <c r="U31" i="3"/>
  <c r="T16" i="3"/>
  <c r="U16" i="3"/>
  <c r="U25" i="3"/>
  <c r="T25" i="3"/>
  <c r="U49" i="3"/>
  <c r="T49" i="3"/>
  <c r="T38" i="3"/>
  <c r="U38" i="3"/>
  <c r="T23" i="3"/>
  <c r="U23" i="3"/>
  <c r="T47" i="3"/>
  <c r="U47" i="3"/>
  <c r="U24" i="3"/>
  <c r="T24" i="3"/>
  <c r="T40" i="3"/>
  <c r="U40" i="3"/>
  <c r="U17" i="3"/>
  <c r="T17" i="3"/>
  <c r="U33" i="3"/>
  <c r="T33" i="3"/>
  <c r="U41" i="3"/>
  <c r="T41" i="3"/>
  <c r="U18" i="3"/>
  <c r="T18" i="3"/>
  <c r="U26" i="3"/>
  <c r="T26" i="3"/>
  <c r="U34" i="3"/>
  <c r="T34" i="3"/>
  <c r="U42" i="3"/>
  <c r="T42" i="3"/>
  <c r="U50" i="3"/>
  <c r="T50" i="3"/>
  <c r="U28" i="3"/>
  <c r="T28" i="3"/>
  <c r="U36" i="3"/>
  <c r="T36" i="3"/>
  <c r="U29" i="3"/>
  <c r="T29" i="3"/>
  <c r="T37" i="3"/>
  <c r="U37" i="3"/>
  <c r="U22" i="3"/>
  <c r="T22" i="3"/>
  <c r="U46" i="3"/>
  <c r="T46" i="3"/>
  <c r="T32" i="3"/>
  <c r="U32" i="3"/>
  <c r="T48" i="3"/>
  <c r="U48" i="3"/>
  <c r="U19" i="3"/>
  <c r="T19" i="3"/>
  <c r="U27" i="3"/>
  <c r="T27" i="3"/>
  <c r="U35" i="3"/>
  <c r="T35" i="3"/>
  <c r="U51" i="3"/>
  <c r="T51" i="3"/>
  <c r="M43" i="3"/>
  <c r="M39" i="3"/>
  <c r="M14" i="3" s="1"/>
  <c r="Q15" i="3"/>
  <c r="Q16" i="3"/>
  <c r="Q17" i="3"/>
  <c r="Q18" i="3"/>
  <c r="Q19" i="3"/>
  <c r="Q20" i="3"/>
  <c r="Q21" i="3"/>
  <c r="Q22" i="3"/>
  <c r="Q23" i="3"/>
  <c r="Q24" i="3"/>
  <c r="Q25" i="3"/>
  <c r="Q26" i="3"/>
  <c r="Q27" i="3"/>
  <c r="Q28" i="3"/>
  <c r="Q29" i="3"/>
  <c r="Q30" i="3"/>
  <c r="Q31" i="3"/>
  <c r="Q32" i="3"/>
  <c r="Q33" i="3"/>
  <c r="Q34" i="3"/>
  <c r="Q35" i="3"/>
  <c r="Q36" i="3"/>
  <c r="Q37" i="3"/>
  <c r="Q38" i="3"/>
  <c r="Q40" i="3"/>
  <c r="Q41" i="3"/>
  <c r="Q42" i="3"/>
  <c r="Q44" i="3"/>
  <c r="Q45" i="3"/>
  <c r="Q46" i="3"/>
  <c r="Q47" i="3"/>
  <c r="Q48" i="3"/>
  <c r="Q49" i="3"/>
  <c r="Q50" i="3"/>
  <c r="Q51" i="3"/>
  <c r="L15" i="3" l="1"/>
  <c r="K43" i="3"/>
  <c r="J43" i="3"/>
  <c r="I43" i="3"/>
  <c r="Q43" i="3" s="1"/>
  <c r="H43" i="3"/>
  <c r="G43" i="3" s="1"/>
  <c r="K39" i="3"/>
  <c r="K14" i="3" s="1"/>
  <c r="J39" i="3"/>
  <c r="J14" i="3" s="1"/>
  <c r="I39" i="3"/>
  <c r="Q39" i="3" s="1"/>
  <c r="H39" i="3"/>
  <c r="I14" i="3"/>
  <c r="Q14" i="3" s="1"/>
  <c r="H14" i="3"/>
  <c r="G14" i="3" l="1"/>
  <c r="G39" i="3"/>
  <c r="T15" i="3"/>
  <c r="U15" i="3"/>
  <c r="T14" i="5"/>
  <c r="U14" i="5"/>
  <c r="P48" i="3" l="1"/>
  <c r="L39" i="3"/>
  <c r="L43" i="3"/>
  <c r="P51" i="3"/>
  <c r="P50" i="3"/>
  <c r="P49" i="3"/>
  <c r="P47" i="3"/>
  <c r="P46" i="3"/>
  <c r="P45" i="3"/>
  <c r="P44" i="3"/>
  <c r="P42" i="3"/>
  <c r="P41" i="3"/>
  <c r="P40" i="3"/>
  <c r="P38" i="3"/>
  <c r="P37" i="3"/>
  <c r="P36" i="3"/>
  <c r="P35" i="3"/>
  <c r="P34" i="3"/>
  <c r="P33" i="3"/>
  <c r="P32" i="3"/>
  <c r="P31" i="3"/>
  <c r="P30" i="3"/>
  <c r="P29" i="3"/>
  <c r="P28" i="3"/>
  <c r="P27" i="3"/>
  <c r="P26" i="3"/>
  <c r="P25" i="3"/>
  <c r="P24" i="3"/>
  <c r="P23" i="3"/>
  <c r="P22" i="3"/>
  <c r="P21" i="3"/>
  <c r="P20" i="3"/>
  <c r="P19" i="3"/>
  <c r="P18" i="3"/>
  <c r="P17" i="3"/>
  <c r="P16" i="3"/>
  <c r="P15" i="3"/>
  <c r="P14" i="5"/>
  <c r="Q14" i="5"/>
  <c r="R14" i="5"/>
  <c r="S14" i="5"/>
  <c r="V14" i="5"/>
  <c r="W14" i="5"/>
  <c r="O32" i="5"/>
  <c r="P32" i="5"/>
  <c r="Q32" i="5"/>
  <c r="R32" i="5"/>
  <c r="S32" i="5"/>
  <c r="T32" i="5"/>
  <c r="U32" i="5"/>
  <c r="V32" i="5"/>
  <c r="O33" i="5"/>
  <c r="P33" i="5"/>
  <c r="Q33" i="5"/>
  <c r="R33" i="5"/>
  <c r="S33" i="5"/>
  <c r="T33" i="5"/>
  <c r="U33" i="5"/>
  <c r="V33" i="5"/>
  <c r="O34" i="5"/>
  <c r="P34" i="5"/>
  <c r="Q34" i="5"/>
  <c r="R34" i="5"/>
  <c r="S34" i="5"/>
  <c r="T34" i="5"/>
  <c r="U34" i="5"/>
  <c r="V34" i="5"/>
  <c r="O35" i="5"/>
  <c r="P35" i="5"/>
  <c r="Q35" i="5"/>
  <c r="R35" i="5"/>
  <c r="S35" i="5"/>
  <c r="T35" i="5"/>
  <c r="U35" i="5"/>
  <c r="V35" i="5"/>
  <c r="U43" i="3" l="1"/>
  <c r="T43" i="3"/>
  <c r="P39" i="3"/>
  <c r="T39" i="3"/>
  <c r="U39" i="3"/>
  <c r="P43" i="3"/>
  <c r="L14" i="3"/>
  <c r="V35" i="6"/>
  <c r="U35" i="6"/>
  <c r="T35" i="6"/>
  <c r="S35" i="6"/>
  <c r="R35" i="6"/>
  <c r="Q35" i="6"/>
  <c r="P35" i="6"/>
  <c r="O35" i="6"/>
  <c r="V34" i="6"/>
  <c r="U34" i="6"/>
  <c r="T34" i="6"/>
  <c r="S34" i="6"/>
  <c r="R34" i="6"/>
  <c r="Q34" i="6"/>
  <c r="P34" i="6"/>
  <c r="O34" i="6"/>
  <c r="V33" i="6"/>
  <c r="U33" i="6"/>
  <c r="T33" i="6"/>
  <c r="S33" i="6"/>
  <c r="R33" i="6"/>
  <c r="Q33" i="6"/>
  <c r="P33" i="6"/>
  <c r="O33" i="6"/>
  <c r="V32" i="6"/>
  <c r="U32" i="6"/>
  <c r="T32" i="6"/>
  <c r="S32" i="6"/>
  <c r="R32" i="6"/>
  <c r="Q32" i="6"/>
  <c r="P32" i="6"/>
  <c r="O32" i="6"/>
  <c r="W14" i="6"/>
  <c r="V14" i="6"/>
  <c r="U14" i="6"/>
  <c r="T14" i="6"/>
  <c r="S14" i="6"/>
  <c r="R14" i="6"/>
  <c r="Q14" i="6"/>
  <c r="P14" i="6"/>
  <c r="U14" i="3" l="1"/>
  <c r="P14" i="3"/>
</calcChain>
</file>

<file path=xl/sharedStrings.xml><?xml version="1.0" encoding="utf-8"?>
<sst xmlns="http://schemas.openxmlformats.org/spreadsheetml/2006/main" count="612" uniqueCount="299">
  <si>
    <t>FORMATO PARA LA PROGRAMACIÓN, SEGUIMIENTO Y EVALUACIÓN DEL AVANCE EN CUMPLIMIENTO DE METAS Y OBJETIVOS DEL PROGRAMA PRESUPUESTARIO ANUAL 2025</t>
  </si>
  <si>
    <t xml:space="preserve">EJE 1: GOBIERNO HUMANISTA Y DE RESULTADOS </t>
  </si>
  <si>
    <t>CLAVE Y NOMBRE DEL PPA:</t>
  </si>
  <si>
    <t>NOMBRE DE LA DEPENDENCIA QUE ATIENDE AL PROGRAMA:</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</si>
  <si>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</si>
  <si>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</si>
  <si>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</si>
  <si>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</si>
  <si>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</si>
  <si>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REALIZADA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</si>
  <si>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</si>
  <si>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</si>
  <si>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</si>
  <si>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</si>
  <si>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</si>
  <si>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</si>
  <si>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</si>
  <si>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</si>
  <si>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</si>
  <si>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</si>
  <si>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</si>
  <si>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</si>
  <si>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1.1.1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</si>
  <si>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 xml:space="preserve">IGOB_HUM_R: </t>
    </r>
    <r>
      <rPr>
        <sz val="11"/>
        <color theme="1"/>
        <rFont val="Arial"/>
        <family val="2"/>
      </rPr>
      <t>Índice de Gobierno Humanista y de Resultados</t>
    </r>
  </si>
  <si>
    <t>Trianual</t>
  </si>
  <si>
    <r>
      <rPr>
        <b/>
        <sz val="11"/>
        <color theme="1"/>
        <rFont val="Arial"/>
        <family val="2"/>
      </rPr>
      <t>Unidad de medida del Indicador:</t>
    </r>
    <r>
      <rPr>
        <sz val="11"/>
        <color theme="1"/>
        <rFont val="Arial"/>
        <family val="2"/>
      </rPr>
      <t xml:space="preserve">
Porcentaje </t>
    </r>
  </si>
  <si>
    <t>No Aplica</t>
  </si>
  <si>
    <r>
      <rPr>
        <b/>
        <sz val="11"/>
        <color theme="1"/>
        <rFont val="Arial"/>
        <family val="2"/>
      </rPr>
      <t xml:space="preserve">Justificación Trimestral:  </t>
    </r>
    <r>
      <rPr>
        <sz val="11"/>
        <color theme="1"/>
        <rFont val="Arial"/>
        <family val="2"/>
      </rPr>
      <t xml:space="preserve">
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
</t>
    </r>
  </si>
  <si>
    <t>EJEMPLO</t>
  </si>
  <si>
    <t>Propósito
(             )</t>
  </si>
  <si>
    <t>Unidad de Medida del Indicador:  
Unidad de Medida de la Variable:</t>
  </si>
  <si>
    <t>Justificacion Trimestral:</t>
  </si>
  <si>
    <t>Componente
(                      )</t>
  </si>
  <si>
    <t>Actividad</t>
  </si>
  <si>
    <t>ELABORÓ
(nombre, cargo y firma)</t>
  </si>
  <si>
    <t>REVISÓ
Dr. Enrique E. Encalada Sánchez
Dirección de Planeación de la DGPM</t>
  </si>
  <si>
    <t>AUTORIZÓ
(nombre, cargo y firma)</t>
  </si>
  <si>
    <t>SEGUIMIENTO A LA EJECUCIÓN DEL PRESUPUESTO AUTORIZADO</t>
  </si>
  <si>
    <t>NOMBRE DE LAS UNIDADES ADMINISTRATIVAS</t>
  </si>
  <si>
    <t>PRESUPUESTO A EJERCER POR TRIMESTRE</t>
  </si>
  <si>
    <t>EJECUCIÓN  DEL PRESUPUESTO AUTORIZADO</t>
  </si>
  <si>
    <t>AVANCE TRIMESTRAL EN LA EJECUCIÓN DEL PRESUPUESTO</t>
  </si>
  <si>
    <t>AVANCE ACUMULADO ANUAL DE LA  EJECUCIÓN DEL PRESUPUESTO</t>
  </si>
  <si>
    <t>FORMATO PARA LA PROGRAMACIÓN, SEGUIMIENTO Y EVALUACIÓN DEL AVANCE EN CUMPLIMIENTO DE METAS Y OBJETIVOS DEL PROGRAMA PRESUPUESTARIO ANUAL 2026</t>
  </si>
  <si>
    <t>AVANCE EN CUMPLIMIENTO DE METAS TRIMESTRAL Y ANUAL ACUMULADO 2026</t>
  </si>
  <si>
    <t>META PROGRAMADA 2026</t>
  </si>
  <si>
    <t>META REALIZADA 2026</t>
  </si>
  <si>
    <t>PORCENTAJE DE AVANCE TRIMESTRAL 2026</t>
  </si>
  <si>
    <t>PORCENTAJE DE AVANCE TRIMESTRAL ACUMULADO 2026</t>
  </si>
  <si>
    <t>JUSTIFICACION TRIMESTRAL DE AVANCE DE RESULTADOS 2026</t>
  </si>
  <si>
    <t xml:space="preserve">Justificación Trimestral:  
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
</t>
  </si>
  <si>
    <t>PRESUPUESTO AUTORIZADO 2026</t>
  </si>
  <si>
    <t>JUSTIFICACION TRIMESTRAL Y ANUAL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</si>
  <si>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</si>
  <si>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</si>
  <si>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</si>
  <si>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</si>
  <si>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</si>
  <si>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METAS TRIMESTRAL Y ANUAL ACUMULADO 2027</t>
  </si>
  <si>
    <t>META PROGRAMADA 2027</t>
  </si>
  <si>
    <t>META REALIZADA 2027</t>
  </si>
  <si>
    <t>PORCENTAJE DE AVANCE TRIMESTRAL 2027</t>
  </si>
  <si>
    <t>PORCENTAJE DE AVANCE TRIMESTRAL ACUMULADO 2027</t>
  </si>
  <si>
    <t>JUSTIFICACION TRIMESTRAL DE AVANCE DE RESULTADOS 2027</t>
  </si>
  <si>
    <t xml:space="preserve">Justificación Trimestral: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</si>
  <si>
    <t>PRESUPUESTO AUTORIZADO 2027</t>
  </si>
  <si>
    <t>JUSTIFICACION TRIMESTRAL Y ANUAL DE AVANCE DE RESULTADOS 2027</t>
  </si>
  <si>
    <t>TRIMESTRE 1 2027</t>
  </si>
  <si>
    <t>TRIMESTRE 2 2027</t>
  </si>
  <si>
    <t>TRIMESTRE 3 2027</t>
  </si>
  <si>
    <t>TRIMESTRE 4 2027</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</si>
  <si>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</si>
  <si>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</si>
  <si>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</si>
  <si>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</si>
  <si>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Propósito
( Contraloría Municipal )</t>
  </si>
  <si>
    <t>1.1.1.1. El Municipio de Benito Juárez, Quintana Roo implementa acciones y estrategias que fortalecen la supervisión del ingreso y el uso eficiente de los recursos públicos, además de evaluar el desempeño de los servidores públicos. Estas iniciativas buscan promover una gestión operativa más eficiente y una mayor rendición de cuentas ante la ciudadanía sobre el desempeño de la administración municipal.</t>
  </si>
  <si>
    <t>PAVCySRC: Porcentaje de Acciones de Verificación, Cumplimiento y Seguimiento de la Rendición de Cuentas de las Dependencias y Entidades de la Administración Pública Municipal</t>
  </si>
  <si>
    <t>Mide el nivel de cumplimiento operativo y de control interno de la Contraloria Municipal, las Dependencias y Entidades respecto a las políticas de los programas municipales para verificar el logro de los objetivos y metas de la Adminsitración Pública Municipal</t>
  </si>
  <si>
    <t>Componente
( Dirección de Auditoría de Obra Pública )</t>
  </si>
  <si>
    <r>
      <t xml:space="preserve">PAOPC: </t>
    </r>
    <r>
      <rPr>
        <sz val="11"/>
        <color theme="1"/>
        <rFont val="Arial"/>
        <family val="2"/>
      </rPr>
      <t xml:space="preserve">Porcentaje de Acciones de Obra Pública y Construcción </t>
    </r>
  </si>
  <si>
    <t>Permite medir el nivel de cumplimiento de la normatividad relacionada con la  obra pública, así como el otorgamiento de licencias y autorizaciones en materia de construcción.</t>
  </si>
  <si>
    <t xml:space="preserve"> Con esta acción se pretende conocer la eficacia en la realización de las auditorías y revisiones a la obra pública, adquisiciones y servicios relacionados </t>
  </si>
  <si>
    <r>
      <rPr>
        <b/>
        <sz val="11"/>
        <color theme="1"/>
        <rFont val="Arial"/>
        <family val="2"/>
      </rPr>
      <t xml:space="preserve"> PVMC:</t>
    </r>
    <r>
      <rPr>
        <sz val="11"/>
        <color theme="1"/>
        <rFont val="Arial"/>
        <family val="2"/>
      </rPr>
      <t xml:space="preserve"> Porcentaje de Verificaciones en Materia de Construcción</t>
    </r>
  </si>
  <si>
    <t>Se busca que las licencias y autorizaciones que se otorgan en materia de construcción cumplan con la normatividad aplicable</t>
  </si>
  <si>
    <t>Componente
( Dirección de Auditoría )</t>
  </si>
  <si>
    <r>
      <t xml:space="preserve">PACSIE: </t>
    </r>
    <r>
      <rPr>
        <sz val="11"/>
        <color theme="1"/>
        <rFont val="Arial"/>
        <family val="2"/>
      </rPr>
      <t>Porcentaje de Acciones de Control y Seguimiento al Ingreso y Egreso</t>
    </r>
  </si>
  <si>
    <t xml:space="preserve"> Permite medir el nivel de cumplimiento de las acciones realizadas por  la Dirección de Auditoría de la Contraloría Municipal</t>
  </si>
  <si>
    <r>
      <t xml:space="preserve">PACSCP: </t>
    </r>
    <r>
      <rPr>
        <sz val="11"/>
        <color theme="1"/>
        <rFont val="Arial"/>
        <family val="2"/>
      </rPr>
      <t>Porcentaje de  Acciones de Control y Seguimiento a la Cuenta Pública.</t>
    </r>
  </si>
  <si>
    <t>Permite medir el porcentaje de eficacia en la revisión al manejo del gasto público de las Dependencias de la Administración Pública Municipal Centralizada.</t>
  </si>
  <si>
    <r>
      <t xml:space="preserve">PARA: </t>
    </r>
    <r>
      <rPr>
        <sz val="11"/>
        <color theme="1"/>
        <rFont val="Arial"/>
        <family val="2"/>
      </rPr>
      <t>Porcentaje de  Auditorías, Revisiones y Arqueos</t>
    </r>
  </si>
  <si>
    <t>Con esta acción se medirá la eficacia del manejo de los recursos públicos a las Dependencias y Entidades de la Administración Pública Municipal</t>
  </si>
  <si>
    <t>Componente
( Dir. de la Función Pública de la Contraloría Municipal )</t>
  </si>
  <si>
    <r>
      <rPr>
        <b/>
        <sz val="11"/>
        <rFont val="Arial"/>
        <family val="2"/>
      </rPr>
      <t>1.1.1.1.3</t>
    </r>
    <r>
      <rPr>
        <sz val="11"/>
        <rFont val="Arial"/>
        <family val="2"/>
      </rPr>
      <t xml:space="preserve"> 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</si>
  <si>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</si>
  <si>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</si>
  <si>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t>Actividad
( Dir. de la Función Pública de la Contraloría Municipal )</t>
  </si>
  <si>
    <r>
      <rPr>
        <b/>
        <sz val="11"/>
        <rFont val="Arial"/>
        <family val="2"/>
      </rPr>
      <t>1.1.1.1.3.1</t>
    </r>
    <r>
      <rPr>
        <sz val="11"/>
        <rFont val="Arial"/>
        <family val="2"/>
      </rPr>
      <t xml:space="preserve"> Evaluación y seguimiento al Programa Municipal de Acreditación "Calidad  Servicio con CUENTAS CLARAS"</t>
    </r>
  </si>
  <si>
    <r>
      <rPr>
        <b/>
        <sz val="11"/>
        <rFont val="Arial"/>
        <family val="2"/>
      </rPr>
      <t>1.1.1.1.3.2</t>
    </r>
    <r>
      <rPr>
        <sz val="11"/>
        <rFont val="Arial"/>
        <family val="2"/>
      </rPr>
      <t xml:space="preserve"> Seguimiento a Actividades de Difusión a servidores publicos y ciudadanía sobre el Protocolo de Atención Ciudadana para trámites y servicios</t>
    </r>
  </si>
  <si>
    <t>Mide las Actas realizadas en el proceso de Entrega y Recepción llevadas a cabo por cambio de Titulares</t>
  </si>
  <si>
    <r>
      <rPr>
        <b/>
        <sz val="11"/>
        <rFont val="Arial"/>
        <family val="2"/>
      </rPr>
      <t>1.1.1.1.3.3</t>
    </r>
    <r>
      <rPr>
        <sz val="11"/>
        <rFont val="Arial"/>
        <family val="2"/>
      </rPr>
      <t xml:space="preserve"> Intervención en el proceso de Entrega y Recepción de los servidores públicos, conforme a la normatividad vigente.</t>
    </r>
  </si>
  <si>
    <t>Mide el nivel de cumplimiento de los sujetos obligados en la presentación de sus Declaraciones Patrimoniales y de Conflicto de Interés.</t>
  </si>
  <si>
    <r>
      <rPr>
        <b/>
        <sz val="11"/>
        <rFont val="Arial"/>
        <family val="2"/>
      </rPr>
      <t>1.1.1.1.3.4</t>
    </r>
    <r>
      <rPr>
        <sz val="11"/>
        <rFont val="Arial"/>
        <family val="2"/>
      </rPr>
      <t xml:space="preserve"> Recepción, Control y Resguardo de las Declaraciones de Situación Patrimonial y de Conflicto de  Interés de todos los servidores públicos  de la Administración Pública Municipal.</t>
    </r>
  </si>
  <si>
    <t>Detectar y disminuir posibles actos de Corrupción por el desempeño de los Inspectores Municipales.</t>
  </si>
  <si>
    <r>
      <rPr>
        <b/>
        <sz val="11"/>
        <rFont val="Arial"/>
        <family val="2"/>
      </rPr>
      <t>1.1.1.1.3.5</t>
    </r>
    <r>
      <rPr>
        <sz val="11"/>
        <rFont val="Arial"/>
        <family val="2"/>
      </rPr>
      <t xml:space="preserve">  Registro y Control en el  Sistema Municipal de Inspectores</t>
    </r>
  </si>
  <si>
    <t>Percibir el nivel de satisfacción de los usuarios que acuden a las dependencias municipales para gestionar trámites o servicios, y en su caso, presentar quejas o denuncias.</t>
  </si>
  <si>
    <r>
      <rPr>
        <b/>
        <sz val="11"/>
        <rFont val="Arial"/>
        <family val="2"/>
      </rPr>
      <t>1.1.1.1.3.6</t>
    </r>
    <r>
      <rPr>
        <sz val="11"/>
        <rFont val="Arial"/>
        <family val="2"/>
      </rPr>
      <t xml:space="preserve">  Monitoreo de la satisfacción ciudadana sobre servicios recibidos mediante la Contraloría Itinerante</t>
    </r>
  </si>
  <si>
    <r>
      <rPr>
        <b/>
        <sz val="11"/>
        <rFont val="Arial"/>
        <family val="2"/>
      </rPr>
      <t>1.1.1.1.3.7</t>
    </r>
    <r>
      <rPr>
        <sz val="11"/>
        <rFont val="Arial"/>
        <family val="2"/>
      </rPr>
      <t xml:space="preserve">  Supervisión y Auditoría a Programas y/o recursos asignados para estímulos económicos y programas sociales.</t>
    </r>
  </si>
  <si>
    <t>Supervisar y auditar administrativamente el ejercicio de estímulos económicos para programas sociales, atendidos con recursos públicos de orden municipal.</t>
  </si>
  <si>
    <r>
      <rPr>
        <b/>
        <sz val="11"/>
        <rFont val="Arial"/>
        <family val="2"/>
      </rPr>
      <t>1.1.1.1.3.8</t>
    </r>
    <r>
      <rPr>
        <sz val="11"/>
        <rFont val="Arial"/>
        <family val="2"/>
      </rPr>
      <t xml:space="preserve"> Supervisión de la Integración de Comités de Contraloría Social, que sean requeridos para el seguimiento de la Obra Pública Municipal.</t>
    </r>
  </si>
  <si>
    <t>Componente
( Dirección de Investigación en Materia de Responsabilidades Administrativas  )</t>
  </si>
  <si>
    <r>
      <rPr>
        <b/>
        <sz val="11"/>
        <rFont val="Arial Nova Cond"/>
        <family val="2"/>
      </rPr>
      <t>PIPRAR:</t>
    </r>
    <r>
      <rPr>
        <sz val="11"/>
        <rFont val="Arial Nova Cond"/>
        <family val="2"/>
      </rPr>
      <t xml:space="preserve"> Porcentaje de Informes de Presunta Responsabilidad Administrativa realizados</t>
    </r>
  </si>
  <si>
    <t>Permitira medir la cantidad de informes de Responsabilidad Administrativa</t>
  </si>
  <si>
    <r>
      <rPr>
        <b/>
        <sz val="11"/>
        <rFont val="Arial Nova Cond"/>
        <family val="2"/>
      </rPr>
      <t>PEC:</t>
    </r>
    <r>
      <rPr>
        <sz val="11"/>
        <rFont val="Arial Nova Cond"/>
        <family val="2"/>
      </rPr>
      <t xml:space="preserve"> Porcentaje de Expedientes Cerrados </t>
    </r>
  </si>
  <si>
    <t>Se busca medir el grado de eficiencia en la conclusion de las investigaciones de los servidores públicos y/o particulares.</t>
  </si>
  <si>
    <t>Actividad
( Dir. de Investigación en Materia de Responsabilidades Administrativas  )</t>
  </si>
  <si>
    <r>
      <t xml:space="preserve">TVQDR: </t>
    </r>
    <r>
      <rPr>
        <sz val="11"/>
        <rFont val="Arial Nova Cond"/>
        <family val="2"/>
      </rPr>
      <t>Porcentaje  de Expedientes de Quejas y/o Denuncias Recibidas</t>
    </r>
  </si>
  <si>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</si>
  <si>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r>
      <t>PPA:</t>
    </r>
    <r>
      <rPr>
        <sz val="11"/>
        <rFont val="Arial Nova Cond"/>
        <family val="2"/>
      </rPr>
      <t xml:space="preserve"> Porcentaje de personas atendidas por la contraloría municipal</t>
    </r>
    <r>
      <rPr>
        <b/>
        <sz val="11"/>
        <rFont val="Arial Nova Cond"/>
        <family val="2"/>
      </rPr>
      <t>.</t>
    </r>
  </si>
  <si>
    <t>Se buscara medir la cantidad de personas que denuncian actos en contra de los servidores públicos</t>
  </si>
  <si>
    <t>Componente
(  Dirección de Substanciación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</si>
  <si>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</si>
  <si>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Se medirá el grado de sanciones determinadas a servidores públicos y/o particulares en combate a la corrupción.</t>
  </si>
  <si>
    <t>Actividad
(Dirección de Substanciación )</t>
  </si>
  <si>
    <r>
      <rPr>
        <b/>
        <sz val="11"/>
        <rFont val="Arial Nova Cond"/>
        <family val="2"/>
      </rPr>
      <t>PANIPRA:</t>
    </r>
    <r>
      <rPr>
        <sz val="11"/>
        <rFont val="Arial Nova Cond"/>
        <family val="2"/>
      </rPr>
      <t xml:space="preserve"> Porcentaje de Acuerdos de Notificación e Integración de los Procedimientos de Responsabilidad Administrativa</t>
    </r>
  </si>
  <si>
    <t>Se medirá el debido cumplimiento del procedimiento para formalizar la resolución y/o turnar al Tribunal.</t>
  </si>
  <si>
    <r>
      <rPr>
        <b/>
        <sz val="11"/>
        <color theme="1"/>
        <rFont val="Arial"/>
        <family val="2"/>
      </rPr>
      <t>PRSPP</t>
    </r>
    <r>
      <rPr>
        <sz val="11"/>
        <color theme="1"/>
        <rFont val="Arial"/>
        <family val="2"/>
      </rPr>
      <t>: Porcentaje de Resoluciones a Servidores Públicos y/o particulares</t>
    </r>
  </si>
  <si>
    <t>Mide el número de resoluciones realizadas a servidores públicos y/o particulares para dar cumplimiento a los procedimientos de responsabilidad administrativa.</t>
  </si>
  <si>
    <r>
      <rPr>
        <b/>
        <sz val="11"/>
        <color theme="1"/>
        <rFont val="Arial"/>
        <family val="2"/>
      </rPr>
      <t>PSISPP:</t>
    </r>
    <r>
      <rPr>
        <sz val="11"/>
        <color theme="1"/>
        <rFont val="Arial"/>
        <family val="2"/>
      </rPr>
      <t xml:space="preserve"> Porcentaje de sanciones impuestas a servidores públicos y/o particulares</t>
    </r>
  </si>
  <si>
    <t>Mide la sanciones determinadas a los Servidores Públicos y/o particulares, derivadas de las resoluciones emitidas.</t>
  </si>
  <si>
    <r>
      <t>PCNIE:</t>
    </r>
    <r>
      <rPr>
        <sz val="11"/>
        <rFont val="Arial Nova Cond"/>
        <family val="2"/>
      </rPr>
      <t xml:space="preserve"> Porcentaje de Constancias de No Inhabilitación emitidas</t>
    </r>
  </si>
  <si>
    <t>Mide el porcentaje de solicitudes de los ciudadanos para obtener un cargo público.</t>
  </si>
  <si>
    <t>Componente
( Contralorías Internas )</t>
  </si>
  <si>
    <r>
      <rPr>
        <b/>
        <sz val="11"/>
        <rFont val="Arial Nova Cond"/>
        <family val="2"/>
      </rPr>
      <t>PAccCI:</t>
    </r>
    <r>
      <rPr>
        <sz val="11"/>
        <rFont val="Arial Nova Cond"/>
        <family val="2"/>
      </rPr>
      <t xml:space="preserve"> Porcentaje de Acciones de Control por las Contralorías Internas</t>
    </r>
  </si>
  <si>
    <t>Mide la eficiencia de las acciones de control y vigilancia de las Contralorías Internas para la evaluación de la gestion pública gubernamental</t>
  </si>
  <si>
    <r>
      <rPr>
        <b/>
        <sz val="11"/>
        <rFont val="Arial Nova Cond"/>
        <family val="2"/>
      </rPr>
      <t xml:space="preserve">PAccCSCISDIFM: </t>
    </r>
    <r>
      <rPr>
        <sz val="11"/>
        <rFont val="Arial Nova Cond"/>
        <family val="2"/>
      </rPr>
      <t>Porcentaje de Acciones de Control y Seguimiento de la Contraloria Interna del Sistema DIF Municipal</t>
    </r>
  </si>
  <si>
    <t>Mide el grado de eficacia de las acciones de la Contraloría Interna en el Sitema DIF Municipal</t>
  </si>
  <si>
    <r>
      <rPr>
        <b/>
        <sz val="11"/>
        <rFont val="Arial Nova Cond"/>
        <family val="2"/>
      </rPr>
      <t xml:space="preserve">PAccCSCISMOPyS: </t>
    </r>
    <r>
      <rPr>
        <sz val="11"/>
        <rFont val="Arial Nova Cond"/>
        <family val="2"/>
      </rPr>
      <t>Porcentaje de Acciones de Control y Seguimiento de la Contraloría Interna de la SMOPyS</t>
    </r>
  </si>
  <si>
    <t>Mide el grado de eficacia de las acciones de la Contraloría Interna de la SMOPyS</t>
  </si>
  <si>
    <r>
      <rPr>
        <b/>
        <sz val="11"/>
        <rFont val="Arial Nova Cond"/>
        <family val="2"/>
      </rPr>
      <t xml:space="preserve">PAccCSCISMSPyT: </t>
    </r>
    <r>
      <rPr>
        <sz val="11"/>
        <rFont val="Arial Nova Cond"/>
        <family val="2"/>
      </rPr>
      <t>Porcentaje de Acciones de Control y Seguimiento de la Contraloría Interna de la SMSPyT</t>
    </r>
  </si>
  <si>
    <t>Mide el grado de eficacia de las acciones de la Contraloría Interna de la SMSPyT</t>
  </si>
  <si>
    <t>Componente
( Unidades Administrativas de la Contraloría Municipal )</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</si>
  <si>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</si>
  <si>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</si>
  <si>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r>
      <rPr>
        <b/>
        <sz val="11"/>
        <rFont val="Arial Nova Cond"/>
        <family val="2"/>
      </rPr>
      <t>PINRyAJS:</t>
    </r>
    <r>
      <rPr>
        <sz val="11"/>
        <rFont val="Arial Nova Cond"/>
        <family val="2"/>
      </rPr>
      <t xml:space="preserve"> 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</si>
  <si>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</si>
  <si>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</si>
  <si>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</si>
  <si>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rPr>
        <b/>
        <sz val="11"/>
        <color theme="1"/>
        <rFont val="Arial Nova Cond"/>
        <family val="2"/>
      </rPr>
      <t>PE:</t>
    </r>
    <r>
      <rPr>
        <sz val="11"/>
        <color theme="1"/>
        <rFont val="Arial Nova Cond"/>
        <family val="2"/>
      </rPr>
      <t xml:space="preserve"> Porcentaje de expedientes</t>
    </r>
  </si>
  <si>
    <t>Mide el grado de atención y representación de las personas sujetas a Procedimientos de Responsabilidad Administrativa</t>
  </si>
  <si>
    <r>
      <t>PAAFCI:</t>
    </r>
    <r>
      <rPr>
        <sz val="11"/>
        <rFont val="Arial Nova Cond"/>
        <family val="2"/>
      </rPr>
      <t xml:space="preserve"> Porcentaje de actividades administrativas, financieras y de control interno de la Contraloría Municipal </t>
    </r>
  </si>
  <si>
    <t>Mide la eficiencia en la ejecucion de los recursos asigandos a la Contraloría Municipal.</t>
  </si>
  <si>
    <r>
      <rPr>
        <b/>
        <sz val="11"/>
        <rFont val="Arial Nova Cond"/>
        <family val="2"/>
      </rPr>
      <t xml:space="preserve">PAIBM: </t>
    </r>
    <r>
      <rPr>
        <sz val="11"/>
        <rFont val="Arial Nova Cond"/>
        <family val="2"/>
      </rPr>
      <t>Porcentaje de actualización de inventarios de bienes muebles</t>
    </r>
  </si>
  <si>
    <t>Mide la eficiencia del manejo de los recursos patrimoniales asignados a la Contraloria Municipal</t>
  </si>
  <si>
    <r>
      <t>PVSAOD:</t>
    </r>
    <r>
      <rPr>
        <sz val="11"/>
        <rFont val="Arial Nova Cond"/>
        <family val="2"/>
      </rPr>
      <t xml:space="preserve"> Porcentaje de Visitas de Supervisión y Asesorías a Organismos Descentralizados</t>
    </r>
  </si>
  <si>
    <t>Mide el grado de cumplimiento de las actividades, metas y logros de objetivos de los Organismos Descentralizados.</t>
  </si>
  <si>
    <r>
      <t>PCNOD:</t>
    </r>
    <r>
      <rPr>
        <sz val="11"/>
        <rFont val="Arial Nova Cond"/>
        <family val="2"/>
      </rPr>
      <t xml:space="preserve"> Promedio de Cumplimiento Normativo de Organismos Descentralizados</t>
    </r>
  </si>
  <si>
    <t>Se pretende medir la aplicación de la Normativa y su cumplimiento en los procesos operativos de los Organismos Descentralizados</t>
  </si>
  <si>
    <r>
      <rPr>
        <b/>
        <sz val="11"/>
        <rFont val="Arial Nova Cond"/>
        <family val="2"/>
      </rPr>
      <t xml:space="preserve">PSI: </t>
    </r>
    <r>
      <rPr>
        <sz val="11"/>
        <rFont val="Arial Nova Cond"/>
        <family val="2"/>
      </rPr>
      <t xml:space="preserve">Porcentaje de Sistemas Informáticos </t>
    </r>
  </si>
  <si>
    <t>Medirá el grado de eficiencia de los procesos internos y detección oportuna de posibles casos de corrupcion en las Dependencias de la Administración Pública Municipal.</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</si>
  <si>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Acciones de verificación, cumplimiento y seguimiento de la rendición de cuentas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</si>
  <si>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</si>
  <si>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</si>
  <si>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</si>
  <si>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al Ingreso y Egreso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</si>
  <si>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 la Cuenta Pública.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</si>
  <si>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Auditorías, revisiones y arqueos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</si>
  <si>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</si>
  <si>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</si>
  <si>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</si>
  <si>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</si>
  <si>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</si>
  <si>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</si>
  <si>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</si>
  <si>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</si>
  <si>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</si>
  <si>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</si>
  <si>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</si>
  <si>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CIDIF</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</si>
  <si>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t>
    </r>
    <r>
      <rPr>
        <sz val="11"/>
        <rFont val="Arial Nova Cond"/>
        <family val="2"/>
      </rPr>
      <t>CISMOPyS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</si>
  <si>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CISMSPyT</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</si>
  <si>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</si>
  <si>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</si>
  <si>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</si>
  <si>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</si>
  <si>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 A</t>
    </r>
    <r>
      <rPr>
        <sz val="11"/>
        <rFont val="Arial Nova Cond"/>
        <family val="2"/>
      </rPr>
      <t>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</si>
  <si>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</si>
  <si>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</si>
  <si>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</si>
  <si>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</si>
  <si>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r>
      <rPr>
        <b/>
        <sz val="11"/>
        <rFont val="Arial Nova Cond"/>
        <family val="2"/>
      </rPr>
      <t xml:space="preserve">1.1.1.1.4.1 </t>
    </r>
    <r>
      <rPr>
        <sz val="11"/>
        <rFont val="Arial Nova Cond"/>
        <family val="2"/>
      </rPr>
      <t>Integración de expedientes respecto a las quejas y/o denuncias presentadas por la ciudadanía.</t>
    </r>
  </si>
  <si>
    <r>
      <rPr>
        <b/>
        <sz val="11"/>
        <rFont val="Arial Nova Cond"/>
        <family val="2"/>
      </rPr>
      <t>1.1.1.1.4.2</t>
    </r>
    <r>
      <rPr>
        <sz val="11"/>
        <rFont val="Arial Nova Cond"/>
        <family val="2"/>
      </rPr>
      <t xml:space="preserve"> Atención a la ciudadanía en materia de responsabilidad administrativa por los servidores públicos y/o particulares.</t>
    </r>
  </si>
  <si>
    <r>
      <t xml:space="preserve">1.1.1.1.5. </t>
    </r>
    <r>
      <rPr>
        <sz val="11"/>
        <color theme="1"/>
        <rFont val="Arial"/>
        <family val="2"/>
      </rPr>
      <t>Procedimientos de Responsabilidades Administrativaa de acuerdo con la Ley General de Responsabilidades Administrativas; en contra de los Servidores Públicos y/o Particulares, iniciados .</t>
    </r>
  </si>
  <si>
    <r>
      <t xml:space="preserve">1.1.1.1.5.1. </t>
    </r>
    <r>
      <rPr>
        <sz val="11"/>
        <rFont val="Arial Nova Cond"/>
        <family val="2"/>
      </rPr>
      <t>Emisión de Acuerdos de notificación e integración a los Servidores Públicos y/o Particulares en el seguimiento a los  Procedimientos de Responsabilidad Administrativa.</t>
    </r>
  </si>
  <si>
    <r>
      <rPr>
        <b/>
        <sz val="11"/>
        <color theme="1"/>
        <rFont val="Arial"/>
        <family val="2"/>
      </rPr>
      <t>1.1.1.1.5.2</t>
    </r>
    <r>
      <rPr>
        <sz val="11"/>
        <color theme="1"/>
        <rFont val="Arial"/>
        <family val="2"/>
      </rPr>
      <t xml:space="preserve"> Emisión de resoluciones de Responsabilidad Administrativa</t>
    </r>
  </si>
  <si>
    <r>
      <rPr>
        <b/>
        <sz val="11"/>
        <rFont val="Arial Nova Cond"/>
        <family val="2"/>
      </rPr>
      <t>1.1.1.1.5.3</t>
    </r>
    <r>
      <rPr>
        <sz val="11"/>
        <rFont val="Arial Nova Cond"/>
        <family val="2"/>
      </rPr>
      <t xml:space="preserve"> Emisión de constancias de No Inhabilitación.</t>
    </r>
  </si>
  <si>
    <r>
      <rPr>
        <b/>
        <sz val="11"/>
        <color theme="1"/>
        <rFont val="Arial"/>
        <family val="2"/>
      </rPr>
      <t xml:space="preserve">1.1.1.1.6. </t>
    </r>
    <r>
      <rPr>
        <sz val="11"/>
        <color theme="1"/>
        <rFont val="Arial"/>
        <family val="2"/>
      </rPr>
      <t>Acciones de control y vigilancia de las Contralorías Internas en las Secretarías y Entidades, para el desarrollo y evaluación de la gestión gubernamental del Municipio de Benito Juárez.</t>
    </r>
  </si>
  <si>
    <r>
      <rPr>
        <b/>
        <sz val="11"/>
        <rFont val="Arial Nova Cond"/>
        <family val="2"/>
      </rPr>
      <t xml:space="preserve">1.1.1.1.6.1. </t>
    </r>
    <r>
      <rPr>
        <sz val="11"/>
        <rFont val="Arial Nova Cond"/>
        <family val="2"/>
      </rPr>
      <t xml:space="preserve">Realización de acciones de control y seguimiento a las actividades realizadas en el Sistema DIF Municipal. </t>
    </r>
  </si>
  <si>
    <r>
      <rPr>
        <b/>
        <sz val="11"/>
        <rFont val="Arial Nova Cond"/>
        <family val="2"/>
      </rPr>
      <t>1.5.1.1.6.2.</t>
    </r>
    <r>
      <rPr>
        <sz val="11"/>
        <rFont val="Arial Nova Cond"/>
        <family val="2"/>
      </rPr>
      <t xml:space="preserve"> Realización de acciones de control y seguimiento a las actividades realizadas en la Secretaría Municipal de Obras Públicas y Servicios.</t>
    </r>
  </si>
  <si>
    <r>
      <rPr>
        <b/>
        <sz val="11"/>
        <rFont val="Arial Nova Cond"/>
        <family val="2"/>
      </rPr>
      <t>1.1.1.1.6.3.</t>
    </r>
    <r>
      <rPr>
        <sz val="11"/>
        <rFont val="Arial Nova Cond"/>
        <family val="2"/>
      </rPr>
      <t xml:space="preserve"> Realización de acciones de control y seguimiento a las actividades realizadas en la Secretaría Municipal de Seguridad Pública y Tránsito.</t>
    </r>
  </si>
  <si>
    <r>
      <rPr>
        <b/>
        <sz val="11"/>
        <color theme="1"/>
        <rFont val="Arial"/>
        <family val="2"/>
      </rPr>
      <t xml:space="preserve">1.1.1.1.7. </t>
    </r>
    <r>
      <rPr>
        <sz val="11"/>
        <color theme="1"/>
        <rFont val="Arial"/>
        <family val="2"/>
      </rPr>
      <t xml:space="preserve">  Actividades de administración, control y apoyo a las Dependencias y Entidades de la Administración Pública Municipal, por parte de la oficina de la Contraloría.</t>
    </r>
  </si>
  <si>
    <r>
      <rPr>
        <b/>
        <sz val="11"/>
        <rFont val="Arial Nova Cond"/>
        <family val="2"/>
      </rPr>
      <t>1.1.1.1.7.1.</t>
    </r>
    <r>
      <rPr>
        <sz val="11"/>
        <rFont val="Arial Nova Cond"/>
        <family val="2"/>
      </rPr>
      <t xml:space="preserve"> Implementación del programa de Control Interno bajo el modelo COSO; así como la revision de instrumentos jurídicos y asesorias a las Dependencias y Entidades de la Administración Pública Municipal </t>
    </r>
  </si>
  <si>
    <r>
      <rPr>
        <b/>
        <sz val="11"/>
        <color theme="1"/>
        <rFont val="Arial Nova Cond"/>
        <family val="2"/>
      </rPr>
      <t xml:space="preserve">1.1.1.1.7.2. </t>
    </r>
    <r>
      <rPr>
        <sz val="11"/>
        <color theme="1"/>
        <rFont val="Arial Nova Cond"/>
        <family val="2"/>
      </rPr>
      <t>Atención y representación jurÍdica gratuita a las personas  que así lo soliciten que figuren como presuntos responsables en un Procedimiento de Responsabilidad Administrativa, por faltas graves o no graves que se inicien dentro de la ContralorÍa Municipal.</t>
    </r>
  </si>
  <si>
    <r>
      <rPr>
        <b/>
        <sz val="11"/>
        <rFont val="Arial Nova Cond"/>
        <family val="2"/>
      </rPr>
      <t>1.1.1.1.7.3.</t>
    </r>
    <r>
      <rPr>
        <sz val="11"/>
        <rFont val="Arial Nova Cond"/>
        <family val="2"/>
      </rPr>
      <t xml:space="preserve"> Administración eficiente de los recursos humanos, materiales,  servicios generales y  Patrimonio del Municipio asignado a la Contraloría Municipal.</t>
    </r>
  </si>
  <si>
    <r>
      <rPr>
        <b/>
        <sz val="11"/>
        <rFont val="Arial Nova Cond"/>
        <family val="2"/>
      </rPr>
      <t>1.1.1.1.7.4.</t>
    </r>
    <r>
      <rPr>
        <sz val="11"/>
        <rFont val="Arial Nova Cond"/>
        <family val="2"/>
      </rPr>
      <t xml:space="preserve"> Revisión factual de la gestión y cumplimiento normativo de los Organismos Descentralizados de la Administración Pública Municipal.   </t>
    </r>
  </si>
  <si>
    <r>
      <rPr>
        <b/>
        <sz val="11"/>
        <color theme="1"/>
        <rFont val="Arial Nova Cond"/>
        <family val="2"/>
      </rPr>
      <t>1.1.1.1.7.6.</t>
    </r>
    <r>
      <rPr>
        <sz val="11"/>
        <color theme="1"/>
        <rFont val="Arial Nova Cond"/>
        <family val="2"/>
      </rPr>
      <t xml:space="preserve"> Sistematización de la gestión que apoye el control y seguimiento para la mejora de la eficiencia operativa de las Dependencias de la Administración Pública Municipal.</t>
    </r>
  </si>
  <si>
    <r>
      <rPr>
        <b/>
        <sz val="11"/>
        <rFont val="Arial Nova Cond"/>
        <family val="2"/>
      </rPr>
      <t xml:space="preserve">1.1.1.1.4. </t>
    </r>
    <r>
      <rPr>
        <sz val="11"/>
        <rFont val="Arial Nova Cond"/>
        <family val="2"/>
      </rPr>
      <t>Actos de investigación de los hechos denunciados en contra de Servidores Públicos y/o Particulares a fin de determinar la falta administrativa como grave o no grave.</t>
    </r>
  </si>
  <si>
    <r>
      <rPr>
        <b/>
        <sz val="11"/>
        <color theme="1"/>
        <rFont val="Arial"/>
        <family val="2"/>
      </rPr>
      <t xml:space="preserve">1.1.1.1.1.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</si>
  <si>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rPr>
        <b/>
        <sz val="11"/>
        <color theme="1"/>
        <rFont val="Arial"/>
        <family val="2"/>
      </rPr>
      <t xml:space="preserve">1.1.1.1.1.2. </t>
    </r>
    <r>
      <rPr>
        <sz val="11"/>
        <color theme="1"/>
        <rFont val="Arial"/>
        <family val="2"/>
      </rPr>
      <t>Verificación de licencias y autorizaciones en materia de construcción.</t>
    </r>
  </si>
  <si>
    <r>
      <rPr>
        <b/>
        <sz val="11"/>
        <color theme="1"/>
        <rFont val="Arial"/>
        <family val="2"/>
      </rPr>
      <t xml:space="preserve">1.1.1.1.2. </t>
    </r>
    <r>
      <rPr>
        <sz val="11"/>
        <color theme="1"/>
        <rFont val="Arial"/>
        <family val="2"/>
      </rPr>
      <t>Acciones de auditoría, revisión, verificación y vigilancia para que el ejercicio de los recursos públicos asignados a las Secretarías, Dependencias y Direcciones de la Administración Pública Municipal   se ejerzan en el cumplimiento de la normatividad aplicable.</t>
    </r>
  </si>
  <si>
    <r>
      <rPr>
        <b/>
        <sz val="11"/>
        <color theme="1"/>
        <rFont val="Arial"/>
        <family val="2"/>
      </rPr>
      <t>1.1.1.1.2.1.</t>
    </r>
    <r>
      <rPr>
        <sz val="11"/>
        <color theme="1"/>
        <rFont val="Arial"/>
        <family val="2"/>
      </rPr>
      <t xml:space="preserve"> Realización de acciones de control y seguimiento a la cuenta pública   de la Administración Pública Municipal Centralizada.</t>
    </r>
  </si>
  <si>
    <r>
      <rPr>
        <b/>
        <sz val="11"/>
        <color theme="1"/>
        <rFont val="Arial"/>
        <family val="2"/>
      </rPr>
      <t>1.1.1.1.2.2.</t>
    </r>
    <r>
      <rPr>
        <sz val="11"/>
        <color theme="1"/>
        <rFont val="Arial"/>
        <family val="2"/>
      </rPr>
      <t xml:space="preserve"> Realización de auditorías, revisiones y arqueos a las Dependencias y Entidades de la Administración Pública Municipal.</t>
    </r>
  </si>
  <si>
    <t>NOMBRE DE LA DEPENDENCIA QUE ATIENDE AL PROGRAMA: CONTRALORÍA MUNICIPAL</t>
  </si>
  <si>
    <r>
      <t>Justificacion Trimestral:</t>
    </r>
    <r>
      <rPr>
        <sz val="11"/>
        <color theme="1"/>
        <rFont val="Arial"/>
        <family val="2"/>
      </rPr>
      <t xml:space="preserve"> Se alcanzó la meta de lo proyectado de las metas y objetivos por parte de la dirección.</t>
    </r>
  </si>
  <si>
    <r>
      <t xml:space="preserve">Justificacion Trimestral: </t>
    </r>
    <r>
      <rPr>
        <sz val="11"/>
        <color theme="1"/>
        <rFont val="Arial"/>
        <family val="2"/>
      </rPr>
      <t>Se alcanzó la meta programada por el area.</t>
    </r>
  </si>
  <si>
    <r>
      <t xml:space="preserve">Justificacion Trimestral: </t>
    </r>
    <r>
      <rPr>
        <sz val="11"/>
        <color theme="1"/>
        <rFont val="Arial"/>
        <family val="2"/>
      </rPr>
      <t>Se superó la meta de lo proyectada a razón de que no se recibieron las solicitudes proyectadas en ese rubro.</t>
    </r>
  </si>
  <si>
    <r>
      <t xml:space="preserve">Justificacion Trimestral: </t>
    </r>
    <r>
      <rPr>
        <sz val="11"/>
        <color theme="1"/>
        <rFont val="Arial"/>
        <family val="2"/>
      </rPr>
      <t>Se rebasó la meta debido a que se realizaron diversos registros de inicio, modificación y conclusión de personal en diferentes dependencias municipales.</t>
    </r>
  </si>
  <si>
    <r>
      <t xml:space="preserve">Justificacion Trimestral: </t>
    </r>
    <r>
      <rPr>
        <sz val="11"/>
        <color theme="1"/>
        <rFont val="Arial"/>
        <family val="2"/>
      </rPr>
      <t>No se alcanzó la meta a razón de que no se concluyeron las suficientes indagatorias correspondientes.</t>
    </r>
  </si>
  <si>
    <r>
      <t xml:space="preserve">Justificacion Trimestral: </t>
    </r>
    <r>
      <rPr>
        <sz val="11"/>
        <color theme="1"/>
        <rFont val="Arial"/>
        <family val="2"/>
      </rPr>
      <t>No se superó la meta debido a que las personas que asisten a esta contaloría es variable y no depende de la dirección.</t>
    </r>
  </si>
  <si>
    <r>
      <t xml:space="preserve">Justificacion Trimestral: </t>
    </r>
    <r>
      <rPr>
        <sz val="11"/>
        <color theme="1"/>
        <rFont val="Arial"/>
        <family val="2"/>
      </rPr>
      <t>Se supero la meta debido a que fue posible notificar a las personas sujetas al proceso.</t>
    </r>
  </si>
  <si>
    <r>
      <t xml:space="preserve">Justificacion Trimestral: </t>
    </r>
    <r>
      <rPr>
        <sz val="11"/>
        <color theme="1"/>
        <rFont val="Arial"/>
        <family val="2"/>
      </rPr>
      <t>Se superó la meta en la actividad, esta actividad depende de las resoluciones del Tribunal de Justicia Administrativa de Quintana Roo .</t>
    </r>
  </si>
  <si>
    <r>
      <t xml:space="preserve">Justificacion Trimestral: </t>
    </r>
    <r>
      <rPr>
        <sz val="11"/>
        <color theme="1"/>
        <rFont val="Arial"/>
        <family val="2"/>
      </rPr>
      <t>Se supero la meta debido a las resoluciones de intancias del proceso.</t>
    </r>
  </si>
  <si>
    <r>
      <t xml:space="preserve">Justificacion Trimestral: </t>
    </r>
    <r>
      <rPr>
        <sz val="11"/>
        <color theme="1"/>
        <rFont val="Arial"/>
        <family val="2"/>
      </rPr>
      <t>Se alcanzó la meta programada debido a que fueron solicitadas las contancias como se tenia proyectado.</t>
    </r>
  </si>
  <si>
    <r>
      <t xml:space="preserve">Justificacion Trimestral: </t>
    </r>
    <r>
      <rPr>
        <sz val="11"/>
        <color theme="1"/>
        <rFont val="Arial"/>
        <family val="2"/>
      </rPr>
      <t>Se alcanzó la meta programada por el area este trimestre.</t>
    </r>
  </si>
  <si>
    <r>
      <t xml:space="preserve">Justificacion Trimestral: </t>
    </r>
    <r>
      <rPr>
        <sz val="11"/>
        <color theme="1"/>
        <rFont val="Arial"/>
        <family val="2"/>
      </rPr>
      <t>Se revasó la meta programada por el area este trimestre.</t>
    </r>
  </si>
  <si>
    <r>
      <t xml:space="preserve">Justificacion Trimestral: </t>
    </r>
    <r>
      <rPr>
        <sz val="11"/>
        <color theme="1"/>
        <rFont val="Arial"/>
        <family val="2"/>
      </rPr>
      <t>Se alcanzó la meta programada este trimestre, este indicador depende de la asistencia de los interesados que soliciten el servicio.</t>
    </r>
  </si>
  <si>
    <r>
      <t xml:space="preserve">Justificacion Trimestral: </t>
    </r>
    <r>
      <rPr>
        <sz val="11"/>
        <color theme="1"/>
        <rFont val="Arial"/>
        <family val="2"/>
      </rPr>
      <t>Se superó la meta programada por la coordinación este trimestre.</t>
    </r>
  </si>
  <si>
    <r>
      <t xml:space="preserve">Justificacion Trimestral: </t>
    </r>
    <r>
      <rPr>
        <sz val="11"/>
        <color theme="1"/>
        <rFont val="Arial"/>
        <family val="2"/>
      </rPr>
      <t>No se alcanzo la meta conforme a la proyección realizada por el area.</t>
    </r>
  </si>
  <si>
    <r>
      <t xml:space="preserve">Justificacion Trimestral: </t>
    </r>
    <r>
      <rPr>
        <sz val="11"/>
        <color theme="1"/>
        <rFont val="Arial"/>
        <family val="2"/>
      </rPr>
      <t>No se alcanzo la meta programada por el area</t>
    </r>
  </si>
  <si>
    <r>
      <t xml:space="preserve">Justificacion Trimestral: </t>
    </r>
    <r>
      <rPr>
        <sz val="11"/>
        <color theme="1"/>
        <rFont val="Arial"/>
        <family val="2"/>
      </rPr>
      <t>Se alcanzo la meta programada por el area con la creación de un sistema informatico que ya esta en uso.</t>
    </r>
  </si>
  <si>
    <r>
      <t xml:space="preserve">Justificacion Trimestral: </t>
    </r>
    <r>
      <rPr>
        <sz val="11"/>
        <color theme="1"/>
        <rFont val="Arial"/>
        <family val="2"/>
      </rPr>
      <t>Se superó la meta programada a nivel componente, este componente depende de varias unidades administrativas.</t>
    </r>
  </si>
  <si>
    <r>
      <t>Justificacion Trimestral:</t>
    </r>
    <r>
      <rPr>
        <sz val="11"/>
        <color theme="1"/>
        <rFont val="Arial"/>
        <family val="2"/>
      </rPr>
      <t xml:space="preserve"> Se superó la meta, esta actividad depende del reseteo de contraseñas de la plataforma de evolución patrimonial y asesorías para la declaración patrimonial.</t>
    </r>
  </si>
  <si>
    <r>
      <t xml:space="preserve">Justificacion Trimestral: </t>
    </r>
    <r>
      <rPr>
        <sz val="11"/>
        <color theme="1"/>
        <rFont val="Arial"/>
        <family val="2"/>
      </rPr>
      <t>Derivado a las modificaciones realizadas en el plan de trabajo interno y falta de personal para abarcar lo programado, esta Contraloría Interna de la Secretaría Municipal de Obras Públicas y Servicios, se alcanzó la meta programada.</t>
    </r>
  </si>
  <si>
    <r>
      <t xml:space="preserve">Justificacion Trimestral: </t>
    </r>
    <r>
      <rPr>
        <sz val="11"/>
        <color theme="1"/>
        <rFont val="Arial"/>
        <family val="2"/>
      </rPr>
      <t>Se superó la meta programada, esta actividad depende de la realización de diversas verificaciones realizadas con motivo de implementación de lineamientos que normaron los diferentes procedimientos en las areas de Sistema DIF Municipal.</t>
    </r>
  </si>
  <si>
    <r>
      <t xml:space="preserve">Justificacion Trimestral: </t>
    </r>
    <r>
      <rPr>
        <sz val="11"/>
        <color theme="1"/>
        <rFont val="Arial"/>
        <family val="2"/>
      </rPr>
      <t>Se superó la meta programada a nivel componente ya que este depende del desempeño de las contralorias internas</t>
    </r>
  </si>
  <si>
    <r>
      <t xml:space="preserve">Justificacion Trimestral: </t>
    </r>
    <r>
      <rPr>
        <sz val="11"/>
        <color theme="1"/>
        <rFont val="Arial"/>
        <family val="2"/>
      </rPr>
      <t>No se superó la meta programada debido a que los ciudadanos asistieron a presentar quejas y denuncias correspondientes.</t>
    </r>
  </si>
  <si>
    <r>
      <t xml:space="preserve">Justificacion Trimestral: </t>
    </r>
    <r>
      <rPr>
        <sz val="11"/>
        <color theme="1"/>
        <rFont val="Arial"/>
        <family val="2"/>
      </rPr>
      <t>No se alcanzo la meta trimestral ya que se allego de la documental necesaria para el cierre de expedientes.</t>
    </r>
  </si>
  <si>
    <r>
      <t xml:space="preserve">Justificacion Trimestral: </t>
    </r>
    <r>
      <rPr>
        <sz val="11"/>
        <color theme="1"/>
        <rFont val="Arial"/>
        <family val="2"/>
      </rPr>
      <t>Se superó la meta ya que se contaron con los recursos necesarios para llevarlos a cabo.</t>
    </r>
  </si>
  <si>
    <r>
      <t>Justificacion Trimestral:</t>
    </r>
    <r>
      <rPr>
        <sz val="11"/>
        <color theme="1"/>
        <rFont val="Arial"/>
        <family val="2"/>
      </rPr>
      <t xml:space="preserve"> No se alcanzó la meta debido a la migración de información al nuevo sistema de registro de personal en permiso o vacaciones en las diversas dependencias municipales.</t>
    </r>
  </si>
  <si>
    <r>
      <t xml:space="preserve">Justificacion Trimestral: </t>
    </r>
    <r>
      <rPr>
        <sz val="11"/>
        <color theme="1"/>
        <rFont val="Arial"/>
        <family val="2"/>
      </rPr>
      <t xml:space="preserve"> Se superó la meta debido al personal de servicio social para la instalación de modulos de encuestas.</t>
    </r>
  </si>
  <si>
    <r>
      <t xml:space="preserve">Justificacion Trimestral: </t>
    </r>
    <r>
      <rPr>
        <sz val="11"/>
        <color theme="1"/>
        <rFont val="Arial"/>
        <family val="2"/>
      </rPr>
      <t>No se alcanzó la meta ya que se contaron con los recursos necesarios para llevarlos a cabo.</t>
    </r>
  </si>
  <si>
    <r>
      <t xml:space="preserve">Justificacion Trimestral: </t>
    </r>
    <r>
      <rPr>
        <sz val="11"/>
        <color theme="1"/>
        <rFont val="Arial"/>
        <family val="2"/>
      </rPr>
      <t>Se superó la meta planeada debido a la disponibilidad de recursos financieros, materiales y humanos.</t>
    </r>
  </si>
  <si>
    <r>
      <t xml:space="preserve">Justificacion Trimestral: </t>
    </r>
    <r>
      <rPr>
        <sz val="11"/>
        <color theme="1"/>
        <rFont val="Arial"/>
        <family val="2"/>
      </rPr>
      <t>No se alcanzó la meta estimada debido a que la actividad depende de la información proporcionada de otras dependencias.</t>
    </r>
  </si>
  <si>
    <r>
      <t xml:space="preserve">Justificacion Trimestral: </t>
    </r>
    <r>
      <rPr>
        <sz val="11"/>
        <color theme="1"/>
        <rFont val="Arial"/>
        <family val="2"/>
      </rPr>
      <t>No se llego a la meta estimada debido a que la actividad de Cuenta Pública depende de la información proporcionada de otras dependencias.</t>
    </r>
  </si>
  <si>
    <r>
      <t xml:space="preserve">Justificacion Trimestral: </t>
    </r>
    <r>
      <rPr>
        <sz val="11"/>
        <color theme="1"/>
        <rFont val="Arial"/>
        <family val="2"/>
      </rPr>
      <t>Se alcanzó la meta conforme a lo proyectado por la dirección.</t>
    </r>
  </si>
  <si>
    <r>
      <t xml:space="preserve">Justificacion Trimestral: </t>
    </r>
    <r>
      <rPr>
        <sz val="11"/>
        <color theme="1"/>
        <rFont val="Arial"/>
        <family val="2"/>
      </rPr>
      <t>No se programaron actividades en ese rubro este trimestre.</t>
    </r>
  </si>
  <si>
    <r>
      <t xml:space="preserve">Justificacion Trimestral: </t>
    </r>
    <r>
      <rPr>
        <sz val="11"/>
        <color theme="1"/>
        <rFont val="Arial"/>
        <family val="2"/>
      </rPr>
      <t>No se superó la meta programada por el area para este trimestre.</t>
    </r>
  </si>
  <si>
    <r>
      <t xml:space="preserve">Justificacion Trimestral: </t>
    </r>
    <r>
      <rPr>
        <sz val="11"/>
        <color theme="1"/>
        <rFont val="Arial"/>
        <family val="2"/>
      </rPr>
      <t>No se tenian programados inventarios este trimestre.</t>
    </r>
  </si>
  <si>
    <t>AUTORIZÓ
LAE. Hilario Timoteo Gutiérrez Valasis
Contralor Municipal</t>
  </si>
  <si>
    <t>ELABORÓ
C. Zuleica Estefania Salazar Fregoso
Coordinación Administrativa de la Contraloría Municipal</t>
  </si>
  <si>
    <r>
      <t xml:space="preserve">Justificacion Trimestral: </t>
    </r>
    <r>
      <rPr>
        <sz val="11"/>
        <color theme="1"/>
        <rFont val="Arial"/>
        <family val="2"/>
      </rPr>
      <t xml:space="preserve">Se alcanzó la meta progamada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</si>
  <si>
    <r>
      <t xml:space="preserve">Justificacion Trimestral: </t>
    </r>
    <r>
      <rPr>
        <sz val="11"/>
        <color theme="1"/>
        <rFont val="Arial"/>
        <family val="2"/>
      </rPr>
      <t>Se alcanzó la meta de lo proyectado de las metas y objetivos por parte de la dirección.</t>
    </r>
  </si>
  <si>
    <r>
      <rPr>
        <b/>
        <sz val="11"/>
        <color theme="1"/>
        <rFont val="Arial"/>
        <family val="2"/>
      </rPr>
      <t>PAROPASR:</t>
    </r>
    <r>
      <rPr>
        <sz val="11"/>
        <color theme="1"/>
        <rFont val="Arial"/>
        <family val="2"/>
      </rPr>
      <t xml:space="preserve"> Porcentaje de Acciones de Seguimiento, Auditorías y Revisiones a la Obra Pública, Adquisiciones y Servicios Relacionados</t>
    </r>
  </si>
  <si>
    <r>
      <rPr>
        <b/>
        <sz val="11"/>
        <color theme="1"/>
        <rFont val="Arial"/>
        <family val="2"/>
      </rPr>
      <t xml:space="preserve">1.1.1.1.1.1. </t>
    </r>
    <r>
      <rPr>
        <sz val="11"/>
        <color theme="1"/>
        <rFont val="Arial"/>
        <family val="2"/>
      </rPr>
      <t>Realización de Acciones de Seguimiento, auditorías y revisiones a la obra pública, adquisiciones y servicios relacionados.</t>
    </r>
  </si>
  <si>
    <t>CLAVE Y NOMBRE DEL PPA: O-PPA 1.1 PROGRAMA DE CONTROL DEL GASTO PUBLICO Y LA RENDICION DE CUENTAS</t>
  </si>
  <si>
    <r>
      <rPr>
        <b/>
        <sz val="11"/>
        <rFont val="Arial"/>
        <family val="2"/>
      </rPr>
      <t xml:space="preserve">PESPACSCC: </t>
    </r>
    <r>
      <rPr>
        <sz val="11"/>
        <rFont val="Arial"/>
        <family val="2"/>
      </rPr>
      <t xml:space="preserve"> Porcentaje de Evaluación y Seguimiento al Programa Municipal de Acreditación "Calidad y Servicio con CUENTAS CLARAS"</t>
    </r>
  </si>
  <si>
    <t>Mide la cantidad de Oficinas Acreditadas que repercuten en la disminución o inhibición de posibles actos de corrupción a través de la evaluación y seguimiento a acciones del Programa Municipal de Acreditación "Calidad y Servicio con CUENTAS CLARAS"</t>
  </si>
  <si>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Evaluaciones y seguimientos </t>
    </r>
  </si>
  <si>
    <r>
      <rPr>
        <b/>
        <sz val="11"/>
        <rFont val="Arial"/>
        <family val="2"/>
      </rPr>
      <t xml:space="preserve">PADPACTS: </t>
    </r>
    <r>
      <rPr>
        <sz val="11"/>
        <rFont val="Arial"/>
        <family val="2"/>
      </rPr>
      <t>Porcentaje de Actividades de Difusión sobre el Protocolo de Atención Ciudadana para trámites y servicios</t>
    </r>
  </si>
  <si>
    <t xml:space="preserve">Se medirá la difusión de las Actividades y acciones enfocadas a sensibilizar a la ciudadania sobre el servicio que debe recibir por parte de los servidores publicos, siendo sustantivo para que se mitiguen o inhiban posibles actos de Corrupción </t>
  </si>
  <si>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Actividades de Difusión </t>
    </r>
  </si>
  <si>
    <r>
      <rPr>
        <b/>
        <sz val="11"/>
        <rFont val="Arial"/>
        <family val="2"/>
      </rPr>
      <t>PAERC:</t>
    </r>
    <r>
      <rPr>
        <sz val="11"/>
        <rFont val="Arial"/>
        <family val="2"/>
      </rPr>
      <t xml:space="preserve"> Porcentaje de Actas de Entrega y Recepción Concluidas     </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</si>
  <si>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Actas de Entrega y Recepción</t>
    </r>
  </si>
  <si>
    <r>
      <rPr>
        <b/>
        <sz val="11"/>
        <rFont val="Arial"/>
        <family val="2"/>
      </rPr>
      <t xml:space="preserve">PCDPISO: </t>
    </r>
    <r>
      <rPr>
        <sz val="11"/>
        <rFont val="Arial"/>
        <family val="2"/>
      </rPr>
      <t xml:space="preserve"> Porcentaje de Cumplimiento en Declaraciones Patrimoniales y de Conflicto de  Interés  de sujetos obligados                             </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</si>
  <si>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Declaraciones</t>
    </r>
  </si>
  <si>
    <r>
      <rPr>
        <b/>
        <sz val="11"/>
        <rFont val="Arial"/>
        <family val="2"/>
      </rPr>
      <t xml:space="preserve">PRPSMI: </t>
    </r>
    <r>
      <rPr>
        <sz val="11"/>
        <rFont val="Arial"/>
        <family val="2"/>
      </rPr>
      <t>Porcentaje de Registros del Padrón en el Sistema Municipal de Inspectores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</si>
  <si>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Registros efectuados en el Sistema Municipal de Inspectores</t>
    </r>
  </si>
  <si>
    <r>
      <rPr>
        <b/>
        <sz val="11"/>
        <rFont val="Arial"/>
        <family val="2"/>
      </rPr>
      <t xml:space="preserve">PEADSUTYS: </t>
    </r>
    <r>
      <rPr>
        <sz val="11"/>
        <rFont val="Arial"/>
        <family val="2"/>
      </rPr>
      <t xml:space="preserve"> Porcentaje de evaluaciones aplicadas para detectar la satisfacción de los usuarios en Trámites y Servicios.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</si>
  <si>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Evaluaciones de Satisfacción Ciudadana aplicadas</t>
    </r>
  </si>
  <si>
    <r>
      <rPr>
        <b/>
        <sz val="11"/>
        <rFont val="Arial"/>
        <family val="2"/>
      </rPr>
      <t>PCAAAPS:</t>
    </r>
    <r>
      <rPr>
        <sz val="11"/>
        <rFont val="Arial"/>
        <family val="2"/>
      </rPr>
      <t xml:space="preserve"> Porcentaje de cumplimiento en la aplicación de Auditorías Administrativas a Programas Sociales.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</si>
  <si>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Evaluaciones y Auditorías Administrativas aplicadas</t>
    </r>
  </si>
  <si>
    <r>
      <rPr>
        <b/>
        <sz val="11"/>
        <rFont val="Arial"/>
        <family val="2"/>
      </rPr>
      <t>PICCS:</t>
    </r>
    <r>
      <rPr>
        <sz val="1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</si>
  <si>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Programa de Inversión de cada año; además que se les da a sus integrantes el respectivo apoyo y atención por parte de la Contraloría y las dependencias involucradas.</t>
  </si>
  <si>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Comités de Contraloría Social Instalados</t>
    </r>
  </si>
  <si>
    <t>100%</t>
  </si>
  <si>
    <t>No Programado</t>
  </si>
  <si>
    <r>
      <t xml:space="preserve">Justificacion Trimestral: </t>
    </r>
    <r>
      <rPr>
        <sz val="11"/>
        <color theme="1"/>
        <rFont val="Arial"/>
        <family val="2"/>
      </rPr>
      <t>No se logró la meta estipulada, debido a la Revisión de la Glosa de Egresos de la Cuenta Pública, ya que los tramites realizados dependen de las Dependencias Municipales, por lo que el numero considerado para la meta no fue alcanzado.</t>
    </r>
  </si>
  <si>
    <r>
      <t xml:space="preserve">Justificacion Trimestral: </t>
    </r>
    <r>
      <rPr>
        <sz val="11"/>
        <color theme="1"/>
        <rFont val="Arial"/>
        <family val="2"/>
      </rPr>
      <t>Se rebasó la meta en este trimestre, debido a se llevaron a cabo actividades que no se pudieron realizar en el trimestre anterior por distintos motivos</t>
    </r>
  </si>
  <si>
    <r>
      <t xml:space="preserve">Justificacion Trimestral: </t>
    </r>
    <r>
      <rPr>
        <sz val="11"/>
        <color theme="1"/>
        <rFont val="Arial"/>
        <family val="2"/>
      </rPr>
      <t>No se cumplió con la meta,  ya que no se solicitaron suficientes intervenciones de entrega recepción para este período</t>
    </r>
  </si>
  <si>
    <r>
      <t xml:space="preserve">Justificacion Trimestral: </t>
    </r>
    <r>
      <rPr>
        <sz val="11"/>
        <color theme="1"/>
        <rFont val="Arial"/>
        <family val="2"/>
      </rPr>
      <t>No se alcanzó la meta conforme a lo proyectado por la dirección.</t>
    </r>
  </si>
  <si>
    <r>
      <t>Justificacion Trimestral:</t>
    </r>
    <r>
      <rPr>
        <sz val="11"/>
        <color theme="1"/>
        <rFont val="Arial"/>
        <family val="2"/>
      </rPr>
      <t xml:space="preserve"> Se rebasó la meta en este trimestre, debido a que se han elaborado nuevas credenciales del personal de diversas dependencias municipales.</t>
    </r>
  </si>
  <si>
    <r>
      <t xml:space="preserve">Justificacion Trimestral: </t>
    </r>
    <r>
      <rPr>
        <sz val="11"/>
        <color theme="1"/>
        <rFont val="Arial"/>
        <family val="2"/>
      </rPr>
      <t xml:space="preserve"> No se alcanzó la meta en este trimestre, debido a que no ingreso personal del servicio social en los horarios de instalación de los modulos de encuestas para las diferentes dependencias.</t>
    </r>
  </si>
  <si>
    <r>
      <t xml:space="preserve">Justificacion Trimestral: </t>
    </r>
    <r>
      <rPr>
        <sz val="11"/>
        <color theme="1"/>
        <rFont val="Arial"/>
        <family val="2"/>
      </rPr>
      <t>Se rebasó la meta en este trimestre, debido a las integraciones de Comités Vecinales que se llevan a cabo de forma trienal durante algunas semanas.</t>
    </r>
  </si>
  <si>
    <r>
      <t xml:space="preserve">Justificacion Trimestral: </t>
    </r>
    <r>
      <rPr>
        <sz val="11"/>
        <color theme="1"/>
        <rFont val="Arial"/>
        <family val="2"/>
      </rPr>
      <t>Se cumplio la meta , sin embargo el pago de becas aún se realizará en los meses de julio y/o agosto debido a temas presupuestales por parte de la Tesorería Municipal.</t>
    </r>
  </si>
  <si>
    <r>
      <t xml:space="preserve">Justificacion Trimestral: </t>
    </r>
    <r>
      <rPr>
        <sz val="11"/>
        <color theme="1"/>
        <rFont val="Arial"/>
        <family val="2"/>
      </rPr>
      <t>Se supero</t>
    </r>
    <r>
      <rPr>
        <b/>
        <sz val="11"/>
        <color theme="1"/>
        <rFont val="Arial"/>
        <family val="2"/>
      </rPr>
      <t xml:space="preserve"> </t>
    </r>
    <r>
      <rPr>
        <sz val="11"/>
        <color theme="1"/>
        <rFont val="Arial"/>
        <family val="2"/>
      </rPr>
      <t>la meta trimestral programada debido a que el número de ciudadanos que asistieron a presentar sus quejas y/o denuncias es variable y no depende de esta Dirección su afluencia.</t>
    </r>
  </si>
  <si>
    <r>
      <t xml:space="preserve">Justificacion Trimestral: </t>
    </r>
    <r>
      <rPr>
        <sz val="11"/>
        <color theme="1"/>
        <rFont val="Arial"/>
        <family val="2"/>
      </rPr>
      <t>Se superó la meta debido a que el número de ciudadanos que asisten es variable y no depende de esta Dirección su afluencia, sin embargo, fueron atendidas de manera puntual.</t>
    </r>
  </si>
  <si>
    <r>
      <t xml:space="preserve">Justificacion Trimestral: </t>
    </r>
    <r>
      <rPr>
        <sz val="11"/>
        <color theme="1"/>
        <rFont val="Arial"/>
        <family val="2"/>
      </rPr>
      <t>No se alcanzó la meta debido a que solo se turnaron y admitieron los informes de Presunta Responsabilidad que ya reunieron los elementos necesarios, para el inicio de Procedimiento de Responsabilidad, quedando por debajo de la proyección realizada en el plan de trabajo anual, aunado a lo anterior, este órgano de control observó imprecisiones en los informes de presunta responsabilidad en los expedientes turnados, por lo que se encuentran pendientes por admitir.</t>
    </r>
  </si>
  <si>
    <r>
      <t xml:space="preserve">Justificacion Trimestral: </t>
    </r>
    <r>
      <rPr>
        <sz val="11"/>
        <color theme="1"/>
        <rFont val="Arial"/>
        <family val="2"/>
      </rPr>
      <t>Se rebaso la meta programada debido a que el trámite se implementó en línea y el ciudadano por desconocimiento tramita la constancia de No Inhabilitación aun siendo para Dependencias Estatales y Federales.</t>
    </r>
  </si>
  <si>
    <r>
      <t xml:space="preserve">Justificacion Trimestral: </t>
    </r>
    <r>
      <rPr>
        <sz val="11"/>
        <color theme="1"/>
        <rFont val="Arial"/>
        <family val="2"/>
      </rPr>
      <t>Derivado a las modificaciones realizadas en el plan de trabajo interno y falta de personal para abarcar lo programado, esta Contraloría Interna de la Secretaría Municipal de Obras Públicas y Servicios, no se alcanzó la meta programada.</t>
    </r>
  </si>
  <si>
    <r>
      <t xml:space="preserve">Justificacion Trimestral: </t>
    </r>
    <r>
      <rPr>
        <sz val="11"/>
        <color theme="1"/>
        <rFont val="Arial"/>
        <family val="2"/>
      </rPr>
      <t>Se superó la meta programada este trimestre, este indicador depende de la asistencia de los interesados que soliciten el servicio.</t>
    </r>
  </si>
  <si>
    <r>
      <t xml:space="preserve">Justificacion Trimestral: </t>
    </r>
    <r>
      <rPr>
        <sz val="11"/>
        <color theme="1"/>
        <rFont val="Arial"/>
        <family val="2"/>
      </rPr>
      <t>Se alcanzó el 81.48% de las Visitas de Supervisión y Asesorías a Organismos Descentralizados, en conjunto con la Unidad de Vinculación con Organismos Descentralizados, esto apegándose a las necesidades de cada uno de los Organismos.</t>
    </r>
  </si>
  <si>
    <r>
      <t xml:space="preserve">Justificacion Trimestral: </t>
    </r>
    <r>
      <rPr>
        <sz val="11"/>
        <color theme="1"/>
        <rFont val="Arial"/>
        <family val="2"/>
      </rPr>
      <t>Se alcanzó el 66.67% del Cumplimiento Normativo de Organismos Descentralizados, derivado de los objetivos proyectados por cada uno de los Organismos Descentralizados y en Coordinación con la Unidad de Vinculación con Organismos Descentralizados.</t>
    </r>
  </si>
  <si>
    <r>
      <t xml:space="preserve">Justificacion Trimestral: </t>
    </r>
    <r>
      <rPr>
        <sz val="11"/>
        <color theme="1"/>
        <rFont val="Arial"/>
        <family val="2"/>
      </rPr>
      <t xml:space="preserve">No se alcanzó la meta programada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</si>
  <si>
    <r>
      <t xml:space="preserve">Justificacion Trimestral: </t>
    </r>
    <r>
      <rPr>
        <sz val="11"/>
        <color theme="1"/>
        <rFont val="Arial"/>
        <family val="2"/>
      </rPr>
      <t>Se rebaso la meta debido a que los servidores públicos no interpusieron algún medio de defensa, es decir un recurso o demanda de nulidad, por lo tanto, se alcanzó la firmeza de la sanción.</t>
    </r>
  </si>
  <si>
    <r>
      <t>Justificacion Trimestral:</t>
    </r>
    <r>
      <rPr>
        <sz val="11"/>
        <color theme="1"/>
        <rFont val="Arial"/>
        <family val="2"/>
      </rPr>
      <t xml:space="preserve"> Derivado a las modificaciones realizadas en el plan de trabajo interno y al uso de planes de trabajo integrales superó la meta programada.</t>
    </r>
  </si>
  <si>
    <r>
      <t xml:space="preserve">Justificacion Trimestral: </t>
    </r>
    <r>
      <rPr>
        <sz val="11"/>
        <color theme="1"/>
        <rFont val="Arial"/>
        <family val="2"/>
      </rPr>
      <t>No se superó la meta programada a nivel componente, este componente depende de varias unidades administrativas.</t>
    </r>
  </si>
  <si>
    <r>
      <t xml:space="preserve">Justificacion Trimestral: </t>
    </r>
    <r>
      <rPr>
        <sz val="11"/>
        <color theme="1"/>
        <rFont val="Arial"/>
        <family val="2"/>
      </rPr>
      <t>Se alcanzó la meta programda debido a que se realizaron en tiempo y forma los inventarios programados.</t>
    </r>
  </si>
  <si>
    <t>REVISÓ
José Fernando Díaz Nuñez
Director General de Planeación Municipal</t>
  </si>
  <si>
    <r>
      <rPr>
        <b/>
        <sz val="11"/>
        <color theme="1"/>
        <rFont val="Arial"/>
        <family val="2"/>
      </rPr>
      <t xml:space="preserve">Justificación Trimestral:  </t>
    </r>
    <r>
      <rPr>
        <sz val="11"/>
        <color theme="1"/>
        <rFont val="Arial"/>
        <family val="2"/>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 En el segundo trimestre la meta realizada se consideró igual a la programada debido a que los indicadores no han tenido actualizaciones.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</si>
</sst>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20"/>
      <color theme="1"/>
      <name val="Calibri"/>
      <family val="2"/>
      <scheme val="minor"/>
    </font>
    <font>
      <sz val="11"/>
      <color theme="0"/>
      <name val="Arial"/>
      <family val="2"/>
    </font>
    <font>
      <sz val="11"/>
      <color theme="1"/>
      <name val="Arial Nova Cond"/>
      <family val="2"/>
    </font>
    <font>
      <b/>
      <sz val="11"/>
      <name val="Arial Nova Cond"/>
      <family val="2"/>
    </font>
    <font>
      <sz val="11"/>
      <name val="Arial Nova Cond"/>
      <family val="2"/>
    </font>
    <font>
      <sz val="11"/>
      <color rgb="FF000000"/>
      <name val="Arial"/>
      <family val="2"/>
    </font>
    <font>
      <b/>
      <sz val="11"/>
      <color theme="1"/>
      <name val="Arial Nova Cond"/>
      <family val="2"/>
    </font>
    <font>
      <sz val="11"/>
      <color rgb="FFC00000"/>
      <name val="Arial Nova Cond"/>
      <family val="2"/>
    </font>
    <font>
      <sz val="12"/>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2F2F2"/>
        <bgColor rgb="FFF2F2F2"/>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B42158"/>
        <bgColor indexed="64"/>
      </patternFill>
    </fill>
    <fill>
      <patternFill patternType="solid">
        <fgColor rgb="FFB42158"/>
        <bgColor rgb="FF000000"/>
      </patternFill>
    </fill>
    <fill>
      <patternFill patternType="solid">
        <fgColor rgb="FFD990AB"/>
        <bgColor indexed="64"/>
      </patternFill>
    </fill>
    <fill>
      <patternFill patternType="solid">
        <fgColor rgb="FFF2F2F2"/>
        <bgColor rgb="FF000000"/>
      </patternFill>
    </fill>
    <fill>
      <patternFill patternType="solid">
        <fgColor theme="0" tint="-0.249977111117893"/>
        <bgColor indexed="64"/>
      </patternFill>
    </fill>
    <fill>
      <patternFill patternType="solid">
        <fgColor theme="0" tint="-4.9989318521683403E-2"/>
        <bgColor rgb="FF000000"/>
      </patternFill>
    </fill>
    <fill>
      <patternFill patternType="solid">
        <fgColor rgb="FF92D050"/>
        <bgColor indexed="64"/>
      </patternFill>
    </fill>
  </fills>
  <borders count="114">
    <border>
      <left/>
      <right/>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thin">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diagonal/>
    </border>
    <border>
      <left style="medium">
        <color indexed="64"/>
      </left>
      <right style="dotted">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ashed">
        <color theme="1"/>
      </left>
      <right style="medium">
        <color indexed="64"/>
      </right>
      <top style="medium">
        <color indexed="64"/>
      </top>
      <bottom style="thin">
        <color indexed="64"/>
      </bottom>
      <diagonal/>
    </border>
    <border>
      <left style="dashed">
        <color theme="1"/>
      </left>
      <right style="dashed">
        <color theme="1"/>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ashed">
        <color theme="1"/>
      </right>
      <top style="dotted">
        <color indexed="64"/>
      </top>
      <bottom/>
      <diagonal/>
    </border>
    <border>
      <left/>
      <right style="dashed">
        <color theme="1"/>
      </right>
      <top/>
      <bottom style="dashed">
        <color theme="1"/>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otted">
        <color indexed="64"/>
      </right>
      <top style="dotted">
        <color indexed="64"/>
      </top>
      <bottom/>
      <diagonal/>
    </border>
    <border>
      <left style="dotted">
        <color indexed="64"/>
      </left>
      <right style="dotted">
        <color indexed="64"/>
      </right>
      <top style="dashed">
        <color theme="1"/>
      </top>
      <bottom/>
      <diagonal/>
    </border>
    <border>
      <left/>
      <right style="medium">
        <color indexed="64"/>
      </right>
      <top style="dashed">
        <color theme="1"/>
      </top>
      <bottom style="dashed">
        <color theme="1"/>
      </bottom>
      <diagonal/>
    </border>
    <border>
      <left style="dashed">
        <color theme="1"/>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dashed">
        <color indexed="64"/>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266">
    <xf numFmtId="0" fontId="0" fillId="0" borderId="0" xfId="0"/>
    <xf numFmtId="3" fontId="3" fillId="2" borderId="1"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 xfId="0" applyFont="1" applyFill="1" applyBorder="1" applyAlignment="1">
      <alignment horizontal="justify" vertical="center" wrapText="1"/>
    </xf>
    <xf numFmtId="0" fontId="3" fillId="5" borderId="1" xfId="0" applyFont="1" applyFill="1" applyBorder="1" applyAlignment="1">
      <alignment horizontal="justify" vertical="center" wrapText="1"/>
    </xf>
    <xf numFmtId="0" fontId="3" fillId="5" borderId="1"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justify" vertical="center" wrapText="1"/>
    </xf>
    <xf numFmtId="0" fontId="3" fillId="5" borderId="8" xfId="0" applyFont="1" applyFill="1" applyBorder="1" applyAlignment="1">
      <alignment horizontal="justify" vertical="center" wrapText="1"/>
    </xf>
    <xf numFmtId="0" fontId="3" fillId="5" borderId="8" xfId="0" applyFont="1" applyFill="1" applyBorder="1" applyAlignment="1">
      <alignment horizontal="center" vertical="center" wrapText="1"/>
    </xf>
    <xf numFmtId="0" fontId="2" fillId="5" borderId="11" xfId="0" applyFont="1" applyFill="1" applyBorder="1" applyAlignment="1">
      <alignment horizontal="left"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14" fillId="0" borderId="31" xfId="0" applyFont="1" applyBorder="1" applyAlignment="1">
      <alignment vertical="center"/>
    </xf>
    <xf numFmtId="0" fontId="2" fillId="5" borderId="15" xfId="0" applyFont="1" applyFill="1" applyBorder="1" applyAlignment="1">
      <alignment horizontal="center" vertical="center" wrapText="1"/>
    </xf>
    <xf numFmtId="0" fontId="0" fillId="6" borderId="0" xfId="0" applyFill="1"/>
    <xf numFmtId="0" fontId="0" fillId="7" borderId="0" xfId="0" applyFill="1"/>
    <xf numFmtId="3" fontId="3" fillId="2" borderId="10" xfId="0" applyNumberFormat="1" applyFont="1" applyFill="1" applyBorder="1" applyAlignment="1">
      <alignment horizontal="center" vertical="center" wrapText="1"/>
    </xf>
    <xf numFmtId="0" fontId="0" fillId="0" borderId="0" xfId="0" applyAlignment="1">
      <alignment horizontal="center" vertical="center"/>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40"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3" fillId="2" borderId="4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44" fontId="3" fillId="2" borderId="5" xfId="1" applyFont="1" applyFill="1" applyBorder="1" applyAlignment="1">
      <alignment horizontal="center" vertical="center" wrapText="1"/>
    </xf>
    <xf numFmtId="44" fontId="3" fillId="2" borderId="1" xfId="1" applyFont="1" applyFill="1" applyBorder="1" applyAlignment="1">
      <alignment horizontal="center" vertical="center" wrapText="1"/>
    </xf>
    <xf numFmtId="44" fontId="3" fillId="2" borderId="6" xfId="1" applyFont="1" applyFill="1" applyBorder="1" applyAlignment="1">
      <alignment horizontal="center" vertical="center" wrapText="1"/>
    </xf>
    <xf numFmtId="44" fontId="3" fillId="2" borderId="20" xfId="1" applyFont="1" applyFill="1" applyBorder="1" applyAlignment="1">
      <alignment horizontal="center" vertical="center" wrapText="1"/>
    </xf>
    <xf numFmtId="44" fontId="3" fillId="2" borderId="44" xfId="1" applyFont="1" applyFill="1" applyBorder="1" applyAlignment="1">
      <alignment horizontal="center" vertical="center" wrapText="1"/>
    </xf>
    <xf numFmtId="44" fontId="3" fillId="2" borderId="7" xfId="1" applyFont="1" applyFill="1" applyBorder="1" applyAlignment="1">
      <alignment horizontal="center" vertical="center" wrapText="1"/>
    </xf>
    <xf numFmtId="44" fontId="3" fillId="2" borderId="8" xfId="1" applyFont="1" applyFill="1" applyBorder="1" applyAlignment="1">
      <alignment horizontal="center" vertical="center" wrapText="1"/>
    </xf>
    <xf numFmtId="44" fontId="3" fillId="2" borderId="9" xfId="1" applyFont="1" applyFill="1" applyBorder="1" applyAlignment="1">
      <alignment horizontal="center" vertical="center" wrapText="1"/>
    </xf>
    <xf numFmtId="44" fontId="3" fillId="2" borderId="45" xfId="1" applyFont="1" applyFill="1" applyBorder="1" applyAlignment="1">
      <alignment horizontal="center" vertical="center" wrapText="1"/>
    </xf>
    <xf numFmtId="44" fontId="3" fillId="2" borderId="46" xfId="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3" fontId="3" fillId="3" borderId="40"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34" xfId="0" applyNumberFormat="1" applyFill="1" applyBorder="1" applyAlignment="1">
      <alignment horizontal="center" vertical="center" wrapText="1"/>
    </xf>
    <xf numFmtId="0" fontId="14" fillId="0" borderId="0" xfId="0" applyFont="1" applyAlignment="1">
      <alignment vertical="center"/>
    </xf>
    <xf numFmtId="3" fontId="3" fillId="3" borderId="49"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2" fillId="5" borderId="52" xfId="0" applyFont="1" applyFill="1" applyBorder="1" applyAlignment="1">
      <alignment horizontal="left" vertical="center" wrapText="1"/>
    </xf>
    <xf numFmtId="0" fontId="8" fillId="5" borderId="63"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2" fillId="5" borderId="64" xfId="0" applyFont="1" applyFill="1" applyBorder="1" applyAlignment="1">
      <alignment horizontal="left" vertical="center" wrapText="1"/>
    </xf>
    <xf numFmtId="0" fontId="4" fillId="0" borderId="53" xfId="0" applyFont="1" applyBorder="1" applyAlignment="1">
      <alignment vertical="center" wrapText="1"/>
    </xf>
    <xf numFmtId="0" fontId="2" fillId="0" borderId="19" xfId="0" applyFont="1" applyBorder="1" applyAlignment="1">
      <alignment vertical="center" wrapText="1"/>
    </xf>
    <xf numFmtId="0" fontId="3" fillId="0" borderId="65" xfId="0" applyFont="1" applyBorder="1" applyAlignment="1">
      <alignment horizontal="justify" vertical="center" wrapTex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9" fontId="3" fillId="0" borderId="21" xfId="0" applyNumberFormat="1" applyFont="1" applyBorder="1" applyAlignment="1">
      <alignment horizontal="center" vertical="center" wrapText="1"/>
    </xf>
    <xf numFmtId="0" fontId="12" fillId="10" borderId="50"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2" fillId="11" borderId="35" xfId="0" applyFont="1" applyFill="1" applyBorder="1" applyAlignment="1">
      <alignment horizontal="center" vertical="center" wrapText="1"/>
    </xf>
    <xf numFmtId="0" fontId="2" fillId="11" borderId="42" xfId="0" applyFont="1" applyFill="1" applyBorder="1" applyAlignment="1">
      <alignment vertical="center" wrapText="1"/>
    </xf>
    <xf numFmtId="0" fontId="2" fillId="11" borderId="36" xfId="0" applyFont="1" applyFill="1" applyBorder="1" applyAlignment="1">
      <alignment vertical="center" wrapText="1"/>
    </xf>
    <xf numFmtId="0" fontId="2" fillId="11" borderId="1" xfId="0" applyFont="1" applyFill="1" applyBorder="1" applyAlignment="1">
      <alignment vertical="center" wrapText="1"/>
    </xf>
    <xf numFmtId="0" fontId="2" fillId="11" borderId="15" xfId="0" applyFont="1" applyFill="1" applyBorder="1" applyAlignment="1">
      <alignment vertical="center" wrapText="1"/>
    </xf>
    <xf numFmtId="0" fontId="11" fillId="9" borderId="0" xfId="0" applyFont="1" applyFill="1" applyAlignment="1">
      <alignment horizontal="center" vertical="center" wrapText="1"/>
    </xf>
    <xf numFmtId="0" fontId="9" fillId="10" borderId="12" xfId="0" applyFont="1" applyFill="1" applyBorder="1" applyAlignment="1">
      <alignment horizontal="center" vertical="center" wrapText="1"/>
    </xf>
    <xf numFmtId="10" fontId="0" fillId="8" borderId="67" xfId="0" applyNumberFormat="1" applyFill="1" applyBorder="1" applyAlignment="1">
      <alignment horizontal="center" vertical="center" wrapText="1"/>
    </xf>
    <xf numFmtId="10" fontId="0" fillId="8" borderId="68" xfId="0" applyNumberForma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2" fillId="11" borderId="24" xfId="0" applyFont="1" applyFill="1" applyBorder="1" applyAlignment="1">
      <alignment horizontal="center" vertical="center" wrapText="1"/>
    </xf>
    <xf numFmtId="0" fontId="8" fillId="11" borderId="23" xfId="0" applyFont="1" applyFill="1" applyBorder="1" applyAlignment="1">
      <alignment horizontal="center" vertical="center" wrapText="1"/>
    </xf>
    <xf numFmtId="0" fontId="8" fillId="11" borderId="24" xfId="0" applyFont="1" applyFill="1" applyBorder="1" applyAlignment="1">
      <alignment horizontal="center" vertical="center" wrapText="1"/>
    </xf>
    <xf numFmtId="1" fontId="5" fillId="0" borderId="53" xfId="0" applyNumberFormat="1" applyFont="1" applyBorder="1" applyAlignment="1">
      <alignment horizontal="center" vertical="center" wrapText="1"/>
    </xf>
    <xf numFmtId="3" fontId="3" fillId="3" borderId="71" xfId="0" applyNumberFormat="1" applyFont="1" applyFill="1" applyBorder="1" applyAlignment="1">
      <alignment horizontal="center" vertical="center" wrapText="1"/>
    </xf>
    <xf numFmtId="3" fontId="3" fillId="3" borderId="72" xfId="0" applyNumberFormat="1" applyFont="1" applyFill="1" applyBorder="1" applyAlignment="1">
      <alignment horizontal="center" vertical="center" wrapText="1"/>
    </xf>
    <xf numFmtId="0" fontId="3" fillId="5" borderId="73" xfId="0" applyFont="1" applyFill="1" applyBorder="1" applyAlignment="1">
      <alignment horizontal="justify" vertical="center" wrapText="1"/>
    </xf>
    <xf numFmtId="10" fontId="0" fillId="4" borderId="66" xfId="0" applyNumberFormat="1" applyFill="1" applyBorder="1" applyAlignment="1">
      <alignment horizontal="center" vertical="center" wrapText="1"/>
    </xf>
    <xf numFmtId="1" fontId="5" fillId="0" borderId="74" xfId="0" applyNumberFormat="1" applyFont="1" applyBorder="1" applyAlignment="1">
      <alignment horizontal="center" vertical="center" wrapText="1"/>
    </xf>
    <xf numFmtId="3" fontId="3" fillId="3" borderId="37" xfId="0" applyNumberFormat="1" applyFont="1" applyFill="1" applyBorder="1" applyAlignment="1">
      <alignment horizontal="center" vertical="center" wrapText="1"/>
    </xf>
    <xf numFmtId="3" fontId="3" fillId="3" borderId="38" xfId="0" applyNumberFormat="1" applyFont="1" applyFill="1" applyBorder="1" applyAlignment="1">
      <alignment horizontal="center" vertical="center" wrapText="1"/>
    </xf>
    <xf numFmtId="10" fontId="0" fillId="8" borderId="75" xfId="0" applyNumberFormat="1" applyFill="1" applyBorder="1" applyAlignment="1">
      <alignment horizontal="center" vertical="center" wrapText="1"/>
    </xf>
    <xf numFmtId="10" fontId="0" fillId="8" borderId="76" xfId="0" applyNumberFormat="1" applyFill="1" applyBorder="1" applyAlignment="1">
      <alignment horizontal="center" vertical="center" wrapText="1"/>
    </xf>
    <xf numFmtId="10" fontId="0" fillId="8" borderId="69" xfId="0" applyNumberFormat="1" applyFill="1" applyBorder="1" applyAlignment="1">
      <alignment horizontal="center" vertical="center" wrapText="1"/>
    </xf>
    <xf numFmtId="10" fontId="0" fillId="8" borderId="39" xfId="0" applyNumberFormat="1" applyFill="1" applyBorder="1" applyAlignment="1">
      <alignment horizontal="center" vertical="center" wrapText="1"/>
    </xf>
    <xf numFmtId="10" fontId="0" fillId="8" borderId="70" xfId="0" applyNumberFormat="1" applyFill="1" applyBorder="1" applyAlignment="1">
      <alignment horizontal="center" vertical="center" wrapText="1"/>
    </xf>
    <xf numFmtId="0" fontId="6" fillId="3" borderId="32" xfId="0" applyFont="1" applyFill="1" applyBorder="1" applyAlignment="1">
      <alignment horizontal="left" vertical="center" wrapText="1"/>
    </xf>
    <xf numFmtId="0" fontId="6" fillId="9" borderId="32" xfId="0" applyFont="1" applyFill="1" applyBorder="1" applyAlignment="1">
      <alignment horizontal="left" vertical="center" wrapText="1"/>
    </xf>
    <xf numFmtId="0" fontId="2" fillId="11" borderId="32"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3" fontId="3" fillId="3" borderId="77" xfId="0" applyNumberFormat="1" applyFont="1" applyFill="1" applyBorder="1" applyAlignment="1">
      <alignment horizontal="center" vertical="center" wrapText="1"/>
    </xf>
    <xf numFmtId="3" fontId="3" fillId="3" borderId="78" xfId="0" applyNumberFormat="1" applyFont="1" applyFill="1" applyBorder="1" applyAlignment="1">
      <alignment horizontal="center" vertical="center" wrapText="1"/>
    </xf>
    <xf numFmtId="10" fontId="0" fillId="4" borderId="34"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0" fontId="3" fillId="11" borderId="23"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wrapText="1"/>
    </xf>
    <xf numFmtId="0" fontId="6" fillId="3" borderId="21" xfId="0" applyFont="1" applyFill="1" applyBorder="1" applyAlignment="1">
      <alignment vertical="center" wrapText="1"/>
    </xf>
    <xf numFmtId="0" fontId="6" fillId="3" borderId="80" xfId="0" applyFont="1" applyFill="1" applyBorder="1" applyAlignment="1">
      <alignment vertical="center" wrapText="1"/>
    </xf>
    <xf numFmtId="10" fontId="0" fillId="4" borderId="81"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4" borderId="83" xfId="0" applyNumberFormat="1" applyFill="1" applyBorder="1" applyAlignment="1">
      <alignment horizontal="center" vertical="center" wrapText="1"/>
    </xf>
    <xf numFmtId="164" fontId="2" fillId="5" borderId="32" xfId="0" applyNumberFormat="1" applyFont="1" applyFill="1" applyBorder="1" applyAlignment="1">
      <alignment horizontal="center" vertical="center" wrapText="1"/>
    </xf>
    <xf numFmtId="10" fontId="0" fillId="4" borderId="84" xfId="0" applyNumberFormat="1" applyFill="1" applyBorder="1" applyAlignment="1">
      <alignment horizontal="center" vertical="center" wrapText="1"/>
    </xf>
    <xf numFmtId="164" fontId="5" fillId="5" borderId="16" xfId="1" applyNumberFormat="1" applyFont="1" applyFill="1" applyBorder="1" applyAlignment="1">
      <alignment horizontal="center" vertical="center" wrapText="1"/>
    </xf>
    <xf numFmtId="164" fontId="2" fillId="5" borderId="33" xfId="0" applyNumberFormat="1" applyFont="1" applyFill="1" applyBorder="1" applyAlignment="1">
      <alignment horizontal="center" vertical="center" wrapText="1"/>
    </xf>
    <xf numFmtId="10" fontId="0" fillId="4" borderId="85" xfId="0" applyNumberFormat="1" applyFill="1" applyBorder="1" applyAlignment="1">
      <alignment horizontal="center" vertical="center" wrapText="1"/>
    </xf>
    <xf numFmtId="10" fontId="0" fillId="4" borderId="86" xfId="0" applyNumberFormat="1" applyFill="1" applyBorder="1" applyAlignment="1">
      <alignment horizontal="center" vertical="center" wrapText="1"/>
    </xf>
    <xf numFmtId="10" fontId="0" fillId="4" borderId="87" xfId="0" applyNumberFormat="1" applyFill="1" applyBorder="1" applyAlignment="1">
      <alignment horizontal="center" vertical="center" wrapText="1"/>
    </xf>
    <xf numFmtId="0" fontId="6" fillId="9" borderId="36" xfId="0" applyFont="1" applyFill="1" applyBorder="1" applyAlignment="1">
      <alignment horizontal="left" vertical="center" wrapText="1"/>
    </xf>
    <xf numFmtId="0" fontId="2" fillId="11" borderId="36" xfId="0" applyFont="1" applyFill="1" applyBorder="1" applyAlignment="1">
      <alignment horizontal="left" vertical="center" wrapText="1"/>
    </xf>
    <xf numFmtId="0" fontId="6" fillId="9" borderId="91" xfId="0" applyFont="1" applyFill="1" applyBorder="1" applyAlignment="1">
      <alignment horizontal="center" vertical="center" wrapText="1"/>
    </xf>
    <xf numFmtId="0" fontId="17" fillId="9" borderId="1" xfId="0" applyFont="1" applyFill="1" applyBorder="1" applyAlignment="1">
      <alignment horizontal="left" vertical="center" wrapText="1"/>
    </xf>
    <xf numFmtId="0" fontId="2" fillId="11" borderId="5" xfId="0" applyFont="1" applyFill="1" applyBorder="1" applyAlignment="1">
      <alignment horizontal="center" vertical="center" wrapText="1"/>
    </xf>
    <xf numFmtId="0" fontId="2" fillId="11" borderId="92" xfId="0" applyFont="1" applyFill="1" applyBorder="1" applyAlignment="1">
      <alignment horizontal="left" vertical="center" wrapText="1"/>
    </xf>
    <xf numFmtId="0" fontId="18" fillId="11" borderId="5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2" fillId="5" borderId="1" xfId="0" applyFont="1" applyFill="1" applyBorder="1" applyAlignment="1">
      <alignment vertical="center" wrapText="1"/>
    </xf>
    <xf numFmtId="0" fontId="19" fillId="12" borderId="81" xfId="0" applyFont="1" applyFill="1" applyBorder="1" applyAlignment="1">
      <alignment horizontal="center" vertical="center" wrapText="1"/>
    </xf>
    <xf numFmtId="0" fontId="20" fillId="12" borderId="82" xfId="0" applyFont="1" applyFill="1" applyBorder="1" applyAlignment="1">
      <alignment horizontal="left" vertical="center" wrapText="1"/>
    </xf>
    <xf numFmtId="0" fontId="19" fillId="11" borderId="1" xfId="0" applyFont="1" applyFill="1" applyBorder="1" applyAlignment="1">
      <alignment vertical="center" wrapText="1"/>
    </xf>
    <xf numFmtId="0" fontId="3" fillId="11" borderId="1" xfId="0" applyFont="1" applyFill="1" applyBorder="1" applyAlignment="1">
      <alignment vertical="center" wrapText="1"/>
    </xf>
    <xf numFmtId="0" fontId="2" fillId="5" borderId="81" xfId="0" applyFont="1" applyFill="1" applyBorder="1" applyAlignment="1">
      <alignment horizontal="center" vertical="center" wrapText="1"/>
    </xf>
    <xf numFmtId="0" fontId="20" fillId="5" borderId="82" xfId="0" applyFont="1" applyFill="1" applyBorder="1" applyAlignment="1">
      <alignment horizontal="left" vertical="center" wrapText="1"/>
    </xf>
    <xf numFmtId="0" fontId="19" fillId="5" borderId="82" xfId="0" applyFont="1" applyFill="1" applyBorder="1" applyAlignment="1">
      <alignment horizontal="left" vertical="center" wrapText="1"/>
    </xf>
    <xf numFmtId="0" fontId="3" fillId="5" borderId="82" xfId="0" applyFont="1" applyFill="1" applyBorder="1" applyAlignment="1">
      <alignment horizontal="justify" vertical="center" wrapText="1"/>
    </xf>
    <xf numFmtId="0" fontId="19" fillId="5" borderId="1" xfId="0" applyFont="1" applyFill="1" applyBorder="1" applyAlignment="1">
      <alignment horizontal="left" vertical="center" wrapText="1"/>
    </xf>
    <xf numFmtId="0" fontId="3" fillId="5" borderId="82" xfId="0" applyFont="1" applyFill="1" applyBorder="1" applyAlignment="1">
      <alignment horizontal="left" vertical="center" wrapText="1"/>
    </xf>
    <xf numFmtId="0" fontId="19" fillId="12" borderId="82" xfId="0" applyFont="1" applyFill="1" applyBorder="1" applyAlignment="1">
      <alignment horizontal="left" vertical="center" wrapText="1"/>
    </xf>
    <xf numFmtId="0" fontId="21" fillId="12" borderId="82" xfId="0" applyFont="1" applyFill="1" applyBorder="1" applyAlignment="1">
      <alignment vertical="center" wrapText="1"/>
    </xf>
    <xf numFmtId="0" fontId="19" fillId="5" borderId="1" xfId="0" applyFont="1" applyFill="1" applyBorder="1" applyAlignment="1">
      <alignment vertical="center" wrapText="1"/>
    </xf>
    <xf numFmtId="0" fontId="22" fillId="5" borderId="1" xfId="0" applyFont="1" applyFill="1" applyBorder="1" applyAlignment="1">
      <alignment vertical="center" wrapText="1"/>
    </xf>
    <xf numFmtId="0" fontId="2" fillId="5" borderId="7" xfId="0" applyFont="1" applyFill="1" applyBorder="1" applyAlignment="1">
      <alignment horizontal="left" vertical="center" wrapText="1"/>
    </xf>
    <xf numFmtId="0" fontId="19" fillId="5" borderId="8" xfId="0" applyFont="1" applyFill="1" applyBorder="1" applyAlignment="1">
      <alignment vertical="center" wrapText="1"/>
    </xf>
    <xf numFmtId="0" fontId="3" fillId="5" borderId="8" xfId="0" applyFont="1" applyFill="1" applyBorder="1" applyAlignment="1">
      <alignment vertical="center" wrapText="1"/>
    </xf>
    <xf numFmtId="0" fontId="6" fillId="9" borderId="1" xfId="0" applyFont="1" applyFill="1" applyBorder="1" applyAlignment="1">
      <alignment horizontal="left" vertical="center" wrapText="1"/>
    </xf>
    <xf numFmtId="0" fontId="22" fillId="11" borderId="54" xfId="0" applyFont="1" applyFill="1" applyBorder="1" applyAlignment="1">
      <alignment horizontal="justify" vertical="center" wrapText="1"/>
    </xf>
    <xf numFmtId="0" fontId="3" fillId="5"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2" fillId="5" borderId="8" xfId="0" applyFont="1" applyFill="1" applyBorder="1" applyAlignment="1">
      <alignment horizontal="left" vertical="center" wrapText="1"/>
    </xf>
    <xf numFmtId="0" fontId="17" fillId="9" borderId="1" xfId="0" applyFont="1" applyFill="1" applyBorder="1" applyAlignment="1">
      <alignment horizontal="center" vertical="center" wrapText="1"/>
    </xf>
    <xf numFmtId="0" fontId="18" fillId="11" borderId="5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0" fillId="12" borderId="82"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3" fillId="5" borderId="82" xfId="0" applyFont="1" applyFill="1" applyBorder="1" applyAlignment="1">
      <alignment horizontal="center" vertical="center" wrapText="1"/>
    </xf>
    <xf numFmtId="0" fontId="2" fillId="5" borderId="8" xfId="0" applyFont="1" applyFill="1" applyBorder="1" applyAlignment="1">
      <alignment horizontal="center" vertical="center" wrapText="1"/>
    </xf>
    <xf numFmtId="3" fontId="3" fillId="3" borderId="98" xfId="0" applyNumberFormat="1" applyFont="1" applyFill="1" applyBorder="1" applyAlignment="1">
      <alignment horizontal="center" vertical="center" wrapText="1"/>
    </xf>
    <xf numFmtId="10" fontId="0" fillId="8" borderId="99" xfId="0" applyNumberFormat="1" applyFill="1" applyBorder="1" applyAlignment="1">
      <alignment horizontal="center" vertical="center" wrapText="1"/>
    </xf>
    <xf numFmtId="0" fontId="2" fillId="0" borderId="19" xfId="0" applyFont="1" applyBorder="1" applyAlignment="1">
      <alignment horizontal="left" vertical="center" wrapText="1"/>
    </xf>
    <xf numFmtId="0" fontId="17" fillId="9" borderId="65" xfId="0" applyFont="1" applyFill="1" applyBorder="1" applyAlignment="1">
      <alignment horizontal="left" vertical="center" wrapText="1"/>
    </xf>
    <xf numFmtId="0" fontId="3" fillId="11" borderId="92"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2" fillId="5" borderId="100" xfId="0" applyFont="1" applyFill="1" applyBorder="1" applyAlignment="1">
      <alignment horizontal="left" vertical="center" wrapText="1"/>
    </xf>
    <xf numFmtId="0" fontId="2" fillId="5" borderId="102" xfId="0" applyFont="1" applyFill="1" applyBorder="1" applyAlignment="1">
      <alignment horizontal="left" vertical="center" wrapText="1"/>
    </xf>
    <xf numFmtId="0" fontId="2" fillId="11" borderId="101" xfId="0" applyFont="1" applyFill="1" applyBorder="1" applyAlignment="1">
      <alignment vertical="center" wrapText="1"/>
    </xf>
    <xf numFmtId="0" fontId="2" fillId="11" borderId="100" xfId="0" applyFont="1" applyFill="1" applyBorder="1" applyAlignment="1">
      <alignment horizontal="left" vertical="center" wrapText="1"/>
    </xf>
    <xf numFmtId="0" fontId="2" fillId="9" borderId="100" xfId="0" applyFont="1" applyFill="1" applyBorder="1" applyAlignment="1">
      <alignment horizontal="left" vertical="center" wrapText="1"/>
    </xf>
    <xf numFmtId="0" fontId="3" fillId="13" borderId="103" xfId="0" applyFont="1" applyFill="1" applyBorder="1" applyAlignment="1">
      <alignment horizontal="center" vertical="center" wrapText="1"/>
    </xf>
    <xf numFmtId="0" fontId="3" fillId="13" borderId="34" xfId="0" applyFont="1" applyFill="1" applyBorder="1" applyAlignment="1">
      <alignment horizontal="center" vertical="center" wrapText="1"/>
    </xf>
    <xf numFmtId="1" fontId="3" fillId="13" borderId="34" xfId="0" applyNumberFormat="1" applyFont="1" applyFill="1" applyBorder="1" applyAlignment="1">
      <alignment horizontal="center" vertical="center" wrapText="1"/>
    </xf>
    <xf numFmtId="0" fontId="3" fillId="13" borderId="104" xfId="0" applyFont="1" applyFill="1" applyBorder="1" applyAlignment="1">
      <alignment horizontal="center" vertical="center" wrapText="1"/>
    </xf>
    <xf numFmtId="0" fontId="3" fillId="13" borderId="39" xfId="0" applyFont="1" applyFill="1" applyBorder="1" applyAlignment="1">
      <alignment horizontal="center" vertical="center" wrapText="1"/>
    </xf>
    <xf numFmtId="1" fontId="3" fillId="13" borderId="39" xfId="0" applyNumberFormat="1" applyFont="1" applyFill="1" applyBorder="1" applyAlignment="1">
      <alignment horizontal="center" vertical="center" wrapText="1"/>
    </xf>
    <xf numFmtId="0" fontId="5" fillId="14" borderId="82" xfId="0" applyFont="1" applyFill="1" applyBorder="1" applyAlignment="1">
      <alignment horizontal="left" vertical="center" wrapText="1"/>
    </xf>
    <xf numFmtId="0" fontId="3" fillId="13" borderId="99" xfId="0" applyFont="1" applyFill="1" applyBorder="1" applyAlignment="1">
      <alignment horizontal="center" vertical="center" wrapText="1"/>
    </xf>
    <xf numFmtId="0" fontId="3" fillId="13" borderId="105" xfId="0" applyFont="1" applyFill="1" applyBorder="1" applyAlignment="1">
      <alignment horizontal="center" vertical="center" wrapText="1"/>
    </xf>
    <xf numFmtId="3" fontId="3" fillId="13" borderId="103"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106" xfId="0" applyNumberFormat="1" applyFill="1" applyBorder="1" applyAlignment="1">
      <alignment horizontal="center" vertical="center" wrapText="1"/>
    </xf>
    <xf numFmtId="10" fontId="0" fillId="4" borderId="105" xfId="0" applyNumberFormat="1" applyFill="1" applyBorder="1" applyAlignment="1">
      <alignment horizontal="center" vertical="center" wrapText="1"/>
    </xf>
    <xf numFmtId="10" fontId="3" fillId="0" borderId="107" xfId="2" applyNumberFormat="1" applyFont="1" applyBorder="1" applyAlignment="1">
      <alignment horizontal="center" vertical="center" wrapText="1"/>
    </xf>
    <xf numFmtId="10" fontId="5" fillId="0" borderId="108" xfId="2" applyNumberFormat="1" applyFont="1" applyBorder="1" applyAlignment="1">
      <alignment horizontal="center" vertical="center" wrapText="1"/>
    </xf>
    <xf numFmtId="10" fontId="3" fillId="3" borderId="109" xfId="2" applyNumberFormat="1" applyFont="1" applyFill="1" applyBorder="1" applyAlignment="1">
      <alignment horizontal="center" vertical="center" wrapText="1"/>
    </xf>
    <xf numFmtId="10" fontId="3" fillId="3" borderId="110" xfId="2" applyNumberFormat="1" applyFont="1" applyFill="1" applyBorder="1" applyAlignment="1">
      <alignment horizontal="center" vertical="center" wrapText="1"/>
    </xf>
    <xf numFmtId="10" fontId="3" fillId="3" borderId="111" xfId="2" applyNumberFormat="1" applyFont="1" applyFill="1" applyBorder="1" applyAlignment="1">
      <alignment horizontal="center" vertical="center" wrapText="1"/>
    </xf>
    <xf numFmtId="3" fontId="24" fillId="2" borderId="112" xfId="0" applyNumberFormat="1" applyFont="1" applyFill="1" applyBorder="1" applyAlignment="1">
      <alignment horizontal="center" vertical="center" wrapText="1"/>
    </xf>
    <xf numFmtId="3" fontId="24" fillId="2" borderId="113" xfId="0" applyNumberFormat="1" applyFont="1" applyFill="1" applyBorder="1" applyAlignment="1">
      <alignment horizontal="center" vertical="center" wrapText="1"/>
    </xf>
    <xf numFmtId="10" fontId="5" fillId="15" borderId="111" xfId="2" applyNumberFormat="1" applyFont="1" applyFill="1" applyBorder="1" applyAlignment="1">
      <alignment horizontal="center" vertical="center" wrapText="1"/>
    </xf>
    <xf numFmtId="10" fontId="3" fillId="15" borderId="109" xfId="2" applyNumberFormat="1" applyFont="1" applyFill="1" applyBorder="1" applyAlignment="1">
      <alignment horizontal="center" vertical="center" wrapText="1"/>
    </xf>
    <xf numFmtId="10" fontId="1" fillId="8" borderId="112" xfId="0" applyNumberFormat="1" applyFont="1" applyFill="1" applyBorder="1" applyAlignment="1">
      <alignment horizontal="center" vertical="center" wrapText="1"/>
    </xf>
    <xf numFmtId="10" fontId="1" fillId="8" borderId="113" xfId="0" applyNumberFormat="1" applyFont="1" applyFill="1" applyBorder="1" applyAlignment="1">
      <alignment horizontal="center" vertical="center" wrapText="1"/>
    </xf>
    <xf numFmtId="10" fontId="5" fillId="0" borderId="111" xfId="2" applyNumberFormat="1" applyFont="1" applyBorder="1" applyAlignment="1">
      <alignment horizontal="center" vertical="center" wrapText="1"/>
    </xf>
    <xf numFmtId="0" fontId="3" fillId="5" borderId="21" xfId="0" applyFont="1" applyFill="1" applyBorder="1" applyAlignment="1">
      <alignment horizontal="justify" vertical="center" wrapText="1"/>
    </xf>
    <xf numFmtId="0" fontId="10" fillId="9" borderId="21"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2" fillId="10" borderId="56" xfId="0" applyFont="1" applyFill="1" applyBorder="1" applyAlignment="1">
      <alignment horizontal="center" vertical="center" wrapText="1"/>
    </xf>
    <xf numFmtId="0" fontId="12" fillId="10" borderId="57" xfId="0" applyFont="1" applyFill="1" applyBorder="1" applyAlignment="1">
      <alignment horizontal="center" vertical="center" wrapText="1"/>
    </xf>
    <xf numFmtId="0" fontId="12" fillId="10" borderId="58" xfId="0" applyFont="1" applyFill="1" applyBorder="1" applyAlignment="1">
      <alignment horizontal="center" vertical="center" wrapText="1"/>
    </xf>
    <xf numFmtId="0" fontId="12" fillId="10" borderId="62" xfId="0" applyFont="1" applyFill="1" applyBorder="1" applyAlignment="1">
      <alignment horizontal="center" vertical="center" wrapText="1"/>
    </xf>
    <xf numFmtId="0" fontId="12" fillId="10" borderId="59" xfId="0" applyFont="1" applyFill="1" applyBorder="1" applyAlignment="1">
      <alignment horizontal="center" vertical="center" wrapText="1"/>
    </xf>
    <xf numFmtId="0" fontId="12" fillId="10" borderId="60" xfId="0" applyFont="1" applyFill="1" applyBorder="1" applyAlignment="1">
      <alignment horizontal="center" vertical="center" wrapText="1"/>
    </xf>
    <xf numFmtId="0" fontId="12" fillId="10" borderId="61" xfId="0" applyFont="1" applyFill="1" applyBorder="1" applyAlignment="1">
      <alignment horizontal="center" vertical="center" wrapText="1"/>
    </xf>
    <xf numFmtId="0" fontId="9" fillId="10" borderId="12"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29" xfId="0" applyFont="1" applyFill="1" applyBorder="1" applyAlignment="1">
      <alignment horizontal="center" vertical="center" wrapText="1"/>
    </xf>
    <xf numFmtId="0" fontId="11" fillId="9" borderId="27" xfId="0" applyFont="1" applyFill="1" applyBorder="1" applyAlignment="1">
      <alignment horizontal="center" vertical="center" wrapText="1"/>
    </xf>
    <xf numFmtId="0" fontId="13" fillId="9" borderId="14" xfId="0" applyFont="1" applyFill="1" applyBorder="1" applyAlignment="1">
      <alignment horizontal="center" vertical="center"/>
    </xf>
    <xf numFmtId="0" fontId="13" fillId="9" borderId="12" xfId="0" applyFont="1" applyFill="1" applyBorder="1" applyAlignment="1">
      <alignment horizontal="center" vertical="center"/>
    </xf>
    <xf numFmtId="0" fontId="13" fillId="9" borderId="13" xfId="0" applyFont="1" applyFill="1" applyBorder="1" applyAlignment="1">
      <alignment horizontal="center" vertical="center"/>
    </xf>
    <xf numFmtId="0" fontId="2" fillId="11" borderId="93" xfId="0" applyFont="1" applyFill="1" applyBorder="1" applyAlignment="1">
      <alignment horizontal="left" vertical="center" wrapText="1"/>
    </xf>
    <xf numFmtId="0" fontId="2" fillId="11" borderId="94" xfId="0" applyFont="1" applyFill="1" applyBorder="1" applyAlignment="1">
      <alignment horizontal="left" vertical="center" wrapText="1"/>
    </xf>
    <xf numFmtId="0" fontId="20" fillId="11" borderId="65" xfId="0" applyFont="1" applyFill="1" applyBorder="1" applyAlignment="1">
      <alignment horizontal="left" vertical="center" wrapText="1"/>
    </xf>
    <xf numFmtId="0" fontId="20" fillId="11" borderId="71" xfId="0" applyFont="1" applyFill="1" applyBorder="1" applyAlignment="1">
      <alignment horizontal="left" vertical="center" wrapText="1"/>
    </xf>
    <xf numFmtId="0" fontId="2" fillId="5" borderId="95"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3" fillId="5" borderId="96" xfId="0" applyFont="1" applyFill="1" applyBorder="1" applyAlignment="1">
      <alignment horizontal="left" vertical="center" wrapText="1"/>
    </xf>
    <xf numFmtId="0" fontId="3" fillId="5" borderId="5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6" fillId="3" borderId="30" xfId="0" applyFont="1" applyFill="1" applyBorder="1" applyAlignment="1">
      <alignment horizontal="center" vertical="top" wrapText="1"/>
    </xf>
    <xf numFmtId="0" fontId="16" fillId="3" borderId="30" xfId="0" applyFont="1" applyFill="1" applyBorder="1" applyAlignment="1">
      <alignment horizontal="center" vertical="top"/>
    </xf>
    <xf numFmtId="0" fontId="16" fillId="0" borderId="30" xfId="0" applyFont="1" applyBorder="1" applyAlignment="1">
      <alignment horizontal="center" vertical="center" wrapText="1"/>
    </xf>
    <xf numFmtId="0" fontId="16" fillId="0" borderId="30" xfId="0" applyFont="1" applyBorder="1" applyAlignment="1">
      <alignment horizontal="center" vertical="center"/>
    </xf>
    <xf numFmtId="0" fontId="2" fillId="5" borderId="93" xfId="0" applyFont="1" applyFill="1" applyBorder="1" applyAlignment="1">
      <alignment horizontal="left" vertical="center" wrapText="1"/>
    </xf>
    <xf numFmtId="0" fontId="2" fillId="5" borderId="94" xfId="0" applyFont="1" applyFill="1" applyBorder="1" applyAlignment="1">
      <alignment horizontal="left" vertical="center" wrapText="1"/>
    </xf>
    <xf numFmtId="0" fontId="20" fillId="5" borderId="65" xfId="0" applyFont="1" applyFill="1" applyBorder="1" applyAlignment="1">
      <alignment horizontal="left" vertical="center" wrapText="1"/>
    </xf>
    <xf numFmtId="0" fontId="20" fillId="5" borderId="71" xfId="0" applyFont="1" applyFill="1" applyBorder="1" applyAlignment="1">
      <alignment horizontal="left" vertical="center" wrapText="1"/>
    </xf>
    <xf numFmtId="0" fontId="6" fillId="3" borderId="88"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89"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90"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79"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16" fillId="0" borderId="30" xfId="0" applyFont="1" applyBorder="1" applyAlignment="1">
      <alignment horizontal="center" vertical="top" wrapText="1"/>
    </xf>
    <xf numFmtId="0" fontId="2" fillId="9" borderId="3" xfId="0" applyFont="1" applyFill="1" applyBorder="1" applyAlignment="1">
      <alignment horizontal="center" vertical="center" wrapText="1"/>
    </xf>
    <xf numFmtId="0" fontId="16" fillId="0" borderId="30" xfId="0" applyFont="1" applyBorder="1" applyAlignment="1">
      <alignment horizontal="center" vertical="top"/>
    </xf>
    <xf numFmtId="0" fontId="0" fillId="0" borderId="0" xfId="0" applyAlignment="1">
      <alignment horizontal="justify" vertical="center" wrapText="1"/>
    </xf>
  </cellXfs>
  <cellStyles count="3">
    <cellStyle name="Moneda" xfId="1" builtinId="4"/>
    <cellStyle name="Normal" xfId="0" builtinId="0"/>
    <cellStyle name="Porcentaje" xfId="2" builtinId="5"/>
  </cellStyles>
  <dxfs count="107">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patternType="none">
          <bgColor auto="1"/>
        </patternFill>
      </fill>
    </dxf>
    <dxf>
      <fill>
        <patternFill patternType="none">
          <bgColor auto="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ill>
        <patternFill patternType="none">
          <bgColor auto="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42158"/>
      <color rgb="FFD990AB"/>
      <color rgb="FFFFEB9C"/>
      <color rgb="FFC7EFCE"/>
      <color rgb="FF942C2C"/>
      <color rgb="FFC84043"/>
      <color rgb="FFD56D6F"/>
      <color rgb="FF611D1D"/>
      <color rgb="FFD3676A"/>
      <color rgb="FF611C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1209674</xdr:colOff>
      <xdr:row>1</xdr:row>
      <xdr:rowOff>248724</xdr:rowOff>
    </xdr:from>
    <xdr:to>
      <xdr:col>23</xdr:col>
      <xdr:colOff>3499667</xdr:colOff>
      <xdr:row>6</xdr:row>
      <xdr:rowOff>17476</xdr:rowOff>
    </xdr:to>
    <xdr:pic>
      <xdr:nvPicPr>
        <xdr:cNvPr id="5" name="Imagen 4">
          <a:extLst>
            <a:ext uri="{FF2B5EF4-FFF2-40B4-BE49-F238E27FC236}">
              <a16:creationId xmlns:a16="http://schemas.microsoft.com/office/drawing/2014/main" id="{53436B61-6B32-4F27-8547-1F5B9D0C457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0366958" y="455756"/>
          <a:ext cx="5326489" cy="1321508"/>
        </a:xfrm>
        <a:prstGeom prst="rect">
          <a:avLst/>
        </a:prstGeom>
      </xdr:spPr>
    </xdr:pic>
    <xdr:clientData/>
  </xdr:twoCellAnchor>
  <xdr:twoCellAnchor editAs="oneCell">
    <xdr:from>
      <xdr:col>1</xdr:col>
      <xdr:colOff>252820</xdr:colOff>
      <xdr:row>0</xdr:row>
      <xdr:rowOff>39189</xdr:rowOff>
    </xdr:from>
    <xdr:to>
      <xdr:col>2</xdr:col>
      <xdr:colOff>548640</xdr:colOff>
      <xdr:row>9</xdr:row>
      <xdr:rowOff>173927</xdr:rowOff>
    </xdr:to>
    <xdr:pic>
      <xdr:nvPicPr>
        <xdr:cNvPr id="2" name="Imagen 1">
          <a:extLst>
            <a:ext uri="{FF2B5EF4-FFF2-40B4-BE49-F238E27FC236}">
              <a16:creationId xmlns:a16="http://schemas.microsoft.com/office/drawing/2014/main" id="{D4FFA956-8642-422E-8493-65B601D78440}"/>
            </a:ext>
          </a:extLst>
        </xdr:cNvPr>
        <xdr:cNvPicPr>
          <a:picLocks noChangeAspect="1"/>
        </xdr:cNvPicPr>
      </xdr:nvPicPr>
      <xdr:blipFill>
        <a:blip xmlns:r="http://schemas.openxmlformats.org/officeDocument/2006/relationships" r:embed="rId2"/>
        <a:stretch>
          <a:fillRect/>
        </a:stretch>
      </xdr:blipFill>
      <xdr:spPr>
        <a:xfrm>
          <a:off x="1045300" y="39189"/>
          <a:ext cx="1697900" cy="2488685"/>
        </a:xfrm>
        <a:prstGeom prst="rect">
          <a:avLst/>
        </a:prstGeom>
      </xdr:spPr>
    </xdr:pic>
    <xdr:clientData/>
  </xdr:twoCellAnchor>
  <xdr:twoCellAnchor editAs="oneCell">
    <xdr:from>
      <xdr:col>2</xdr:col>
      <xdr:colOff>962025</xdr:colOff>
      <xdr:row>1</xdr:row>
      <xdr:rowOff>0</xdr:rowOff>
    </xdr:from>
    <xdr:to>
      <xdr:col>3</xdr:col>
      <xdr:colOff>647700</xdr:colOff>
      <xdr:row>9</xdr:row>
      <xdr:rowOff>6730</xdr:rowOff>
    </xdr:to>
    <xdr:pic>
      <xdr:nvPicPr>
        <xdr:cNvPr id="3" name="Imagen 2">
          <a:extLst>
            <a:ext uri="{FF2B5EF4-FFF2-40B4-BE49-F238E27FC236}">
              <a16:creationId xmlns:a16="http://schemas.microsoft.com/office/drawing/2014/main" id="{7C9EBCFD-3110-4E0B-9B30-CE614BE926B8}"/>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3"/>
        <a:srcRect l="5984" t="2830" r="4724" b="3150"/>
        <a:stretch/>
      </xdr:blipFill>
      <xdr:spPr>
        <a:xfrm>
          <a:off x="3086100" y="190500"/>
          <a:ext cx="2076450" cy="215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1209674</xdr:colOff>
      <xdr:row>0</xdr:row>
      <xdr:rowOff>119063</xdr:rowOff>
    </xdr:from>
    <xdr:to>
      <xdr:col>23</xdr:col>
      <xdr:colOff>3499667</xdr:colOff>
      <xdr:row>6</xdr:row>
      <xdr:rowOff>40482</xdr:rowOff>
    </xdr:to>
    <xdr:pic>
      <xdr:nvPicPr>
        <xdr:cNvPr id="2" name="Imagen 1">
          <a:extLst>
            <a:ext uri="{FF2B5EF4-FFF2-40B4-BE49-F238E27FC236}">
              <a16:creationId xmlns:a16="http://schemas.microsoft.com/office/drawing/2014/main" id="{EE9EC4AF-F103-4513-8321-ADA90BEEBC6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stretch>
          <a:fillRect/>
        </a:stretch>
      </xdr:blipFill>
      <xdr:spPr>
        <a:xfrm>
          <a:off x="30089474" y="119063"/>
          <a:ext cx="5284653" cy="2047399"/>
        </a:xfrm>
        <a:prstGeom prst="rect">
          <a:avLst/>
        </a:prstGeom>
      </xdr:spPr>
    </xdr:pic>
    <xdr:clientData/>
  </xdr:twoCellAnchor>
  <xdr:twoCellAnchor editAs="oneCell">
    <xdr:from>
      <xdr:col>1</xdr:col>
      <xdr:colOff>252820</xdr:colOff>
      <xdr:row>0</xdr:row>
      <xdr:rowOff>39189</xdr:rowOff>
    </xdr:from>
    <xdr:to>
      <xdr:col>2</xdr:col>
      <xdr:colOff>548640</xdr:colOff>
      <xdr:row>8</xdr:row>
      <xdr:rowOff>17084</xdr:rowOff>
    </xdr:to>
    <xdr:pic>
      <xdr:nvPicPr>
        <xdr:cNvPr id="3" name="Imagen 2">
          <a:extLst>
            <a:ext uri="{FF2B5EF4-FFF2-40B4-BE49-F238E27FC236}">
              <a16:creationId xmlns:a16="http://schemas.microsoft.com/office/drawing/2014/main" id="{4245556A-31C2-4158-B51D-47174F0AAF85}"/>
            </a:ext>
          </a:extLst>
        </xdr:cNvPr>
        <xdr:cNvPicPr>
          <a:picLocks noChangeAspect="1"/>
        </xdr:cNvPicPr>
      </xdr:nvPicPr>
      <xdr:blipFill>
        <a:blip xmlns:r="http://schemas.openxmlformats.org/officeDocument/2006/relationships" r:embed="rId2"/>
        <a:stretch>
          <a:fillRect/>
        </a:stretch>
      </xdr:blipFill>
      <xdr:spPr>
        <a:xfrm>
          <a:off x="1037680" y="39189"/>
          <a:ext cx="1697900" cy="2469635"/>
        </a:xfrm>
        <a:prstGeom prst="rect">
          <a:avLst/>
        </a:prstGeom>
      </xdr:spPr>
    </xdr:pic>
    <xdr:clientData/>
  </xdr:twoCellAnchor>
  <xdr:twoCellAnchor editAs="oneCell">
    <xdr:from>
      <xdr:col>2</xdr:col>
      <xdr:colOff>962025</xdr:colOff>
      <xdr:row>1</xdr:row>
      <xdr:rowOff>0</xdr:rowOff>
    </xdr:from>
    <xdr:to>
      <xdr:col>3</xdr:col>
      <xdr:colOff>647700</xdr:colOff>
      <xdr:row>7</xdr:row>
      <xdr:rowOff>38100</xdr:rowOff>
    </xdr:to>
    <xdr:pic>
      <xdr:nvPicPr>
        <xdr:cNvPr id="4" name="Imagen 3">
          <a:extLst>
            <a:ext uri="{FF2B5EF4-FFF2-40B4-BE49-F238E27FC236}">
              <a16:creationId xmlns:a16="http://schemas.microsoft.com/office/drawing/2014/main" id="{BC8AAB41-9A52-463A-B0AA-73A43904D37D}"/>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3"/>
        <a:srcRect l="5984" t="2830" r="4724" b="3150"/>
        <a:stretch/>
      </xdr:blipFill>
      <xdr:spPr>
        <a:xfrm>
          <a:off x="3148965" y="190500"/>
          <a:ext cx="2146935" cy="215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1209674</xdr:colOff>
      <xdr:row>0</xdr:row>
      <xdr:rowOff>119063</xdr:rowOff>
    </xdr:from>
    <xdr:to>
      <xdr:col>23</xdr:col>
      <xdr:colOff>3499667</xdr:colOff>
      <xdr:row>6</xdr:row>
      <xdr:rowOff>40482</xdr:rowOff>
    </xdr:to>
    <xdr:pic>
      <xdr:nvPicPr>
        <xdr:cNvPr id="2" name="Imagen 1">
          <a:extLst>
            <a:ext uri="{FF2B5EF4-FFF2-40B4-BE49-F238E27FC236}">
              <a16:creationId xmlns:a16="http://schemas.microsoft.com/office/drawing/2014/main" id="{E5952D4D-9E5A-4EA7-8DC5-1A1D41D29C3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stretch>
          <a:fillRect/>
        </a:stretch>
      </xdr:blipFill>
      <xdr:spPr>
        <a:xfrm>
          <a:off x="30089474" y="119063"/>
          <a:ext cx="5284653" cy="2047399"/>
        </a:xfrm>
        <a:prstGeom prst="rect">
          <a:avLst/>
        </a:prstGeom>
      </xdr:spPr>
    </xdr:pic>
    <xdr:clientData/>
  </xdr:twoCellAnchor>
  <xdr:twoCellAnchor editAs="oneCell">
    <xdr:from>
      <xdr:col>1</xdr:col>
      <xdr:colOff>252820</xdr:colOff>
      <xdr:row>0</xdr:row>
      <xdr:rowOff>39189</xdr:rowOff>
    </xdr:from>
    <xdr:to>
      <xdr:col>2</xdr:col>
      <xdr:colOff>548640</xdr:colOff>
      <xdr:row>8</xdr:row>
      <xdr:rowOff>17084</xdr:rowOff>
    </xdr:to>
    <xdr:pic>
      <xdr:nvPicPr>
        <xdr:cNvPr id="3" name="Imagen 2">
          <a:extLst>
            <a:ext uri="{FF2B5EF4-FFF2-40B4-BE49-F238E27FC236}">
              <a16:creationId xmlns:a16="http://schemas.microsoft.com/office/drawing/2014/main" id="{50B20E84-EA3E-427B-92CA-48A9E3BF2754}"/>
            </a:ext>
          </a:extLst>
        </xdr:cNvPr>
        <xdr:cNvPicPr>
          <a:picLocks noChangeAspect="1"/>
        </xdr:cNvPicPr>
      </xdr:nvPicPr>
      <xdr:blipFill>
        <a:blip xmlns:r="http://schemas.openxmlformats.org/officeDocument/2006/relationships" r:embed="rId2"/>
        <a:stretch>
          <a:fillRect/>
        </a:stretch>
      </xdr:blipFill>
      <xdr:spPr>
        <a:xfrm>
          <a:off x="1037680" y="39189"/>
          <a:ext cx="1697900" cy="2469635"/>
        </a:xfrm>
        <a:prstGeom prst="rect">
          <a:avLst/>
        </a:prstGeom>
      </xdr:spPr>
    </xdr:pic>
    <xdr:clientData/>
  </xdr:twoCellAnchor>
  <xdr:twoCellAnchor editAs="oneCell">
    <xdr:from>
      <xdr:col>2</xdr:col>
      <xdr:colOff>962025</xdr:colOff>
      <xdr:row>1</xdr:row>
      <xdr:rowOff>0</xdr:rowOff>
    </xdr:from>
    <xdr:to>
      <xdr:col>3</xdr:col>
      <xdr:colOff>647700</xdr:colOff>
      <xdr:row>7</xdr:row>
      <xdr:rowOff>38100</xdr:rowOff>
    </xdr:to>
    <xdr:pic>
      <xdr:nvPicPr>
        <xdr:cNvPr id="4" name="Imagen 3">
          <a:extLst>
            <a:ext uri="{FF2B5EF4-FFF2-40B4-BE49-F238E27FC236}">
              <a16:creationId xmlns:a16="http://schemas.microsoft.com/office/drawing/2014/main" id="{70E5A7D1-A54E-4291-8C40-AE7F10ECA3E2}"/>
            </a:ext>
            <a:ext uri="{147F2762-F138-4A5C-976F-8EAC2B608ADB}">
              <a16:predDERef xmlns:a16="http://schemas.microsoft.com/office/drawing/2014/main" pred="{D4FFA956-8642-422E-8493-65B601D78440}"/>
            </a:ext>
          </a:extLst>
        </xdr:cNvPr>
        <xdr:cNvPicPr>
          <a:picLocks noChangeAspect="1"/>
        </xdr:cNvPicPr>
      </xdr:nvPicPr>
      <xdr:blipFill>
        <a:blip xmlns:r="http://schemas.openxmlformats.org/officeDocument/2006/relationships" r:embed="rId3"/>
        <a:srcRect l="5984" t="2830" r="4724" b="3150"/>
        <a:stretch/>
      </xdr:blipFill>
      <xdr:spPr>
        <a:xfrm>
          <a:off x="3148965" y="190500"/>
          <a:ext cx="2146935" cy="2156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1209674</xdr:colOff>
      <xdr:row>1</xdr:row>
      <xdr:rowOff>0</xdr:rowOff>
    </xdr:from>
    <xdr:to>
      <xdr:col>10</xdr:col>
      <xdr:colOff>3499667</xdr:colOff>
      <xdr:row>1</xdr:row>
      <xdr:rowOff>1352875</xdr:rowOff>
    </xdr:to>
    <xdr:pic>
      <xdr:nvPicPr>
        <xdr:cNvPr id="2" name="Imagen 1">
          <a:extLst>
            <a:ext uri="{FF2B5EF4-FFF2-40B4-BE49-F238E27FC236}">
              <a16:creationId xmlns:a16="http://schemas.microsoft.com/office/drawing/2014/main" id="{0FEE175D-A506-426F-B6D6-13EB1C3D4D3B}"/>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0254814" y="438505"/>
          <a:ext cx="5291985" cy="133876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54"/>
  <sheetViews>
    <sheetView tabSelected="1" topLeftCell="J1" zoomScale="75" zoomScaleNormal="55" zoomScaleSheetLayoutView="55" workbookViewId="0">
      <pane ySplit="1" topLeftCell="A12" activePane="bottomLeft" state="frozen"/>
      <selection pane="bottomLeft" activeCell="T14" sqref="T14"/>
    </sheetView>
  </sheetViews>
  <sheetFormatPr baseColWidth="10" defaultColWidth="11.33203125" defaultRowHeight="15" x14ac:dyDescent="0.2"/>
  <cols>
    <col min="2" max="2" width="20.33203125" customWidth="1"/>
    <col min="3" max="3" width="35.83203125" style="26" customWidth="1"/>
    <col min="4" max="4" width="31.33203125" customWidth="1"/>
    <col min="5" max="5" width="29.83203125" customWidth="1"/>
    <col min="6" max="6" width="33.1640625" customWidth="1"/>
    <col min="7" max="8" width="17.6640625" customWidth="1"/>
    <col min="9" max="20" width="17" customWidth="1"/>
    <col min="21" max="21" width="19.1640625" customWidth="1"/>
    <col min="22" max="22" width="24.1640625" customWidth="1"/>
    <col min="23" max="23" width="19.1640625" customWidth="1"/>
    <col min="24" max="24" width="56.1640625" customWidth="1"/>
  </cols>
  <sheetData>
    <row r="1" spans="2:24" ht="16" thickBot="1" x14ac:dyDescent="0.25"/>
    <row r="2" spans="2:24" ht="28" x14ac:dyDescent="0.2">
      <c r="E2" s="213" t="s">
        <v>0</v>
      </c>
      <c r="F2" s="214"/>
      <c r="G2" s="214"/>
      <c r="H2" s="214"/>
      <c r="I2" s="214"/>
      <c r="J2" s="214"/>
      <c r="K2" s="214"/>
      <c r="L2" s="214"/>
      <c r="M2" s="214"/>
      <c r="N2" s="214"/>
      <c r="O2" s="214"/>
      <c r="P2" s="214"/>
      <c r="Q2" s="214"/>
      <c r="R2" s="214"/>
      <c r="S2" s="214"/>
      <c r="T2" s="72"/>
    </row>
    <row r="3" spans="2:24" ht="28" x14ac:dyDescent="0.2">
      <c r="E3" s="215" t="s">
        <v>1</v>
      </c>
      <c r="F3" s="216"/>
      <c r="G3" s="216"/>
      <c r="H3" s="216"/>
      <c r="I3" s="216"/>
      <c r="J3" s="216"/>
      <c r="K3" s="216"/>
      <c r="L3" s="216"/>
      <c r="M3" s="216"/>
      <c r="N3" s="216"/>
      <c r="O3" s="216"/>
      <c r="P3" s="216"/>
      <c r="Q3" s="216"/>
      <c r="R3" s="216"/>
      <c r="S3" s="216"/>
      <c r="T3" s="72"/>
    </row>
    <row r="4" spans="2:24" ht="28" x14ac:dyDescent="0.2">
      <c r="E4" s="215" t="s">
        <v>254</v>
      </c>
      <c r="F4" s="216"/>
      <c r="G4" s="216"/>
      <c r="H4" s="216"/>
      <c r="I4" s="216"/>
      <c r="J4" s="216"/>
      <c r="K4" s="216"/>
      <c r="L4" s="216"/>
      <c r="M4" s="216"/>
      <c r="N4" s="216"/>
      <c r="O4" s="216"/>
      <c r="P4" s="216"/>
      <c r="Q4" s="216"/>
      <c r="R4" s="216"/>
      <c r="S4" s="216"/>
      <c r="T4" s="72"/>
    </row>
    <row r="5" spans="2:24" ht="29" thickBot="1" x14ac:dyDescent="0.25">
      <c r="E5" s="217" t="s">
        <v>212</v>
      </c>
      <c r="F5" s="218"/>
      <c r="G5" s="218"/>
      <c r="H5" s="218"/>
      <c r="I5" s="218"/>
      <c r="J5" s="218"/>
      <c r="K5" s="218"/>
      <c r="L5" s="218"/>
      <c r="M5" s="218"/>
      <c r="N5" s="218"/>
      <c r="O5" s="218"/>
      <c r="P5" s="218"/>
      <c r="Q5" s="218"/>
      <c r="R5" s="218"/>
      <c r="S5" s="218"/>
      <c r="T5" s="72"/>
    </row>
    <row r="9" spans="2:24" ht="16" thickBot="1" x14ac:dyDescent="0.25"/>
    <row r="10" spans="2:24" ht="21" thickBot="1" x14ac:dyDescent="0.25">
      <c r="G10" s="219" t="s">
        <v>4</v>
      </c>
      <c r="H10" s="220"/>
      <c r="I10" s="220"/>
      <c r="J10" s="220"/>
      <c r="K10" s="220"/>
      <c r="L10" s="220"/>
      <c r="M10" s="220"/>
      <c r="N10" s="220"/>
      <c r="O10" s="220"/>
      <c r="P10" s="220"/>
      <c r="Q10" s="220"/>
      <c r="R10" s="220"/>
      <c r="S10" s="220"/>
      <c r="T10" s="220"/>
      <c r="U10" s="220"/>
      <c r="V10" s="220"/>
      <c r="W10" s="221"/>
    </row>
    <row r="11" spans="2:24" ht="19" thickBot="1" x14ac:dyDescent="0.25">
      <c r="B11" s="201" t="s">
        <v>5</v>
      </c>
      <c r="C11" s="203" t="s">
        <v>6</v>
      </c>
      <c r="D11" s="205" t="s">
        <v>7</v>
      </c>
      <c r="E11" s="206"/>
      <c r="F11" s="207"/>
      <c r="G11" s="208" t="s">
        <v>8</v>
      </c>
      <c r="H11" s="208"/>
      <c r="I11" s="208"/>
      <c r="J11" s="208"/>
      <c r="K11" s="209"/>
      <c r="L11" s="211" t="s">
        <v>9</v>
      </c>
      <c r="M11" s="211"/>
      <c r="N11" s="211"/>
      <c r="O11" s="212"/>
      <c r="P11" s="211" t="s">
        <v>10</v>
      </c>
      <c r="Q11" s="211"/>
      <c r="R11" s="211"/>
      <c r="S11" s="212"/>
      <c r="T11" s="210" t="s">
        <v>11</v>
      </c>
      <c r="U11" s="211"/>
      <c r="V11" s="211"/>
      <c r="W11" s="212"/>
      <c r="X11" s="199" t="s">
        <v>12</v>
      </c>
    </row>
    <row r="12" spans="2:24" ht="103" thickBot="1" x14ac:dyDescent="0.25">
      <c r="B12" s="202"/>
      <c r="C12" s="204"/>
      <c r="D12" s="63" t="s">
        <v>13</v>
      </c>
      <c r="E12" s="63" t="s">
        <v>14</v>
      </c>
      <c r="F12" s="63" t="s">
        <v>15</v>
      </c>
      <c r="G12" s="76" t="s">
        <v>16</v>
      </c>
      <c r="H12" s="52" t="s">
        <v>17</v>
      </c>
      <c r="I12" s="77" t="s">
        <v>18</v>
      </c>
      <c r="J12" s="53" t="s">
        <v>19</v>
      </c>
      <c r="K12" s="78" t="s">
        <v>20</v>
      </c>
      <c r="L12" s="54" t="s">
        <v>17</v>
      </c>
      <c r="M12" s="77" t="s">
        <v>18</v>
      </c>
      <c r="N12" s="53" t="s">
        <v>19</v>
      </c>
      <c r="O12" s="78" t="s">
        <v>20</v>
      </c>
      <c r="P12" s="54" t="s">
        <v>17</v>
      </c>
      <c r="Q12" s="79" t="s">
        <v>18</v>
      </c>
      <c r="R12" s="53" t="s">
        <v>19</v>
      </c>
      <c r="S12" s="80" t="s">
        <v>20</v>
      </c>
      <c r="T12" s="53" t="s">
        <v>17</v>
      </c>
      <c r="U12" s="79" t="s">
        <v>18</v>
      </c>
      <c r="V12" s="53" t="s">
        <v>19</v>
      </c>
      <c r="W12" s="80" t="s">
        <v>20</v>
      </c>
      <c r="X12" s="200"/>
    </row>
    <row r="13" spans="2:24" ht="168.5" customHeight="1" x14ac:dyDescent="0.2">
      <c r="B13" s="57" t="s">
        <v>21</v>
      </c>
      <c r="C13" s="162" t="s">
        <v>22</v>
      </c>
      <c r="D13" s="59" t="s">
        <v>23</v>
      </c>
      <c r="E13" s="60" t="s">
        <v>24</v>
      </c>
      <c r="F13" s="61" t="s">
        <v>25</v>
      </c>
      <c r="G13" s="186">
        <v>0.80469999999999997</v>
      </c>
      <c r="H13" s="187">
        <v>0.20117499999999999</v>
      </c>
      <c r="I13" s="188">
        <v>0.20117499999999999</v>
      </c>
      <c r="J13" s="188">
        <v>0.20117499999999999</v>
      </c>
      <c r="K13" s="189">
        <v>0.20117499999999999</v>
      </c>
      <c r="L13" s="190">
        <v>0.20117499999999999</v>
      </c>
      <c r="M13" s="188">
        <v>0.20119999999999999</v>
      </c>
      <c r="N13" s="191"/>
      <c r="O13" s="192"/>
      <c r="P13" s="193">
        <f t="shared" ref="P13" si="0">IFERROR((L13/H13),"100%")</f>
        <v>1</v>
      </c>
      <c r="Q13" s="194">
        <v>1</v>
      </c>
      <c r="R13" s="195"/>
      <c r="S13" s="196"/>
      <c r="T13" s="197">
        <f t="shared" ref="T13" si="1">IFERROR((L13/G13),"No Programado")</f>
        <v>0.25</v>
      </c>
      <c r="U13" s="188">
        <v>0.5</v>
      </c>
      <c r="V13" s="195"/>
      <c r="W13" s="196"/>
      <c r="X13" s="198" t="s">
        <v>298</v>
      </c>
    </row>
    <row r="14" spans="2:24" ht="197.75" customHeight="1" x14ac:dyDescent="0.2">
      <c r="B14" s="122" t="s">
        <v>75</v>
      </c>
      <c r="C14" s="163" t="s">
        <v>76</v>
      </c>
      <c r="D14" s="123" t="s">
        <v>77</v>
      </c>
      <c r="E14" s="123" t="s">
        <v>78</v>
      </c>
      <c r="F14" s="148" t="s">
        <v>160</v>
      </c>
      <c r="G14" s="153">
        <f>SUM(H14:K14)</f>
        <v>32429</v>
      </c>
      <c r="H14" s="173">
        <f>SUM(H15,H18,H21,H30,H31,H34,H39,H43)</f>
        <v>5507</v>
      </c>
      <c r="I14" s="173">
        <f t="shared" ref="I14:K14" si="2">SUM(I15,I18,I21,I30,I31,I34,I39,I43)</f>
        <v>16292</v>
      </c>
      <c r="J14" s="173">
        <f t="shared" si="2"/>
        <v>6212</v>
      </c>
      <c r="K14" s="180">
        <f t="shared" si="2"/>
        <v>4418</v>
      </c>
      <c r="L14" s="181">
        <f>SUM(L15,L18,L21,L30,L31,L34,L39,L43)</f>
        <v>5593</v>
      </c>
      <c r="M14" s="182">
        <f>SUM(M15,M18,M21,M30,M31,M34,M39,M43)</f>
        <v>14764</v>
      </c>
      <c r="N14" s="42"/>
      <c r="O14" s="43"/>
      <c r="P14" s="40">
        <f t="shared" ref="P14:Q51" si="3">IFERROR((L14/H14),"100%")</f>
        <v>1.0156164881060468</v>
      </c>
      <c r="Q14" s="40">
        <f t="shared" si="3"/>
        <v>0.90621163761355261</v>
      </c>
      <c r="R14" s="46"/>
      <c r="S14" s="161"/>
      <c r="T14" s="185">
        <f>IFERROR((L14)/(G14),"No Programado")</f>
        <v>0.17246908631163466</v>
      </c>
      <c r="U14" s="101">
        <f>IFERROR((L14+M14)/(G14),"No Programado")</f>
        <v>0.62774060254710295</v>
      </c>
      <c r="V14" s="46"/>
      <c r="W14" s="46"/>
      <c r="X14" s="172" t="s">
        <v>292</v>
      </c>
    </row>
    <row r="15" spans="2:24" ht="196.25" customHeight="1" x14ac:dyDescent="0.2">
      <c r="B15" s="124" t="s">
        <v>79</v>
      </c>
      <c r="C15" s="164" t="s">
        <v>207</v>
      </c>
      <c r="D15" s="126" t="s">
        <v>80</v>
      </c>
      <c r="E15" s="126" t="s">
        <v>81</v>
      </c>
      <c r="F15" s="149" t="s">
        <v>161</v>
      </c>
      <c r="G15" s="154">
        <f t="shared" ref="G15:G51" si="4">SUM(H15:K15)</f>
        <v>680</v>
      </c>
      <c r="H15" s="173">
        <v>118</v>
      </c>
      <c r="I15" s="173">
        <v>185</v>
      </c>
      <c r="J15" s="173">
        <v>184</v>
      </c>
      <c r="K15" s="180">
        <v>193</v>
      </c>
      <c r="L15" s="181">
        <f t="shared" ref="L15" si="5">SUM(L16:L17)</f>
        <v>118</v>
      </c>
      <c r="M15" s="173">
        <v>185</v>
      </c>
      <c r="N15" s="1"/>
      <c r="O15" s="2"/>
      <c r="P15" s="40">
        <f t="shared" si="3"/>
        <v>1</v>
      </c>
      <c r="Q15" s="40">
        <f t="shared" si="3"/>
        <v>1</v>
      </c>
      <c r="R15" s="46"/>
      <c r="S15" s="90"/>
      <c r="T15" s="101">
        <f t="shared" ref="T15:T51" si="6">IFERROR((L15)/(G15),"No Programado")</f>
        <v>0.17352941176470588</v>
      </c>
      <c r="U15" s="101">
        <f t="shared" ref="U15:U51" si="7">IFERROR((L15+M15)/(G15),"No Programado")</f>
        <v>0.44558823529411767</v>
      </c>
      <c r="V15" s="46"/>
      <c r="W15" s="90"/>
      <c r="X15" s="171" t="s">
        <v>251</v>
      </c>
    </row>
    <row r="16" spans="2:24" ht="127.75" customHeight="1" x14ac:dyDescent="0.2">
      <c r="B16" s="127" t="s">
        <v>33</v>
      </c>
      <c r="C16" s="150" t="s">
        <v>253</v>
      </c>
      <c r="D16" s="129" t="s">
        <v>252</v>
      </c>
      <c r="E16" s="129" t="s">
        <v>82</v>
      </c>
      <c r="F16" s="150" t="s">
        <v>162</v>
      </c>
      <c r="G16" s="6">
        <f t="shared" si="4"/>
        <v>608</v>
      </c>
      <c r="H16" s="173">
        <v>100</v>
      </c>
      <c r="I16" s="174">
        <v>167</v>
      </c>
      <c r="J16" s="175">
        <v>166</v>
      </c>
      <c r="K16" s="174">
        <v>175</v>
      </c>
      <c r="L16" s="25">
        <v>100</v>
      </c>
      <c r="M16" s="1">
        <v>167</v>
      </c>
      <c r="N16" s="1"/>
      <c r="O16" s="2"/>
      <c r="P16" s="40">
        <f t="shared" si="3"/>
        <v>1</v>
      </c>
      <c r="Q16" s="40">
        <f t="shared" si="3"/>
        <v>1</v>
      </c>
      <c r="R16" s="46"/>
      <c r="S16" s="90"/>
      <c r="T16" s="101">
        <f t="shared" si="6"/>
        <v>0.16447368421052633</v>
      </c>
      <c r="U16" s="101">
        <f t="shared" si="7"/>
        <v>0.43914473684210525</v>
      </c>
      <c r="V16" s="46"/>
      <c r="W16" s="90"/>
      <c r="X16" s="168" t="s">
        <v>251</v>
      </c>
    </row>
    <row r="17" spans="2:24" ht="90" x14ac:dyDescent="0.2">
      <c r="B17" s="127" t="s">
        <v>33</v>
      </c>
      <c r="C17" s="150" t="s">
        <v>208</v>
      </c>
      <c r="D17" s="129" t="s">
        <v>83</v>
      </c>
      <c r="E17" s="129" t="s">
        <v>84</v>
      </c>
      <c r="F17" s="150" t="s">
        <v>163</v>
      </c>
      <c r="G17" s="6">
        <f t="shared" si="4"/>
        <v>72</v>
      </c>
      <c r="H17" s="173">
        <v>18</v>
      </c>
      <c r="I17" s="174">
        <v>18</v>
      </c>
      <c r="J17" s="175">
        <v>18</v>
      </c>
      <c r="K17" s="174">
        <v>18</v>
      </c>
      <c r="L17" s="25">
        <v>18</v>
      </c>
      <c r="M17" s="1">
        <v>18</v>
      </c>
      <c r="N17" s="1"/>
      <c r="O17" s="2"/>
      <c r="P17" s="40">
        <f t="shared" si="3"/>
        <v>1</v>
      </c>
      <c r="Q17" s="40">
        <f t="shared" si="3"/>
        <v>1</v>
      </c>
      <c r="R17" s="46"/>
      <c r="S17" s="90"/>
      <c r="T17" s="101">
        <f t="shared" si="6"/>
        <v>0.25</v>
      </c>
      <c r="U17" s="101">
        <f t="shared" si="7"/>
        <v>0.5</v>
      </c>
      <c r="V17" s="46"/>
      <c r="W17" s="90"/>
      <c r="X17" s="168" t="s">
        <v>213</v>
      </c>
    </row>
    <row r="18" spans="2:24" ht="165.75" customHeight="1" x14ac:dyDescent="0.2">
      <c r="B18" s="124" t="s">
        <v>85</v>
      </c>
      <c r="C18" s="164" t="s">
        <v>209</v>
      </c>
      <c r="D18" s="126" t="s">
        <v>86</v>
      </c>
      <c r="E18" s="126" t="s">
        <v>87</v>
      </c>
      <c r="F18" s="149" t="s">
        <v>164</v>
      </c>
      <c r="G18" s="154">
        <f t="shared" si="4"/>
        <v>13315</v>
      </c>
      <c r="H18" s="173">
        <v>3425</v>
      </c>
      <c r="I18" s="174">
        <v>4130</v>
      </c>
      <c r="J18" s="175">
        <v>3730</v>
      </c>
      <c r="K18" s="174">
        <v>2030</v>
      </c>
      <c r="L18" s="25">
        <v>3676</v>
      </c>
      <c r="M18" s="1">
        <v>2173</v>
      </c>
      <c r="N18" s="1"/>
      <c r="O18" s="2"/>
      <c r="P18" s="40">
        <f t="shared" si="3"/>
        <v>1.0732846715328468</v>
      </c>
      <c r="Q18" s="40">
        <f t="shared" si="3"/>
        <v>0.52615012106537529</v>
      </c>
      <c r="R18" s="46"/>
      <c r="S18" s="90"/>
      <c r="T18" s="101">
        <f t="shared" si="6"/>
        <v>0.27607960946301163</v>
      </c>
      <c r="U18" s="101">
        <f t="shared" si="7"/>
        <v>0.43927900863687569</v>
      </c>
      <c r="V18" s="46"/>
      <c r="W18" s="90"/>
      <c r="X18" s="171" t="s">
        <v>276</v>
      </c>
    </row>
    <row r="19" spans="2:24" ht="109.5" customHeight="1" x14ac:dyDescent="0.2">
      <c r="B19" s="127" t="s">
        <v>33</v>
      </c>
      <c r="C19" s="150" t="s">
        <v>210</v>
      </c>
      <c r="D19" s="130" t="s">
        <v>88</v>
      </c>
      <c r="E19" s="129" t="s">
        <v>89</v>
      </c>
      <c r="F19" s="128" t="s">
        <v>165</v>
      </c>
      <c r="G19" s="155">
        <f t="shared" si="4"/>
        <v>13200</v>
      </c>
      <c r="H19" s="173">
        <v>3400</v>
      </c>
      <c r="I19" s="174">
        <v>4100</v>
      </c>
      <c r="J19" s="175">
        <v>3700</v>
      </c>
      <c r="K19" s="174">
        <v>2000</v>
      </c>
      <c r="L19" s="25">
        <v>3656</v>
      </c>
      <c r="M19" s="1">
        <v>2143</v>
      </c>
      <c r="N19" s="1"/>
      <c r="O19" s="2"/>
      <c r="P19" s="40">
        <f t="shared" si="3"/>
        <v>1.0752941176470587</v>
      </c>
      <c r="Q19" s="40">
        <f t="shared" si="3"/>
        <v>0.52268292682926831</v>
      </c>
      <c r="R19" s="46"/>
      <c r="S19" s="90"/>
      <c r="T19" s="101">
        <f t="shared" si="6"/>
        <v>0.27696969696969698</v>
      </c>
      <c r="U19" s="101">
        <f t="shared" si="7"/>
        <v>0.43931818181818183</v>
      </c>
      <c r="V19" s="46"/>
      <c r="W19" s="90"/>
      <c r="X19" s="168" t="s">
        <v>276</v>
      </c>
    </row>
    <row r="20" spans="2:24" ht="110.75" customHeight="1" x14ac:dyDescent="0.2">
      <c r="B20" s="127" t="s">
        <v>33</v>
      </c>
      <c r="C20" s="150" t="s">
        <v>211</v>
      </c>
      <c r="D20" s="130" t="s">
        <v>90</v>
      </c>
      <c r="E20" s="129" t="s">
        <v>91</v>
      </c>
      <c r="F20" s="128" t="s">
        <v>166</v>
      </c>
      <c r="G20" s="155">
        <f t="shared" si="4"/>
        <v>115</v>
      </c>
      <c r="H20" s="173">
        <v>25</v>
      </c>
      <c r="I20" s="174">
        <v>30</v>
      </c>
      <c r="J20" s="175">
        <v>30</v>
      </c>
      <c r="K20" s="174">
        <v>30</v>
      </c>
      <c r="L20" s="25">
        <v>25</v>
      </c>
      <c r="M20" s="1">
        <v>30</v>
      </c>
      <c r="N20" s="1"/>
      <c r="O20" s="2"/>
      <c r="P20" s="40">
        <f t="shared" si="3"/>
        <v>1</v>
      </c>
      <c r="Q20" s="40">
        <f t="shared" si="3"/>
        <v>1</v>
      </c>
      <c r="R20" s="46"/>
      <c r="S20" s="90"/>
      <c r="T20" s="101">
        <f t="shared" si="6"/>
        <v>0.21739130434782608</v>
      </c>
      <c r="U20" s="101">
        <f t="shared" si="7"/>
        <v>0.47826086956521741</v>
      </c>
      <c r="V20" s="46"/>
      <c r="W20" s="90"/>
      <c r="X20" s="168" t="s">
        <v>214</v>
      </c>
    </row>
    <row r="21" spans="2:24" ht="140" customHeight="1" x14ac:dyDescent="0.2">
      <c r="B21" s="124" t="s">
        <v>92</v>
      </c>
      <c r="C21" s="125" t="s">
        <v>93</v>
      </c>
      <c r="D21" s="126" t="s">
        <v>94</v>
      </c>
      <c r="E21" s="126" t="s">
        <v>95</v>
      </c>
      <c r="F21" s="149" t="s">
        <v>167</v>
      </c>
      <c r="G21" s="154">
        <f t="shared" si="4"/>
        <v>13575</v>
      </c>
      <c r="H21" s="173">
        <v>1203</v>
      </c>
      <c r="I21" s="174">
        <v>9851</v>
      </c>
      <c r="J21" s="175">
        <v>1216</v>
      </c>
      <c r="K21" s="174">
        <v>1305</v>
      </c>
      <c r="L21" s="181">
        <v>951</v>
      </c>
      <c r="M21" s="173">
        <v>9981</v>
      </c>
      <c r="N21" s="1"/>
      <c r="O21" s="2"/>
      <c r="P21" s="40">
        <f t="shared" si="3"/>
        <v>0.79052369077306728</v>
      </c>
      <c r="Q21" s="40">
        <f t="shared" si="3"/>
        <v>1.0131966297837782</v>
      </c>
      <c r="R21" s="46"/>
      <c r="S21" s="90"/>
      <c r="T21" s="101">
        <f t="shared" si="6"/>
        <v>7.0055248618784524E-2</v>
      </c>
      <c r="U21" s="101">
        <f t="shared" si="7"/>
        <v>0.80530386740331494</v>
      </c>
      <c r="V21" s="46"/>
      <c r="W21" s="90"/>
      <c r="X21" s="171" t="s">
        <v>241</v>
      </c>
    </row>
    <row r="22" spans="2:24" ht="162.25" customHeight="1" x14ac:dyDescent="0.2">
      <c r="B22" s="131" t="s">
        <v>96</v>
      </c>
      <c r="C22" s="179" t="s">
        <v>97</v>
      </c>
      <c r="D22" s="179" t="s">
        <v>255</v>
      </c>
      <c r="E22" s="132" t="s">
        <v>256</v>
      </c>
      <c r="F22" s="179" t="s">
        <v>257</v>
      </c>
      <c r="G22" s="156">
        <f t="shared" si="4"/>
        <v>150</v>
      </c>
      <c r="H22" s="173">
        <v>75</v>
      </c>
      <c r="I22" s="174">
        <v>0</v>
      </c>
      <c r="J22" s="175">
        <v>56</v>
      </c>
      <c r="K22" s="174">
        <v>19</v>
      </c>
      <c r="L22" s="25">
        <v>38</v>
      </c>
      <c r="M22" s="1">
        <v>6</v>
      </c>
      <c r="N22" s="1"/>
      <c r="O22" s="2"/>
      <c r="P22" s="40">
        <f t="shared" si="3"/>
        <v>0.50666666666666671</v>
      </c>
      <c r="Q22" s="40" t="str">
        <f t="shared" si="3"/>
        <v>100%</v>
      </c>
      <c r="R22" s="46"/>
      <c r="S22" s="90"/>
      <c r="T22" s="101">
        <f t="shared" si="6"/>
        <v>0.25333333333333335</v>
      </c>
      <c r="U22" s="101">
        <f t="shared" si="7"/>
        <v>0.29333333333333333</v>
      </c>
      <c r="V22" s="46"/>
      <c r="W22" s="90"/>
      <c r="X22" s="168" t="s">
        <v>277</v>
      </c>
    </row>
    <row r="23" spans="2:24" ht="178.75" customHeight="1" x14ac:dyDescent="0.2">
      <c r="B23" s="131" t="s">
        <v>96</v>
      </c>
      <c r="C23" s="179" t="s">
        <v>98</v>
      </c>
      <c r="D23" s="179" t="s">
        <v>258</v>
      </c>
      <c r="E23" s="132" t="s">
        <v>259</v>
      </c>
      <c r="F23" s="179" t="s">
        <v>260</v>
      </c>
      <c r="G23" s="156">
        <f t="shared" si="4"/>
        <v>60</v>
      </c>
      <c r="H23" s="173">
        <v>15</v>
      </c>
      <c r="I23" s="174">
        <v>15</v>
      </c>
      <c r="J23" s="175">
        <v>15</v>
      </c>
      <c r="K23" s="174">
        <v>15</v>
      </c>
      <c r="L23" s="25">
        <v>15</v>
      </c>
      <c r="M23" s="1">
        <v>12</v>
      </c>
      <c r="N23" s="1"/>
      <c r="O23" s="2"/>
      <c r="P23" s="40">
        <f t="shared" si="3"/>
        <v>1</v>
      </c>
      <c r="Q23" s="40">
        <f t="shared" si="3"/>
        <v>0.8</v>
      </c>
      <c r="R23" s="46"/>
      <c r="S23" s="90"/>
      <c r="T23" s="101">
        <f t="shared" si="6"/>
        <v>0.25</v>
      </c>
      <c r="U23" s="101">
        <f t="shared" si="7"/>
        <v>0.45</v>
      </c>
      <c r="V23" s="46"/>
      <c r="W23" s="90"/>
      <c r="X23" s="168" t="s">
        <v>279</v>
      </c>
    </row>
    <row r="24" spans="2:24" ht="129.75" customHeight="1" x14ac:dyDescent="0.2">
      <c r="B24" s="131" t="s">
        <v>96</v>
      </c>
      <c r="C24" s="179" t="s">
        <v>100</v>
      </c>
      <c r="D24" s="179" t="s">
        <v>261</v>
      </c>
      <c r="E24" s="132" t="s">
        <v>99</v>
      </c>
      <c r="F24" s="179" t="s">
        <v>262</v>
      </c>
      <c r="G24" s="156">
        <f t="shared" si="4"/>
        <v>200</v>
      </c>
      <c r="H24" s="173">
        <v>15</v>
      </c>
      <c r="I24" s="174">
        <v>50</v>
      </c>
      <c r="J24" s="175">
        <v>15</v>
      </c>
      <c r="K24" s="174">
        <v>120</v>
      </c>
      <c r="L24" s="25">
        <v>58</v>
      </c>
      <c r="M24" s="1">
        <v>26</v>
      </c>
      <c r="N24" s="1"/>
      <c r="O24" s="2"/>
      <c r="P24" s="40">
        <f t="shared" si="3"/>
        <v>3.8666666666666667</v>
      </c>
      <c r="Q24" s="40">
        <f t="shared" si="3"/>
        <v>0.52</v>
      </c>
      <c r="R24" s="46"/>
      <c r="S24" s="90"/>
      <c r="T24" s="101">
        <f t="shared" si="6"/>
        <v>0.28999999999999998</v>
      </c>
      <c r="U24" s="101">
        <f t="shared" si="7"/>
        <v>0.42</v>
      </c>
      <c r="V24" s="46"/>
      <c r="W24" s="90"/>
      <c r="X24" s="168" t="s">
        <v>278</v>
      </c>
    </row>
    <row r="25" spans="2:24" ht="120.25" customHeight="1" x14ac:dyDescent="0.2">
      <c r="B25" s="131" t="s">
        <v>96</v>
      </c>
      <c r="C25" s="179" t="s">
        <v>102</v>
      </c>
      <c r="D25" s="179" t="s">
        <v>263</v>
      </c>
      <c r="E25" s="132" t="s">
        <v>101</v>
      </c>
      <c r="F25" s="179" t="s">
        <v>264</v>
      </c>
      <c r="G25" s="156">
        <f t="shared" si="4"/>
        <v>9782</v>
      </c>
      <c r="H25" s="173">
        <v>270</v>
      </c>
      <c r="I25" s="174">
        <v>8902</v>
      </c>
      <c r="J25" s="175">
        <v>320</v>
      </c>
      <c r="K25" s="174">
        <v>290</v>
      </c>
      <c r="L25" s="25">
        <v>497</v>
      </c>
      <c r="M25" s="1">
        <v>8630</v>
      </c>
      <c r="N25" s="1"/>
      <c r="O25" s="2"/>
      <c r="P25" s="40">
        <f t="shared" si="3"/>
        <v>1.8407407407407408</v>
      </c>
      <c r="Q25" s="40">
        <f t="shared" si="3"/>
        <v>0.9694450685239272</v>
      </c>
      <c r="R25" s="46"/>
      <c r="S25" s="90"/>
      <c r="T25" s="101">
        <f t="shared" si="6"/>
        <v>5.0807605806583521E-2</v>
      </c>
      <c r="U25" s="101">
        <f t="shared" si="7"/>
        <v>0.93304027806174605</v>
      </c>
      <c r="V25" s="46"/>
      <c r="W25" s="90"/>
      <c r="X25" s="168" t="s">
        <v>216</v>
      </c>
    </row>
    <row r="26" spans="2:24" ht="153.5" customHeight="1" x14ac:dyDescent="0.2">
      <c r="B26" s="131" t="s">
        <v>96</v>
      </c>
      <c r="C26" s="179" t="s">
        <v>104</v>
      </c>
      <c r="D26" s="179" t="s">
        <v>265</v>
      </c>
      <c r="E26" s="132" t="s">
        <v>103</v>
      </c>
      <c r="F26" s="179" t="s">
        <v>266</v>
      </c>
      <c r="G26" s="156">
        <f t="shared" si="4"/>
        <v>1600</v>
      </c>
      <c r="H26" s="173">
        <v>375</v>
      </c>
      <c r="I26" s="174">
        <v>425</v>
      </c>
      <c r="J26" s="175">
        <v>350</v>
      </c>
      <c r="K26" s="174">
        <v>450</v>
      </c>
      <c r="L26" s="25">
        <v>190</v>
      </c>
      <c r="M26" s="1">
        <v>981</v>
      </c>
      <c r="N26" s="1"/>
      <c r="O26" s="2"/>
      <c r="P26" s="40">
        <f t="shared" si="3"/>
        <v>0.50666666666666671</v>
      </c>
      <c r="Q26" s="40">
        <f t="shared" si="3"/>
        <v>2.3082352941176469</v>
      </c>
      <c r="R26" s="46"/>
      <c r="S26" s="90"/>
      <c r="T26" s="101">
        <f t="shared" si="6"/>
        <v>0.11874999999999999</v>
      </c>
      <c r="U26" s="101">
        <f t="shared" si="7"/>
        <v>0.73187500000000005</v>
      </c>
      <c r="V26" s="46"/>
      <c r="W26" s="90"/>
      <c r="X26" s="168" t="s">
        <v>280</v>
      </c>
    </row>
    <row r="27" spans="2:24" ht="133.75" customHeight="1" x14ac:dyDescent="0.2">
      <c r="B27" s="131" t="s">
        <v>96</v>
      </c>
      <c r="C27" s="179" t="s">
        <v>106</v>
      </c>
      <c r="D27" s="179" t="s">
        <v>267</v>
      </c>
      <c r="E27" s="132" t="s">
        <v>105</v>
      </c>
      <c r="F27" s="179" t="s">
        <v>268</v>
      </c>
      <c r="G27" s="156">
        <f t="shared" si="4"/>
        <v>1750</v>
      </c>
      <c r="H27" s="173">
        <v>450</v>
      </c>
      <c r="I27" s="174">
        <v>450</v>
      </c>
      <c r="J27" s="175">
        <v>450</v>
      </c>
      <c r="K27" s="174">
        <v>400</v>
      </c>
      <c r="L27" s="25">
        <v>597</v>
      </c>
      <c r="M27" s="1">
        <v>41</v>
      </c>
      <c r="N27" s="1"/>
      <c r="O27" s="2"/>
      <c r="P27" s="40">
        <f t="shared" si="3"/>
        <v>1.3266666666666667</v>
      </c>
      <c r="Q27" s="40">
        <f t="shared" si="3"/>
        <v>9.1111111111111115E-2</v>
      </c>
      <c r="R27" s="46"/>
      <c r="S27" s="90"/>
      <c r="T27" s="101">
        <f t="shared" si="6"/>
        <v>0.34114285714285714</v>
      </c>
      <c r="U27" s="101">
        <f t="shared" si="7"/>
        <v>0.36457142857142855</v>
      </c>
      <c r="V27" s="46"/>
      <c r="W27" s="90"/>
      <c r="X27" s="168" t="s">
        <v>281</v>
      </c>
    </row>
    <row r="28" spans="2:24" ht="140" customHeight="1" x14ac:dyDescent="0.2">
      <c r="B28" s="131" t="s">
        <v>96</v>
      </c>
      <c r="C28" s="179" t="s">
        <v>107</v>
      </c>
      <c r="D28" s="179" t="s">
        <v>269</v>
      </c>
      <c r="E28" s="132" t="s">
        <v>108</v>
      </c>
      <c r="F28" s="179" t="s">
        <v>270</v>
      </c>
      <c r="G28" s="156">
        <f t="shared" si="4"/>
        <v>2</v>
      </c>
      <c r="H28" s="173">
        <v>0</v>
      </c>
      <c r="I28" s="174">
        <v>1</v>
      </c>
      <c r="J28" s="175">
        <v>0</v>
      </c>
      <c r="K28" s="174">
        <v>1</v>
      </c>
      <c r="L28" s="25">
        <v>0</v>
      </c>
      <c r="M28" s="1">
        <v>1</v>
      </c>
      <c r="N28" s="1"/>
      <c r="O28" s="2"/>
      <c r="P28" s="40" t="str">
        <f t="shared" si="3"/>
        <v>100%</v>
      </c>
      <c r="Q28" s="40">
        <f t="shared" si="3"/>
        <v>1</v>
      </c>
      <c r="R28" s="46"/>
      <c r="S28" s="90"/>
      <c r="T28" s="101">
        <f t="shared" si="6"/>
        <v>0</v>
      </c>
      <c r="U28" s="101">
        <f t="shared" si="7"/>
        <v>0.5</v>
      </c>
      <c r="V28" s="46"/>
      <c r="W28" s="90"/>
      <c r="X28" s="168" t="s">
        <v>283</v>
      </c>
    </row>
    <row r="29" spans="2:24" ht="239" customHeight="1" x14ac:dyDescent="0.2">
      <c r="B29" s="131" t="s">
        <v>96</v>
      </c>
      <c r="C29" s="179" t="s">
        <v>109</v>
      </c>
      <c r="D29" s="179" t="s">
        <v>271</v>
      </c>
      <c r="E29" s="132" t="s">
        <v>272</v>
      </c>
      <c r="F29" s="179" t="s">
        <v>273</v>
      </c>
      <c r="G29" s="156">
        <f t="shared" si="4"/>
        <v>31</v>
      </c>
      <c r="H29" s="173">
        <v>3</v>
      </c>
      <c r="I29" s="174">
        <v>8</v>
      </c>
      <c r="J29" s="175">
        <v>10</v>
      </c>
      <c r="K29" s="174">
        <v>10</v>
      </c>
      <c r="L29" s="25">
        <v>142</v>
      </c>
      <c r="M29" s="1">
        <v>284</v>
      </c>
      <c r="N29" s="1"/>
      <c r="O29" s="2"/>
      <c r="P29" s="40">
        <f t="shared" si="3"/>
        <v>47.333333333333336</v>
      </c>
      <c r="Q29" s="40">
        <f t="shared" si="3"/>
        <v>35.5</v>
      </c>
      <c r="R29" s="46"/>
      <c r="S29" s="90"/>
      <c r="T29" s="101">
        <f t="shared" si="6"/>
        <v>4.580645161290323</v>
      </c>
      <c r="U29" s="101">
        <f t="shared" si="7"/>
        <v>13.741935483870968</v>
      </c>
      <c r="V29" s="46"/>
      <c r="W29" s="90"/>
      <c r="X29" s="168" t="s">
        <v>282</v>
      </c>
    </row>
    <row r="30" spans="2:24" ht="75" x14ac:dyDescent="0.2">
      <c r="B30" s="222" t="s">
        <v>110</v>
      </c>
      <c r="C30" s="224" t="s">
        <v>206</v>
      </c>
      <c r="D30" s="133" t="s">
        <v>111</v>
      </c>
      <c r="E30" s="134" t="s">
        <v>112</v>
      </c>
      <c r="F30" s="151" t="s">
        <v>168</v>
      </c>
      <c r="G30" s="157">
        <f t="shared" si="4"/>
        <v>84</v>
      </c>
      <c r="H30" s="173">
        <v>21</v>
      </c>
      <c r="I30" s="174">
        <v>21</v>
      </c>
      <c r="J30" s="175">
        <v>21</v>
      </c>
      <c r="K30" s="174">
        <v>21</v>
      </c>
      <c r="L30" s="181">
        <v>6</v>
      </c>
      <c r="M30" s="173">
        <v>8</v>
      </c>
      <c r="N30" s="1"/>
      <c r="O30" s="2"/>
      <c r="P30" s="40">
        <f t="shared" si="3"/>
        <v>0.2857142857142857</v>
      </c>
      <c r="Q30" s="40">
        <f t="shared" si="3"/>
        <v>0.38095238095238093</v>
      </c>
      <c r="R30" s="46"/>
      <c r="S30" s="90"/>
      <c r="T30" s="101">
        <f t="shared" si="6"/>
        <v>7.1428571428571425E-2</v>
      </c>
      <c r="U30" s="101">
        <f t="shared" si="7"/>
        <v>0.16666666666666666</v>
      </c>
      <c r="V30" s="46"/>
      <c r="W30" s="90"/>
      <c r="X30" s="170" t="s">
        <v>217</v>
      </c>
    </row>
    <row r="31" spans="2:24" ht="75" x14ac:dyDescent="0.2">
      <c r="B31" s="223"/>
      <c r="C31" s="225"/>
      <c r="D31" s="70" t="s">
        <v>113</v>
      </c>
      <c r="E31" s="134" t="s">
        <v>114</v>
      </c>
      <c r="F31" s="151" t="s">
        <v>169</v>
      </c>
      <c r="G31" s="157">
        <f t="shared" si="4"/>
        <v>132</v>
      </c>
      <c r="H31" s="173">
        <v>33</v>
      </c>
      <c r="I31" s="174">
        <v>33</v>
      </c>
      <c r="J31" s="175">
        <v>33</v>
      </c>
      <c r="K31" s="174">
        <v>33</v>
      </c>
      <c r="L31" s="181">
        <v>21</v>
      </c>
      <c r="M31" s="173">
        <v>31</v>
      </c>
      <c r="N31" s="1"/>
      <c r="O31" s="2"/>
      <c r="P31" s="40">
        <f t="shared" si="3"/>
        <v>0.63636363636363635</v>
      </c>
      <c r="Q31" s="40">
        <f t="shared" si="3"/>
        <v>0.93939393939393945</v>
      </c>
      <c r="R31" s="46"/>
      <c r="S31" s="90"/>
      <c r="T31" s="101">
        <f t="shared" si="6"/>
        <v>0.15909090909090909</v>
      </c>
      <c r="U31" s="101">
        <f t="shared" si="7"/>
        <v>0.39393939393939392</v>
      </c>
      <c r="V31" s="46"/>
      <c r="W31" s="90"/>
      <c r="X31" s="170" t="s">
        <v>236</v>
      </c>
    </row>
    <row r="32" spans="2:24" ht="150" x14ac:dyDescent="0.2">
      <c r="B32" s="135" t="s">
        <v>115</v>
      </c>
      <c r="C32" s="136" t="s">
        <v>190</v>
      </c>
      <c r="D32" s="137" t="s">
        <v>116</v>
      </c>
      <c r="E32" s="138" t="s">
        <v>117</v>
      </c>
      <c r="F32" s="140" t="s">
        <v>170</v>
      </c>
      <c r="G32" s="158">
        <f t="shared" si="4"/>
        <v>180</v>
      </c>
      <c r="H32" s="173">
        <v>45</v>
      </c>
      <c r="I32" s="174">
        <v>45</v>
      </c>
      <c r="J32" s="175">
        <v>45</v>
      </c>
      <c r="K32" s="174">
        <v>45</v>
      </c>
      <c r="L32" s="25">
        <v>40</v>
      </c>
      <c r="M32" s="1">
        <v>76</v>
      </c>
      <c r="N32" s="1"/>
      <c r="O32" s="2"/>
      <c r="P32" s="40">
        <f t="shared" si="3"/>
        <v>0.88888888888888884</v>
      </c>
      <c r="Q32" s="40">
        <f t="shared" si="3"/>
        <v>1.6888888888888889</v>
      </c>
      <c r="R32" s="46"/>
      <c r="S32" s="90"/>
      <c r="T32" s="101">
        <f t="shared" si="6"/>
        <v>0.22222222222222221</v>
      </c>
      <c r="U32" s="101">
        <f t="shared" si="7"/>
        <v>0.64444444444444449</v>
      </c>
      <c r="V32" s="46"/>
      <c r="W32" s="90"/>
      <c r="X32" s="168" t="s">
        <v>284</v>
      </c>
    </row>
    <row r="33" spans="2:24" ht="105" x14ac:dyDescent="0.2">
      <c r="B33" s="135" t="s">
        <v>115</v>
      </c>
      <c r="C33" s="136" t="s">
        <v>191</v>
      </c>
      <c r="D33" s="137" t="s">
        <v>118</v>
      </c>
      <c r="E33" s="138" t="s">
        <v>119</v>
      </c>
      <c r="F33" s="140" t="s">
        <v>171</v>
      </c>
      <c r="G33" s="158">
        <f t="shared" si="4"/>
        <v>240</v>
      </c>
      <c r="H33" s="173">
        <v>60</v>
      </c>
      <c r="I33" s="174">
        <v>60</v>
      </c>
      <c r="J33" s="175">
        <v>60</v>
      </c>
      <c r="K33" s="174">
        <v>60</v>
      </c>
      <c r="L33" s="25">
        <v>46</v>
      </c>
      <c r="M33" s="1">
        <v>104</v>
      </c>
      <c r="N33" s="1"/>
      <c r="O33" s="2"/>
      <c r="P33" s="40">
        <f t="shared" si="3"/>
        <v>0.76666666666666672</v>
      </c>
      <c r="Q33" s="40">
        <f t="shared" si="3"/>
        <v>1.7333333333333334</v>
      </c>
      <c r="R33" s="46"/>
      <c r="S33" s="90"/>
      <c r="T33" s="101">
        <f t="shared" si="6"/>
        <v>0.19166666666666668</v>
      </c>
      <c r="U33" s="101">
        <f t="shared" si="7"/>
        <v>0.625</v>
      </c>
      <c r="V33" s="46"/>
      <c r="W33" s="90"/>
      <c r="X33" s="168" t="s">
        <v>285</v>
      </c>
    </row>
    <row r="34" spans="2:24" ht="142" customHeight="1" x14ac:dyDescent="0.2">
      <c r="B34" s="124" t="s">
        <v>120</v>
      </c>
      <c r="C34" s="125" t="s">
        <v>192</v>
      </c>
      <c r="D34" s="126" t="s">
        <v>121</v>
      </c>
      <c r="E34" s="126" t="s">
        <v>122</v>
      </c>
      <c r="F34" s="149" t="s">
        <v>172</v>
      </c>
      <c r="G34" s="154">
        <f t="shared" si="4"/>
        <v>42</v>
      </c>
      <c r="H34" s="173">
        <v>10</v>
      </c>
      <c r="I34" s="174">
        <v>11</v>
      </c>
      <c r="J34" s="175">
        <v>11</v>
      </c>
      <c r="K34" s="174">
        <v>10</v>
      </c>
      <c r="L34" s="181">
        <v>3</v>
      </c>
      <c r="M34" s="173">
        <v>9</v>
      </c>
      <c r="N34" s="1"/>
      <c r="O34" s="2"/>
      <c r="P34" s="40">
        <f t="shared" si="3"/>
        <v>0.3</v>
      </c>
      <c r="Q34" s="40">
        <f t="shared" si="3"/>
        <v>0.81818181818181823</v>
      </c>
      <c r="R34" s="46"/>
      <c r="S34" s="90"/>
      <c r="T34" s="101">
        <f t="shared" si="6"/>
        <v>7.1428571428571425E-2</v>
      </c>
      <c r="U34" s="101">
        <f t="shared" si="7"/>
        <v>0.2857142857142857</v>
      </c>
      <c r="V34" s="46"/>
      <c r="W34" s="90"/>
      <c r="X34" s="171" t="s">
        <v>286</v>
      </c>
    </row>
    <row r="35" spans="2:24" ht="149.5" customHeight="1" x14ac:dyDescent="0.2">
      <c r="B35" s="135" t="s">
        <v>123</v>
      </c>
      <c r="C35" s="139" t="s">
        <v>193</v>
      </c>
      <c r="D35" s="130" t="s">
        <v>124</v>
      </c>
      <c r="E35" s="129" t="s">
        <v>125</v>
      </c>
      <c r="F35" s="128" t="s">
        <v>173</v>
      </c>
      <c r="G35" s="155">
        <f t="shared" si="4"/>
        <v>1700</v>
      </c>
      <c r="H35" s="173">
        <v>300</v>
      </c>
      <c r="I35" s="174">
        <v>500</v>
      </c>
      <c r="J35" s="175">
        <v>550</v>
      </c>
      <c r="K35" s="174">
        <v>350</v>
      </c>
      <c r="L35" s="25">
        <v>732</v>
      </c>
      <c r="M35" s="1">
        <v>513</v>
      </c>
      <c r="N35" s="1"/>
      <c r="O35" s="2"/>
      <c r="P35" s="40">
        <f t="shared" si="3"/>
        <v>2.44</v>
      </c>
      <c r="Q35" s="40">
        <f t="shared" si="3"/>
        <v>1.026</v>
      </c>
      <c r="R35" s="46"/>
      <c r="S35" s="90"/>
      <c r="T35" s="101">
        <f t="shared" si="6"/>
        <v>0.43058823529411766</v>
      </c>
      <c r="U35" s="101">
        <f t="shared" si="7"/>
        <v>0.73235294117647054</v>
      </c>
      <c r="V35" s="46"/>
      <c r="W35" s="90"/>
      <c r="X35" s="168" t="s">
        <v>219</v>
      </c>
    </row>
    <row r="36" spans="2:24" ht="105" x14ac:dyDescent="0.2">
      <c r="B36" s="226" t="s">
        <v>123</v>
      </c>
      <c r="C36" s="228" t="s">
        <v>194</v>
      </c>
      <c r="D36" s="140" t="s">
        <v>126</v>
      </c>
      <c r="E36" s="138" t="s">
        <v>127</v>
      </c>
      <c r="F36" s="140" t="s">
        <v>174</v>
      </c>
      <c r="G36" s="158">
        <f t="shared" si="4"/>
        <v>38</v>
      </c>
      <c r="H36" s="173">
        <v>10</v>
      </c>
      <c r="I36" s="174">
        <v>11</v>
      </c>
      <c r="J36" s="175">
        <v>11</v>
      </c>
      <c r="K36" s="174">
        <v>6</v>
      </c>
      <c r="L36" s="25">
        <v>16</v>
      </c>
      <c r="M36" s="1">
        <v>12</v>
      </c>
      <c r="N36" s="1"/>
      <c r="O36" s="2"/>
      <c r="P36" s="40">
        <f t="shared" si="3"/>
        <v>1.6</v>
      </c>
      <c r="Q36" s="40">
        <f t="shared" si="3"/>
        <v>1.0909090909090908</v>
      </c>
      <c r="R36" s="46"/>
      <c r="S36" s="90"/>
      <c r="T36" s="101">
        <f t="shared" si="6"/>
        <v>0.42105263157894735</v>
      </c>
      <c r="U36" s="101">
        <f t="shared" si="7"/>
        <v>0.73684210526315785</v>
      </c>
      <c r="V36" s="46"/>
      <c r="W36" s="90"/>
      <c r="X36" s="168" t="s">
        <v>220</v>
      </c>
    </row>
    <row r="37" spans="2:24" ht="105" x14ac:dyDescent="0.2">
      <c r="B37" s="227"/>
      <c r="C37" s="229"/>
      <c r="D37" s="140" t="s">
        <v>128</v>
      </c>
      <c r="E37" s="138" t="s">
        <v>129</v>
      </c>
      <c r="F37" s="140" t="s">
        <v>175</v>
      </c>
      <c r="G37" s="158">
        <f t="shared" si="4"/>
        <v>35</v>
      </c>
      <c r="H37" s="173">
        <v>9</v>
      </c>
      <c r="I37" s="174">
        <v>9</v>
      </c>
      <c r="J37" s="175">
        <v>9</v>
      </c>
      <c r="K37" s="174">
        <v>8</v>
      </c>
      <c r="L37" s="25">
        <v>12</v>
      </c>
      <c r="M37" s="1">
        <v>14</v>
      </c>
      <c r="N37" s="1"/>
      <c r="O37" s="2"/>
      <c r="P37" s="40">
        <f t="shared" si="3"/>
        <v>1.3333333333333333</v>
      </c>
      <c r="Q37" s="40">
        <f t="shared" si="3"/>
        <v>1.5555555555555556</v>
      </c>
      <c r="R37" s="46"/>
      <c r="S37" s="90"/>
      <c r="T37" s="101">
        <f t="shared" si="6"/>
        <v>0.34285714285714286</v>
      </c>
      <c r="U37" s="101">
        <f t="shared" si="7"/>
        <v>0.74285714285714288</v>
      </c>
      <c r="V37" s="46"/>
      <c r="W37" s="90"/>
      <c r="X37" s="168" t="s">
        <v>293</v>
      </c>
    </row>
    <row r="38" spans="2:24" ht="105" x14ac:dyDescent="0.2">
      <c r="B38" s="135" t="s">
        <v>123</v>
      </c>
      <c r="C38" s="136" t="s">
        <v>195</v>
      </c>
      <c r="D38" s="141" t="s">
        <v>130</v>
      </c>
      <c r="E38" s="142" t="s">
        <v>131</v>
      </c>
      <c r="F38" s="140" t="s">
        <v>176</v>
      </c>
      <c r="G38" s="158">
        <f t="shared" si="4"/>
        <v>1700</v>
      </c>
      <c r="H38" s="173">
        <v>511</v>
      </c>
      <c r="I38" s="174">
        <v>426</v>
      </c>
      <c r="J38" s="175">
        <v>366</v>
      </c>
      <c r="K38" s="174">
        <v>397</v>
      </c>
      <c r="L38" s="25">
        <v>688</v>
      </c>
      <c r="M38" s="1">
        <v>536</v>
      </c>
      <c r="N38" s="1"/>
      <c r="O38" s="2"/>
      <c r="P38" s="40">
        <f t="shared" si="3"/>
        <v>1.3463796477495107</v>
      </c>
      <c r="Q38" s="40">
        <f t="shared" si="3"/>
        <v>1.2582159624413145</v>
      </c>
      <c r="R38" s="46"/>
      <c r="S38" s="90"/>
      <c r="T38" s="101">
        <f t="shared" si="6"/>
        <v>0.40470588235294119</v>
      </c>
      <c r="U38" s="101">
        <f t="shared" si="7"/>
        <v>0.72</v>
      </c>
      <c r="V38" s="46"/>
      <c r="W38" s="90"/>
      <c r="X38" s="168" t="s">
        <v>287</v>
      </c>
    </row>
    <row r="39" spans="2:24" ht="134.5" customHeight="1" x14ac:dyDescent="0.2">
      <c r="B39" s="124" t="s">
        <v>132</v>
      </c>
      <c r="C39" s="164" t="s">
        <v>196</v>
      </c>
      <c r="D39" s="126" t="s">
        <v>133</v>
      </c>
      <c r="E39" s="126" t="s">
        <v>134</v>
      </c>
      <c r="F39" s="149" t="s">
        <v>177</v>
      </c>
      <c r="G39" s="154">
        <f t="shared" si="4"/>
        <v>2878</v>
      </c>
      <c r="H39" s="173">
        <f>SUM(H40:H42)</f>
        <v>392</v>
      </c>
      <c r="I39" s="173">
        <f t="shared" ref="I39:K39" si="8">SUM(I40:I42)</f>
        <v>1556</v>
      </c>
      <c r="J39" s="173">
        <f t="shared" si="8"/>
        <v>515</v>
      </c>
      <c r="K39" s="173">
        <f t="shared" si="8"/>
        <v>415</v>
      </c>
      <c r="L39" s="181">
        <f>SUM(L40:L42)</f>
        <v>508</v>
      </c>
      <c r="M39" s="173">
        <f>SUM(M40:M42)</f>
        <v>1890</v>
      </c>
      <c r="N39" s="1"/>
      <c r="O39" s="2"/>
      <c r="P39" s="40">
        <f t="shared" si="3"/>
        <v>1.2959183673469388</v>
      </c>
      <c r="Q39" s="40">
        <f t="shared" si="3"/>
        <v>1.2146529562982005</v>
      </c>
      <c r="R39" s="46"/>
      <c r="S39" s="90"/>
      <c r="T39" s="101">
        <f t="shared" si="6"/>
        <v>0.17651146629603892</v>
      </c>
      <c r="U39" s="101">
        <f t="shared" si="7"/>
        <v>0.83321751216122308</v>
      </c>
      <c r="V39" s="46"/>
      <c r="W39" s="90"/>
      <c r="X39" s="171" t="s">
        <v>234</v>
      </c>
    </row>
    <row r="40" spans="2:24" ht="88.25" customHeight="1" x14ac:dyDescent="0.2">
      <c r="B40" s="127" t="s">
        <v>33</v>
      </c>
      <c r="C40" s="165" t="s">
        <v>197</v>
      </c>
      <c r="D40" s="130" t="s">
        <v>135</v>
      </c>
      <c r="E40" s="129" t="s">
        <v>136</v>
      </c>
      <c r="F40" s="139" t="s">
        <v>178</v>
      </c>
      <c r="G40" s="155">
        <f t="shared" si="4"/>
        <v>900</v>
      </c>
      <c r="H40" s="173">
        <v>190</v>
      </c>
      <c r="I40" s="174">
        <v>260</v>
      </c>
      <c r="J40" s="175">
        <v>260</v>
      </c>
      <c r="K40" s="174">
        <v>190</v>
      </c>
      <c r="L40" s="25">
        <v>279</v>
      </c>
      <c r="M40" s="1">
        <v>610</v>
      </c>
      <c r="N40" s="1"/>
      <c r="O40" s="2"/>
      <c r="P40" s="40">
        <f t="shared" si="3"/>
        <v>1.4684210526315788</v>
      </c>
      <c r="Q40" s="40">
        <f t="shared" si="3"/>
        <v>2.3461538461538463</v>
      </c>
      <c r="R40" s="46"/>
      <c r="S40" s="90"/>
      <c r="T40" s="101">
        <f t="shared" si="6"/>
        <v>0.31</v>
      </c>
      <c r="U40" s="101">
        <f t="shared" si="7"/>
        <v>0.98777777777777775</v>
      </c>
      <c r="V40" s="46"/>
      <c r="W40" s="90"/>
      <c r="X40" s="168" t="s">
        <v>233</v>
      </c>
    </row>
    <row r="41" spans="2:24" ht="99.75" customHeight="1" x14ac:dyDescent="0.2">
      <c r="B41" s="127" t="s">
        <v>33</v>
      </c>
      <c r="C41" s="165" t="s">
        <v>198</v>
      </c>
      <c r="D41" s="143" t="s">
        <v>137</v>
      </c>
      <c r="E41" s="129" t="s">
        <v>138</v>
      </c>
      <c r="F41" s="139" t="s">
        <v>179</v>
      </c>
      <c r="G41" s="155">
        <f t="shared" si="4"/>
        <v>375</v>
      </c>
      <c r="H41" s="173">
        <v>75</v>
      </c>
      <c r="I41" s="174">
        <v>95</v>
      </c>
      <c r="J41" s="175">
        <v>115</v>
      </c>
      <c r="K41" s="174">
        <v>90</v>
      </c>
      <c r="L41" s="25">
        <v>63</v>
      </c>
      <c r="M41" s="1">
        <v>72</v>
      </c>
      <c r="N41" s="1"/>
      <c r="O41" s="2"/>
      <c r="P41" s="40">
        <f t="shared" si="3"/>
        <v>0.84</v>
      </c>
      <c r="Q41" s="40">
        <f t="shared" si="3"/>
        <v>0.75789473684210529</v>
      </c>
      <c r="R41" s="46"/>
      <c r="S41" s="90"/>
      <c r="T41" s="101">
        <f t="shared" si="6"/>
        <v>0.16800000000000001</v>
      </c>
      <c r="U41" s="101">
        <f t="shared" si="7"/>
        <v>0.36</v>
      </c>
      <c r="V41" s="46"/>
      <c r="W41" s="90"/>
      <c r="X41" s="168" t="s">
        <v>288</v>
      </c>
    </row>
    <row r="42" spans="2:24" ht="95.75" customHeight="1" x14ac:dyDescent="0.2">
      <c r="B42" s="127" t="s">
        <v>33</v>
      </c>
      <c r="C42" s="165" t="s">
        <v>199</v>
      </c>
      <c r="D42" s="143" t="s">
        <v>139</v>
      </c>
      <c r="E42" s="129" t="s">
        <v>140</v>
      </c>
      <c r="F42" s="139" t="s">
        <v>180</v>
      </c>
      <c r="G42" s="155">
        <f t="shared" si="4"/>
        <v>1603</v>
      </c>
      <c r="H42" s="173">
        <v>127</v>
      </c>
      <c r="I42" s="174">
        <v>1201</v>
      </c>
      <c r="J42" s="175">
        <v>140</v>
      </c>
      <c r="K42" s="174">
        <v>135</v>
      </c>
      <c r="L42" s="25">
        <v>166</v>
      </c>
      <c r="M42" s="1">
        <v>1208</v>
      </c>
      <c r="N42" s="1"/>
      <c r="O42" s="2"/>
      <c r="P42" s="40">
        <f t="shared" si="3"/>
        <v>1.3070866141732282</v>
      </c>
      <c r="Q42" s="40">
        <f t="shared" si="3"/>
        <v>1.0058284762697751</v>
      </c>
      <c r="R42" s="46"/>
      <c r="S42" s="90"/>
      <c r="T42" s="101">
        <f t="shared" si="6"/>
        <v>0.10355583281347473</v>
      </c>
      <c r="U42" s="101">
        <f t="shared" si="7"/>
        <v>0.8571428571428571</v>
      </c>
      <c r="V42" s="46"/>
      <c r="W42" s="90"/>
      <c r="X42" s="168" t="s">
        <v>294</v>
      </c>
    </row>
    <row r="43" spans="2:24" ht="153.5" customHeight="1" x14ac:dyDescent="0.2">
      <c r="B43" s="124" t="s">
        <v>141</v>
      </c>
      <c r="C43" s="164" t="s">
        <v>200</v>
      </c>
      <c r="D43" s="126" t="s">
        <v>142</v>
      </c>
      <c r="E43" s="126" t="s">
        <v>143</v>
      </c>
      <c r="F43" s="149" t="s">
        <v>181</v>
      </c>
      <c r="G43" s="154">
        <f t="shared" si="4"/>
        <v>1723</v>
      </c>
      <c r="H43" s="173">
        <f>SUM(H44:H51)</f>
        <v>305</v>
      </c>
      <c r="I43" s="173">
        <f t="shared" ref="I43:K43" si="9">SUM(I44:I51)</f>
        <v>505</v>
      </c>
      <c r="J43" s="173">
        <f t="shared" si="9"/>
        <v>502</v>
      </c>
      <c r="K43" s="173">
        <f t="shared" si="9"/>
        <v>411</v>
      </c>
      <c r="L43" s="181">
        <f>SUM(L44:L51)</f>
        <v>310</v>
      </c>
      <c r="M43" s="173">
        <f>SUM(M44:M51)</f>
        <v>487</v>
      </c>
      <c r="N43" s="1"/>
      <c r="O43" s="2"/>
      <c r="P43" s="40">
        <f t="shared" si="3"/>
        <v>1.0163934426229508</v>
      </c>
      <c r="Q43" s="40">
        <f t="shared" si="3"/>
        <v>0.96435643564356432</v>
      </c>
      <c r="R43" s="46"/>
      <c r="S43" s="90"/>
      <c r="T43" s="101">
        <f t="shared" si="6"/>
        <v>0.17991874637260591</v>
      </c>
      <c r="U43" s="101">
        <f t="shared" si="7"/>
        <v>0.46256529309344169</v>
      </c>
      <c r="V43" s="46"/>
      <c r="W43" s="90"/>
      <c r="X43" s="171" t="s">
        <v>295</v>
      </c>
    </row>
    <row r="44" spans="2:24" ht="143.25" customHeight="1" x14ac:dyDescent="0.2">
      <c r="B44" s="230" t="s">
        <v>33</v>
      </c>
      <c r="C44" s="231" t="s">
        <v>201</v>
      </c>
      <c r="D44" s="143" t="s">
        <v>144</v>
      </c>
      <c r="E44" s="129" t="s">
        <v>145</v>
      </c>
      <c r="F44" s="128" t="s">
        <v>182</v>
      </c>
      <c r="G44" s="155">
        <f t="shared" si="4"/>
        <v>40</v>
      </c>
      <c r="H44" s="173">
        <v>10</v>
      </c>
      <c r="I44" s="173">
        <v>10</v>
      </c>
      <c r="J44" s="173">
        <v>10</v>
      </c>
      <c r="K44" s="173">
        <v>10</v>
      </c>
      <c r="L44" s="25">
        <v>10</v>
      </c>
      <c r="M44" s="1">
        <v>10</v>
      </c>
      <c r="N44" s="1"/>
      <c r="O44" s="2"/>
      <c r="P44" s="40">
        <f t="shared" si="3"/>
        <v>1</v>
      </c>
      <c r="Q44" s="40">
        <f t="shared" si="3"/>
        <v>1</v>
      </c>
      <c r="R44" s="46"/>
      <c r="S44" s="90"/>
      <c r="T44" s="101">
        <f t="shared" si="6"/>
        <v>0.25</v>
      </c>
      <c r="U44" s="101">
        <f t="shared" si="7"/>
        <v>0.5</v>
      </c>
      <c r="V44" s="46"/>
      <c r="W44" s="90"/>
      <c r="X44" s="168" t="s">
        <v>223</v>
      </c>
    </row>
    <row r="45" spans="2:24" ht="147.5" customHeight="1" x14ac:dyDescent="0.2">
      <c r="B45" s="230"/>
      <c r="C45" s="232"/>
      <c r="D45" s="143" t="s">
        <v>146</v>
      </c>
      <c r="E45" s="129" t="s">
        <v>147</v>
      </c>
      <c r="F45" s="128" t="s">
        <v>183</v>
      </c>
      <c r="G45" s="155">
        <f t="shared" si="4"/>
        <v>55</v>
      </c>
      <c r="H45" s="173">
        <v>14</v>
      </c>
      <c r="I45" s="174">
        <v>12</v>
      </c>
      <c r="J45" s="175">
        <v>10</v>
      </c>
      <c r="K45" s="174">
        <v>19</v>
      </c>
      <c r="L45" s="25">
        <v>25</v>
      </c>
      <c r="M45" s="1">
        <v>14</v>
      </c>
      <c r="N45" s="1"/>
      <c r="O45" s="2"/>
      <c r="P45" s="40">
        <f t="shared" si="3"/>
        <v>1.7857142857142858</v>
      </c>
      <c r="Q45" s="40">
        <f t="shared" si="3"/>
        <v>1.1666666666666667</v>
      </c>
      <c r="R45" s="46"/>
      <c r="S45" s="90"/>
      <c r="T45" s="101">
        <f t="shared" si="6"/>
        <v>0.45454545454545453</v>
      </c>
      <c r="U45" s="101">
        <f t="shared" si="7"/>
        <v>0.70909090909090911</v>
      </c>
      <c r="V45" s="46"/>
      <c r="W45" s="90"/>
      <c r="X45" s="168" t="s">
        <v>224</v>
      </c>
    </row>
    <row r="46" spans="2:24" ht="204.5" customHeight="1" x14ac:dyDescent="0.2">
      <c r="B46" s="127" t="s">
        <v>33</v>
      </c>
      <c r="C46" s="166" t="s">
        <v>202</v>
      </c>
      <c r="D46" s="144" t="s">
        <v>148</v>
      </c>
      <c r="E46" s="129" t="s">
        <v>149</v>
      </c>
      <c r="F46" s="128" t="s">
        <v>184</v>
      </c>
      <c r="G46" s="155">
        <f t="shared" si="4"/>
        <v>16</v>
      </c>
      <c r="H46" s="173">
        <v>4</v>
      </c>
      <c r="I46" s="174">
        <v>4</v>
      </c>
      <c r="J46" s="175">
        <v>4</v>
      </c>
      <c r="K46" s="174">
        <v>4</v>
      </c>
      <c r="L46" s="25">
        <v>7</v>
      </c>
      <c r="M46" s="1">
        <v>6</v>
      </c>
      <c r="N46" s="1"/>
      <c r="O46" s="2"/>
      <c r="P46" s="40">
        <f t="shared" si="3"/>
        <v>1.75</v>
      </c>
      <c r="Q46" s="40">
        <f t="shared" si="3"/>
        <v>1.5</v>
      </c>
      <c r="R46" s="46"/>
      <c r="S46" s="90"/>
      <c r="T46" s="101">
        <f t="shared" si="6"/>
        <v>0.4375</v>
      </c>
      <c r="U46" s="101">
        <f t="shared" si="7"/>
        <v>0.8125</v>
      </c>
      <c r="V46" s="46"/>
      <c r="W46" s="90"/>
      <c r="X46" s="168" t="s">
        <v>289</v>
      </c>
    </row>
    <row r="47" spans="2:24" ht="95" customHeight="1" x14ac:dyDescent="0.2">
      <c r="B47" s="230" t="s">
        <v>33</v>
      </c>
      <c r="C47" s="231" t="s">
        <v>203</v>
      </c>
      <c r="D47" s="143" t="s">
        <v>150</v>
      </c>
      <c r="E47" s="129" t="s">
        <v>151</v>
      </c>
      <c r="F47" s="128" t="s">
        <v>185</v>
      </c>
      <c r="G47" s="155">
        <f t="shared" si="4"/>
        <v>1100</v>
      </c>
      <c r="H47" s="173">
        <v>150</v>
      </c>
      <c r="I47" s="174">
        <v>350</v>
      </c>
      <c r="J47" s="175">
        <v>350</v>
      </c>
      <c r="K47" s="174">
        <v>250</v>
      </c>
      <c r="L47" s="25">
        <v>163</v>
      </c>
      <c r="M47" s="1">
        <v>358</v>
      </c>
      <c r="N47" s="1"/>
      <c r="O47" s="2"/>
      <c r="P47" s="40">
        <f t="shared" si="3"/>
        <v>1.0866666666666667</v>
      </c>
      <c r="Q47" s="40">
        <f t="shared" si="3"/>
        <v>1.0228571428571429</v>
      </c>
      <c r="R47" s="46"/>
      <c r="S47" s="90"/>
      <c r="T47" s="101">
        <f t="shared" si="6"/>
        <v>0.14818181818181819</v>
      </c>
      <c r="U47" s="101">
        <f t="shared" si="7"/>
        <v>0.47363636363636363</v>
      </c>
      <c r="V47" s="46"/>
      <c r="W47" s="90"/>
      <c r="X47" s="168" t="s">
        <v>226</v>
      </c>
    </row>
    <row r="48" spans="2:24" ht="114.25" customHeight="1" x14ac:dyDescent="0.2">
      <c r="B48" s="230"/>
      <c r="C48" s="232"/>
      <c r="D48" s="143" t="s">
        <v>152</v>
      </c>
      <c r="E48" s="129" t="s">
        <v>153</v>
      </c>
      <c r="F48" s="128" t="s">
        <v>186</v>
      </c>
      <c r="G48" s="155">
        <f t="shared" si="4"/>
        <v>4</v>
      </c>
      <c r="H48" s="173">
        <v>0</v>
      </c>
      <c r="I48" s="174">
        <v>2</v>
      </c>
      <c r="J48" s="175">
        <v>1</v>
      </c>
      <c r="K48" s="174">
        <v>1</v>
      </c>
      <c r="L48" s="25">
        <v>0</v>
      </c>
      <c r="M48" s="1">
        <v>2</v>
      </c>
      <c r="N48" s="1"/>
      <c r="O48" s="2"/>
      <c r="P48" s="40" t="str">
        <f t="shared" si="3"/>
        <v>100%</v>
      </c>
      <c r="Q48" s="40">
        <f t="shared" si="3"/>
        <v>1</v>
      </c>
      <c r="R48" s="46"/>
      <c r="S48" s="90"/>
      <c r="T48" s="101">
        <f t="shared" si="6"/>
        <v>0</v>
      </c>
      <c r="U48" s="101">
        <f t="shared" si="7"/>
        <v>0.5</v>
      </c>
      <c r="V48" s="46"/>
      <c r="W48" s="90"/>
      <c r="X48" s="168" t="s">
        <v>296</v>
      </c>
    </row>
    <row r="49" spans="2:24" ht="112" customHeight="1" x14ac:dyDescent="0.2">
      <c r="B49" s="237" t="s">
        <v>33</v>
      </c>
      <c r="C49" s="239" t="s">
        <v>204</v>
      </c>
      <c r="D49" s="143" t="s">
        <v>154</v>
      </c>
      <c r="E49" s="129" t="s">
        <v>155</v>
      </c>
      <c r="F49" s="128" t="s">
        <v>187</v>
      </c>
      <c r="G49" s="155">
        <f t="shared" si="4"/>
        <v>324</v>
      </c>
      <c r="H49" s="173">
        <v>81</v>
      </c>
      <c r="I49" s="174">
        <v>81</v>
      </c>
      <c r="J49" s="175">
        <v>81</v>
      </c>
      <c r="K49" s="174">
        <v>81</v>
      </c>
      <c r="L49" s="25">
        <v>78</v>
      </c>
      <c r="M49" s="1">
        <v>66</v>
      </c>
      <c r="N49" s="1"/>
      <c r="O49" s="2"/>
      <c r="P49" s="40">
        <f t="shared" si="3"/>
        <v>0.96296296296296291</v>
      </c>
      <c r="Q49" s="40">
        <f t="shared" si="3"/>
        <v>0.81481481481481477</v>
      </c>
      <c r="R49" s="46"/>
      <c r="S49" s="90"/>
      <c r="T49" s="101">
        <f t="shared" si="6"/>
        <v>0.24074074074074073</v>
      </c>
      <c r="U49" s="101">
        <f t="shared" si="7"/>
        <v>0.44444444444444442</v>
      </c>
      <c r="V49" s="46"/>
      <c r="W49" s="90"/>
      <c r="X49" s="168" t="s">
        <v>290</v>
      </c>
    </row>
    <row r="50" spans="2:24" ht="114.25" customHeight="1" x14ac:dyDescent="0.2">
      <c r="B50" s="238"/>
      <c r="C50" s="240"/>
      <c r="D50" s="143" t="s">
        <v>156</v>
      </c>
      <c r="E50" s="129" t="s">
        <v>157</v>
      </c>
      <c r="F50" s="128" t="s">
        <v>188</v>
      </c>
      <c r="G50" s="155">
        <f t="shared" si="4"/>
        <v>180</v>
      </c>
      <c r="H50" s="173">
        <v>45</v>
      </c>
      <c r="I50" s="174">
        <v>45</v>
      </c>
      <c r="J50" s="175">
        <v>45</v>
      </c>
      <c r="K50" s="174">
        <v>45</v>
      </c>
      <c r="L50" s="25">
        <v>26</v>
      </c>
      <c r="M50" s="1">
        <v>30</v>
      </c>
      <c r="N50" s="1"/>
      <c r="O50" s="2"/>
      <c r="P50" s="40">
        <f t="shared" si="3"/>
        <v>0.57777777777777772</v>
      </c>
      <c r="Q50" s="40">
        <f t="shared" si="3"/>
        <v>0.66666666666666663</v>
      </c>
      <c r="R50" s="46"/>
      <c r="S50" s="90"/>
      <c r="T50" s="101">
        <f t="shared" si="6"/>
        <v>0.14444444444444443</v>
      </c>
      <c r="U50" s="101">
        <f t="shared" si="7"/>
        <v>0.31111111111111112</v>
      </c>
      <c r="V50" s="46"/>
      <c r="W50" s="90"/>
      <c r="X50" s="168" t="s">
        <v>291</v>
      </c>
    </row>
    <row r="51" spans="2:24" ht="165.75" customHeight="1" thickBot="1" x14ac:dyDescent="0.25">
      <c r="B51" s="145" t="s">
        <v>33</v>
      </c>
      <c r="C51" s="167" t="s">
        <v>205</v>
      </c>
      <c r="D51" s="146" t="s">
        <v>158</v>
      </c>
      <c r="E51" s="147" t="s">
        <v>159</v>
      </c>
      <c r="F51" s="152" t="s">
        <v>189</v>
      </c>
      <c r="G51" s="159">
        <f t="shared" si="4"/>
        <v>4</v>
      </c>
      <c r="H51" s="176">
        <v>1</v>
      </c>
      <c r="I51" s="177">
        <v>1</v>
      </c>
      <c r="J51" s="178">
        <v>1</v>
      </c>
      <c r="K51" s="177">
        <v>1</v>
      </c>
      <c r="L51" s="28">
        <v>1</v>
      </c>
      <c r="M51" s="23">
        <v>1</v>
      </c>
      <c r="N51" s="23"/>
      <c r="O51" s="24"/>
      <c r="P51" s="40">
        <f t="shared" si="3"/>
        <v>1</v>
      </c>
      <c r="Q51" s="40">
        <f t="shared" si="3"/>
        <v>1</v>
      </c>
      <c r="R51" s="92"/>
      <c r="S51" s="93"/>
      <c r="T51" s="184">
        <f t="shared" si="6"/>
        <v>0.25</v>
      </c>
      <c r="U51" s="183">
        <f t="shared" si="7"/>
        <v>0.5</v>
      </c>
      <c r="V51" s="92"/>
      <c r="W51" s="93"/>
      <c r="X51" s="169" t="s">
        <v>229</v>
      </c>
    </row>
    <row r="53" spans="2:24" ht="98.5" customHeight="1" x14ac:dyDescent="0.2"/>
    <row r="54" spans="2:24" ht="120.25" customHeight="1" x14ac:dyDescent="0.2">
      <c r="C54" s="235" t="s">
        <v>249</v>
      </c>
      <c r="D54" s="236"/>
      <c r="E54" s="236"/>
      <c r="F54" s="17"/>
      <c r="G54" s="47"/>
      <c r="L54" s="233" t="s">
        <v>297</v>
      </c>
      <c r="M54" s="234"/>
      <c r="N54" s="234"/>
      <c r="O54" s="234"/>
      <c r="P54" s="234"/>
      <c r="Q54" s="234"/>
      <c r="V54" s="235" t="s">
        <v>248</v>
      </c>
      <c r="W54" s="236"/>
      <c r="X54" s="236"/>
    </row>
  </sheetData>
  <mergeCells count="26">
    <mergeCell ref="L54:Q54"/>
    <mergeCell ref="V54:X54"/>
    <mergeCell ref="B47:B48"/>
    <mergeCell ref="C47:C48"/>
    <mergeCell ref="B49:B50"/>
    <mergeCell ref="C49:C50"/>
    <mergeCell ref="C54:E54"/>
    <mergeCell ref="B30:B31"/>
    <mergeCell ref="C30:C31"/>
    <mergeCell ref="B36:B37"/>
    <mergeCell ref="C36:C37"/>
    <mergeCell ref="B44:B45"/>
    <mergeCell ref="C44:C45"/>
    <mergeCell ref="E2:S2"/>
    <mergeCell ref="E3:S3"/>
    <mergeCell ref="E4:S4"/>
    <mergeCell ref="L11:O11"/>
    <mergeCell ref="E5:S5"/>
    <mergeCell ref="G10:W10"/>
    <mergeCell ref="P11:S11"/>
    <mergeCell ref="X11:X12"/>
    <mergeCell ref="B11:B12"/>
    <mergeCell ref="C11:C12"/>
    <mergeCell ref="D11:F11"/>
    <mergeCell ref="G11:K11"/>
    <mergeCell ref="T11:W11"/>
  </mergeCells>
  <conditionalFormatting sqref="C27">
    <cfRule type="duplicateValues" dxfId="106" priority="16"/>
    <cfRule type="duplicateValues" dxfId="105" priority="15"/>
  </conditionalFormatting>
  <conditionalFormatting sqref="C40">
    <cfRule type="duplicateValues" dxfId="104" priority="38"/>
    <cfRule type="duplicateValues" dxfId="103" priority="37"/>
  </conditionalFormatting>
  <conditionalFormatting sqref="C41">
    <cfRule type="duplicateValues" dxfId="102" priority="32"/>
    <cfRule type="duplicateValues" dxfId="101" priority="31"/>
  </conditionalFormatting>
  <conditionalFormatting sqref="C42">
    <cfRule type="duplicateValues" dxfId="100" priority="36"/>
    <cfRule type="duplicateValues" dxfId="99" priority="35"/>
  </conditionalFormatting>
  <conditionalFormatting sqref="H13">
    <cfRule type="cellIs" priority="14" operator="equal">
      <formula>"NO DISPONIBLE"</formula>
    </cfRule>
  </conditionalFormatting>
  <conditionalFormatting sqref="I13:M13">
    <cfRule type="cellIs" dxfId="98" priority="13" operator="equal">
      <formula>"NO DISPONIBLE"</formula>
    </cfRule>
  </conditionalFormatting>
  <conditionalFormatting sqref="L16:O20 N21:O21 L22:O29 N30:O31 L32:O33 N34:O34 L35:O38 N39:O39 L40:O42 N43:O43 L44:O51">
    <cfRule type="containsBlanks" dxfId="97" priority="44">
      <formula>LEN(TRIM(L16))=0</formula>
    </cfRule>
  </conditionalFormatting>
  <conditionalFormatting sqref="N13:O15">
    <cfRule type="containsBlanks" dxfId="96" priority="1">
      <formula>LEN(TRIM(N13))=0</formula>
    </cfRule>
  </conditionalFormatting>
  <conditionalFormatting sqref="P13">
    <cfRule type="cellIs" priority="12" operator="equal">
      <formula>"NO DISPONIBLE"</formula>
    </cfRule>
  </conditionalFormatting>
  <conditionalFormatting sqref="P14:Q51">
    <cfRule type="cellIs" dxfId="95" priority="27" stopIfTrue="1" operator="between">
      <formula>0.5</formula>
      <formula>0.7</formula>
    </cfRule>
    <cfRule type="cellIs" dxfId="94" priority="25" stopIfTrue="1" operator="equal">
      <formula>"100%"</formula>
    </cfRule>
    <cfRule type="cellIs" dxfId="93" priority="26" stopIfTrue="1" operator="lessThan">
      <formula>0.5</formula>
    </cfRule>
    <cfRule type="cellIs" dxfId="92" priority="28" stopIfTrue="1" operator="between">
      <formula>0.7</formula>
      <formula>1.2</formula>
    </cfRule>
    <cfRule type="cellIs" dxfId="91" priority="29" stopIfTrue="1" operator="greaterThanOrEqual">
      <formula>1.2</formula>
    </cfRule>
    <cfRule type="containsBlanks" dxfId="90" priority="30" stopIfTrue="1">
      <formula>LEN(TRIM(P14))=0</formula>
    </cfRule>
  </conditionalFormatting>
  <conditionalFormatting sqref="Q13">
    <cfRule type="cellIs" dxfId="89" priority="11" operator="equal">
      <formula>"NO DISPONIBLE"</formula>
    </cfRule>
  </conditionalFormatting>
  <conditionalFormatting sqref="T13">
    <cfRule type="cellIs" priority="10" operator="equal">
      <formula>"NO DISPONIBLE"</formula>
    </cfRule>
  </conditionalFormatting>
  <conditionalFormatting sqref="U13">
    <cfRule type="cellIs" dxfId="88" priority="9" operator="equal">
      <formula>"NO DISPONIBLE"</formula>
    </cfRule>
  </conditionalFormatting>
  <conditionalFormatting sqref="V13:W51">
    <cfRule type="containsBlanks" dxfId="87" priority="8" stopIfTrue="1">
      <formula>LEN(TRIM(V13))=0</formula>
    </cfRule>
    <cfRule type="cellIs" dxfId="86" priority="7" stopIfTrue="1" operator="greaterThanOrEqual">
      <formula>1.2</formula>
    </cfRule>
    <cfRule type="cellIs" dxfId="85" priority="6" stopIfTrue="1" operator="between">
      <formula>0.7</formula>
      <formula>1.2</formula>
    </cfRule>
    <cfRule type="cellIs" dxfId="84" priority="5" stopIfTrue="1" operator="between">
      <formula>0.5</formula>
      <formula>0.7</formula>
    </cfRule>
    <cfRule type="cellIs" dxfId="83" priority="4" stopIfTrue="1" operator="lessThan">
      <formula>0.5</formula>
    </cfRule>
    <cfRule type="cellIs" dxfId="82" priority="3" stopIfTrue="1" operator="equal">
      <formula>"100%"</formula>
    </cfRule>
    <cfRule type="containsBlanks" dxfId="81" priority="2">
      <formula>LEN(TRIM(V13))=0</formula>
    </cfRule>
  </conditionalFormatting>
  <pageMargins left="0.51181102362204722" right="0.70866141732283461" top="0.74803149606299213" bottom="0.74803149606299213" header="0.31496062992125984" footer="0.31496062992125984"/>
  <pageSetup paperSize="309" scale="23" fitToHeight="0" orientation="landscape" r:id="rId1"/>
  <rowBreaks count="3" manualBreakCount="3">
    <brk id="18" max="16383" man="1"/>
    <brk id="28" max="16383" man="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855E-5DBA-4D48-9A3D-A7E0FAE0E497}">
  <dimension ref="B1:X35"/>
  <sheetViews>
    <sheetView topLeftCell="G7" zoomScale="60" zoomScaleNormal="60" workbookViewId="0">
      <selection activeCell="T14" sqref="T14"/>
    </sheetView>
  </sheetViews>
  <sheetFormatPr baseColWidth="10" defaultColWidth="11.33203125" defaultRowHeight="15" x14ac:dyDescent="0.2"/>
  <cols>
    <col min="2" max="2" width="20.33203125" customWidth="1"/>
    <col min="3" max="3" width="35.83203125" customWidth="1"/>
    <col min="4" max="4" width="31.33203125" customWidth="1"/>
    <col min="5" max="5" width="29.83203125" customWidth="1"/>
    <col min="6" max="6" width="33.1640625" customWidth="1"/>
    <col min="7" max="8" width="17.6640625" customWidth="1"/>
    <col min="9" max="20" width="17" customWidth="1"/>
    <col min="21" max="21" width="19.1640625" customWidth="1"/>
    <col min="22" max="22" width="24.1640625" customWidth="1"/>
    <col min="23" max="23" width="19.1640625" customWidth="1"/>
    <col min="24" max="24" width="56.1640625" customWidth="1"/>
  </cols>
  <sheetData>
    <row r="1" spans="2:24" ht="16" thickBot="1" x14ac:dyDescent="0.25"/>
    <row r="2" spans="2:24" ht="49.5" customHeight="1" x14ac:dyDescent="0.2">
      <c r="E2" s="213" t="s">
        <v>43</v>
      </c>
      <c r="F2" s="214"/>
      <c r="G2" s="214"/>
      <c r="H2" s="214"/>
      <c r="I2" s="214"/>
      <c r="J2" s="214"/>
      <c r="K2" s="214"/>
      <c r="L2" s="214"/>
      <c r="M2" s="214"/>
      <c r="N2" s="214"/>
      <c r="O2" s="214"/>
      <c r="P2" s="214"/>
      <c r="Q2" s="214"/>
      <c r="R2" s="214"/>
      <c r="S2" s="214"/>
      <c r="T2" s="72"/>
    </row>
    <row r="3" spans="2:24" ht="30" customHeight="1" x14ac:dyDescent="0.2">
      <c r="E3" s="215" t="s">
        <v>1</v>
      </c>
      <c r="F3" s="216"/>
      <c r="G3" s="216"/>
      <c r="H3" s="216"/>
      <c r="I3" s="216"/>
      <c r="J3" s="216"/>
      <c r="K3" s="216"/>
      <c r="L3" s="216"/>
      <c r="M3" s="216"/>
      <c r="N3" s="216"/>
      <c r="O3" s="216"/>
      <c r="P3" s="216"/>
      <c r="Q3" s="216"/>
      <c r="R3" s="216"/>
      <c r="S3" s="216"/>
      <c r="T3" s="72"/>
    </row>
    <row r="4" spans="2:24" ht="30" customHeight="1" x14ac:dyDescent="0.2">
      <c r="E4" s="215" t="s">
        <v>2</v>
      </c>
      <c r="F4" s="216"/>
      <c r="G4" s="216"/>
      <c r="H4" s="216"/>
      <c r="I4" s="216"/>
      <c r="J4" s="216"/>
      <c r="K4" s="216"/>
      <c r="L4" s="216"/>
      <c r="M4" s="216"/>
      <c r="N4" s="216"/>
      <c r="O4" s="216"/>
      <c r="P4" s="216"/>
      <c r="Q4" s="216"/>
      <c r="R4" s="216"/>
      <c r="S4" s="216"/>
      <c r="T4" s="72"/>
    </row>
    <row r="5" spans="2:24" ht="29" thickBot="1" x14ac:dyDescent="0.25">
      <c r="E5" s="217" t="s">
        <v>3</v>
      </c>
      <c r="F5" s="218"/>
      <c r="G5" s="218"/>
      <c r="H5" s="218"/>
      <c r="I5" s="218"/>
      <c r="J5" s="218"/>
      <c r="K5" s="218"/>
      <c r="L5" s="218"/>
      <c r="M5" s="218"/>
      <c r="N5" s="218"/>
      <c r="O5" s="218"/>
      <c r="P5" s="218"/>
      <c r="Q5" s="218"/>
      <c r="R5" s="218"/>
      <c r="S5" s="218"/>
      <c r="T5" s="72"/>
    </row>
    <row r="9" spans="2:24" ht="16" thickBot="1" x14ac:dyDescent="0.25"/>
    <row r="10" spans="2:24" ht="33.75" customHeight="1" thickBot="1" x14ac:dyDescent="0.25">
      <c r="G10" s="219" t="s">
        <v>44</v>
      </c>
      <c r="H10" s="220"/>
      <c r="I10" s="220"/>
      <c r="J10" s="220"/>
      <c r="K10" s="220"/>
      <c r="L10" s="220"/>
      <c r="M10" s="220"/>
      <c r="N10" s="220"/>
      <c r="O10" s="220"/>
      <c r="P10" s="220"/>
      <c r="Q10" s="220"/>
      <c r="R10" s="220"/>
      <c r="S10" s="220"/>
      <c r="T10" s="220"/>
      <c r="U10" s="220"/>
      <c r="V10" s="220"/>
      <c r="W10" s="221"/>
    </row>
    <row r="11" spans="2:24" ht="43.25" customHeight="1" thickBot="1" x14ac:dyDescent="0.25">
      <c r="B11" s="201" t="s">
        <v>5</v>
      </c>
      <c r="C11" s="203" t="s">
        <v>6</v>
      </c>
      <c r="D11" s="205" t="s">
        <v>7</v>
      </c>
      <c r="E11" s="206"/>
      <c r="F11" s="207"/>
      <c r="G11" s="208" t="s">
        <v>45</v>
      </c>
      <c r="H11" s="208"/>
      <c r="I11" s="208"/>
      <c r="J11" s="208"/>
      <c r="K11" s="209"/>
      <c r="L11" s="211" t="s">
        <v>46</v>
      </c>
      <c r="M11" s="211"/>
      <c r="N11" s="211"/>
      <c r="O11" s="212"/>
      <c r="P11" s="211" t="s">
        <v>47</v>
      </c>
      <c r="Q11" s="211"/>
      <c r="R11" s="211"/>
      <c r="S11" s="212"/>
      <c r="T11" s="73"/>
      <c r="U11" s="211" t="s">
        <v>48</v>
      </c>
      <c r="V11" s="211"/>
      <c r="W11" s="211"/>
      <c r="X11" s="199" t="s">
        <v>49</v>
      </c>
    </row>
    <row r="12" spans="2:24" ht="122.5" customHeight="1" thickBot="1" x14ac:dyDescent="0.25">
      <c r="B12" s="202"/>
      <c r="C12" s="204"/>
      <c r="D12" s="63" t="s">
        <v>13</v>
      </c>
      <c r="E12" s="63" t="s">
        <v>14</v>
      </c>
      <c r="F12" s="63" t="s">
        <v>15</v>
      </c>
      <c r="G12" s="76" t="s">
        <v>16</v>
      </c>
      <c r="H12" s="52" t="s">
        <v>17</v>
      </c>
      <c r="I12" s="77" t="s">
        <v>18</v>
      </c>
      <c r="J12" s="53" t="s">
        <v>19</v>
      </c>
      <c r="K12" s="78" t="s">
        <v>20</v>
      </c>
      <c r="L12" s="54" t="s">
        <v>17</v>
      </c>
      <c r="M12" s="77" t="s">
        <v>18</v>
      </c>
      <c r="N12" s="53" t="s">
        <v>19</v>
      </c>
      <c r="O12" s="78" t="s">
        <v>20</v>
      </c>
      <c r="P12" s="54" t="s">
        <v>17</v>
      </c>
      <c r="Q12" s="79" t="s">
        <v>18</v>
      </c>
      <c r="R12" s="53" t="s">
        <v>19</v>
      </c>
      <c r="S12" s="80" t="s">
        <v>20</v>
      </c>
      <c r="T12" s="53" t="s">
        <v>17</v>
      </c>
      <c r="U12" s="79" t="s">
        <v>18</v>
      </c>
      <c r="V12" s="53" t="s">
        <v>19</v>
      </c>
      <c r="W12" s="80" t="s">
        <v>20</v>
      </c>
      <c r="X12" s="200"/>
    </row>
    <row r="13" spans="2:24" ht="281.5" customHeight="1" x14ac:dyDescent="0.2">
      <c r="B13" s="57" t="s">
        <v>21</v>
      </c>
      <c r="C13" s="58" t="s">
        <v>22</v>
      </c>
      <c r="D13" s="59" t="s">
        <v>23</v>
      </c>
      <c r="E13" s="60" t="s">
        <v>24</v>
      </c>
      <c r="F13" s="61" t="s">
        <v>25</v>
      </c>
      <c r="G13" s="62" t="s">
        <v>26</v>
      </c>
      <c r="H13" s="81" t="s">
        <v>26</v>
      </c>
      <c r="I13" s="82" t="s">
        <v>26</v>
      </c>
      <c r="J13" s="82" t="s">
        <v>26</v>
      </c>
      <c r="K13" s="83" t="s">
        <v>26</v>
      </c>
      <c r="L13" s="81" t="s">
        <v>26</v>
      </c>
      <c r="M13" s="82" t="s">
        <v>26</v>
      </c>
      <c r="N13" s="82" t="s">
        <v>26</v>
      </c>
      <c r="O13" s="83" t="s">
        <v>26</v>
      </c>
      <c r="P13" s="86" t="s">
        <v>26</v>
      </c>
      <c r="Q13" s="87" t="s">
        <v>26</v>
      </c>
      <c r="R13" s="87" t="s">
        <v>26</v>
      </c>
      <c r="S13" s="88" t="s">
        <v>26</v>
      </c>
      <c r="T13" s="86" t="s">
        <v>26</v>
      </c>
      <c r="U13" s="100" t="s">
        <v>26</v>
      </c>
      <c r="V13" s="87" t="s">
        <v>26</v>
      </c>
      <c r="W13" s="99" t="s">
        <v>26</v>
      </c>
      <c r="X13" s="84" t="s">
        <v>50</v>
      </c>
    </row>
    <row r="14" spans="2:24" ht="54.75" customHeight="1" x14ac:dyDescent="0.2">
      <c r="B14" s="259" t="s">
        <v>28</v>
      </c>
      <c r="C14" s="260"/>
      <c r="D14" s="260"/>
      <c r="E14" s="260"/>
      <c r="F14" s="261"/>
      <c r="G14" s="55">
        <v>100</v>
      </c>
      <c r="H14" s="48">
        <v>25</v>
      </c>
      <c r="I14" s="42">
        <v>25</v>
      </c>
      <c r="J14" s="42">
        <v>25</v>
      </c>
      <c r="K14" s="43">
        <v>25</v>
      </c>
      <c r="L14" s="41">
        <v>20</v>
      </c>
      <c r="M14" s="42">
        <v>30</v>
      </c>
      <c r="N14" s="42">
        <v>25</v>
      </c>
      <c r="O14" s="44">
        <v>23</v>
      </c>
      <c r="P14" s="40">
        <f>IFERROR((L14/H14),"100%")</f>
        <v>0.8</v>
      </c>
      <c r="Q14" s="101">
        <f>IFERROR((M14/I14),"100%")</f>
        <v>1.2</v>
      </c>
      <c r="R14" s="101">
        <f t="shared" ref="R14" si="0">IFERROR((N14/J14),"100%")</f>
        <v>1</v>
      </c>
      <c r="S14" s="103">
        <f>IFERROR((O14/K14),"100%")</f>
        <v>0.92</v>
      </c>
      <c r="T14" s="40">
        <f>IFERROR((L14/$G$14),"No Programado")</f>
        <v>0.2</v>
      </c>
      <c r="U14" s="101">
        <f>IFERROR((L14+M14)/$G$14, "No Programado")</f>
        <v>0.5</v>
      </c>
      <c r="V14" s="85">
        <f>IFERROR((M14+N14+L14)/$G$14, "No Programado")</f>
        <v>0.75</v>
      </c>
      <c r="W14" s="102">
        <f>IFERROR((N14+O14+M14+L14)/$G$14, "No Programado")</f>
        <v>0.98</v>
      </c>
      <c r="X14" s="94"/>
    </row>
    <row r="15" spans="2:24" ht="54.75" customHeight="1" x14ac:dyDescent="0.2">
      <c r="B15" s="64" t="s">
        <v>29</v>
      </c>
      <c r="C15" s="65"/>
      <c r="D15" s="65"/>
      <c r="E15" s="65"/>
      <c r="F15" s="120" t="s">
        <v>30</v>
      </c>
      <c r="G15" s="66"/>
      <c r="H15" s="48"/>
      <c r="I15" s="42"/>
      <c r="J15" s="42"/>
      <c r="K15" s="43"/>
      <c r="L15" s="41"/>
      <c r="M15" s="42"/>
      <c r="N15" s="42"/>
      <c r="O15" s="44"/>
      <c r="P15" s="74"/>
      <c r="Q15" s="75"/>
      <c r="R15" s="75"/>
      <c r="S15" s="89"/>
      <c r="T15" s="45"/>
      <c r="U15" s="75"/>
      <c r="V15" s="46"/>
      <c r="W15" s="90"/>
      <c r="X15" s="95" t="s">
        <v>31</v>
      </c>
    </row>
    <row r="16" spans="2:24" ht="53.25" customHeight="1" x14ac:dyDescent="0.2">
      <c r="B16" s="67" t="s">
        <v>32</v>
      </c>
      <c r="C16" s="68"/>
      <c r="D16" s="69"/>
      <c r="E16" s="70"/>
      <c r="F16" s="121" t="s">
        <v>30</v>
      </c>
      <c r="G16" s="71"/>
      <c r="H16" s="49"/>
      <c r="I16" s="1"/>
      <c r="J16" s="1"/>
      <c r="K16" s="21"/>
      <c r="L16" s="25"/>
      <c r="M16" s="1"/>
      <c r="N16" s="1"/>
      <c r="O16" s="2"/>
      <c r="P16" s="40"/>
      <c r="Q16" s="101"/>
      <c r="R16" s="101"/>
      <c r="S16" s="103"/>
      <c r="T16" s="45"/>
      <c r="U16" s="46"/>
      <c r="V16" s="46"/>
      <c r="W16" s="90"/>
      <c r="X16" s="96" t="s">
        <v>31</v>
      </c>
    </row>
    <row r="17" spans="2:24" ht="53.25" customHeight="1" x14ac:dyDescent="0.2">
      <c r="B17" s="3" t="s">
        <v>33</v>
      </c>
      <c r="C17" s="4"/>
      <c r="D17" s="5"/>
      <c r="E17" s="6"/>
      <c r="F17" s="7" t="s">
        <v>30</v>
      </c>
      <c r="G17" s="56"/>
      <c r="H17" s="49"/>
      <c r="I17" s="1"/>
      <c r="J17" s="1"/>
      <c r="K17" s="21"/>
      <c r="L17" s="25"/>
      <c r="M17" s="1"/>
      <c r="N17" s="1"/>
      <c r="O17" s="2"/>
      <c r="P17" s="45"/>
      <c r="Q17" s="46"/>
      <c r="R17" s="46"/>
      <c r="S17" s="90"/>
      <c r="T17" s="45"/>
      <c r="U17" s="46"/>
      <c r="V17" s="46"/>
      <c r="W17" s="90"/>
      <c r="X17" s="97" t="s">
        <v>31</v>
      </c>
    </row>
    <row r="18" spans="2:24" ht="53.25" customHeight="1" thickBot="1" x14ac:dyDescent="0.25">
      <c r="B18" s="8" t="s">
        <v>33</v>
      </c>
      <c r="C18" s="9"/>
      <c r="D18" s="10"/>
      <c r="E18" s="11"/>
      <c r="F18" s="12" t="s">
        <v>30</v>
      </c>
      <c r="G18" s="51"/>
      <c r="H18" s="50"/>
      <c r="I18" s="23"/>
      <c r="J18" s="23"/>
      <c r="K18" s="29"/>
      <c r="L18" s="28"/>
      <c r="M18" s="23"/>
      <c r="N18" s="23"/>
      <c r="O18" s="24"/>
      <c r="P18" s="91"/>
      <c r="Q18" s="92"/>
      <c r="R18" s="92"/>
      <c r="S18" s="93"/>
      <c r="T18" s="91"/>
      <c r="U18" s="92"/>
      <c r="V18" s="92"/>
      <c r="W18" s="93"/>
      <c r="X18" s="98" t="s">
        <v>31</v>
      </c>
    </row>
    <row r="19" spans="2:24" ht="15.75" customHeight="1" x14ac:dyDescent="0.2"/>
    <row r="20" spans="2:24" ht="15.75" customHeight="1" x14ac:dyDescent="0.2"/>
    <row r="21" spans="2:24" ht="15.75" customHeight="1" x14ac:dyDescent="0.2"/>
    <row r="22" spans="2:24" ht="15.75" customHeight="1" x14ac:dyDescent="0.2"/>
    <row r="23" spans="2:24" ht="15.75" customHeight="1" x14ac:dyDescent="0.2"/>
    <row r="24" spans="2:24" ht="15.75" customHeight="1" x14ac:dyDescent="0.2"/>
    <row r="25" spans="2:24" x14ac:dyDescent="0.2">
      <c r="F25" s="22"/>
      <c r="G25" s="22"/>
    </row>
    <row r="26" spans="2:24" ht="89.5" customHeight="1" x14ac:dyDescent="0.2">
      <c r="C26" s="235" t="s">
        <v>34</v>
      </c>
      <c r="D26" s="235"/>
      <c r="E26" s="235"/>
      <c r="F26" s="17"/>
      <c r="G26" s="47"/>
      <c r="L26" s="262" t="s">
        <v>35</v>
      </c>
      <c r="M26" s="262"/>
      <c r="N26" s="262"/>
      <c r="O26" s="262"/>
      <c r="P26" s="262"/>
      <c r="Q26" s="262"/>
      <c r="V26" s="235" t="s">
        <v>36</v>
      </c>
      <c r="W26" s="235"/>
      <c r="X26" s="235"/>
    </row>
    <row r="28" spans="2:24" ht="16" thickBot="1" x14ac:dyDescent="0.25"/>
    <row r="29" spans="2:24" ht="15" customHeight="1" thickBot="1" x14ac:dyDescent="0.25">
      <c r="E29" s="247" t="s">
        <v>37</v>
      </c>
      <c r="F29" s="248"/>
      <c r="G29" s="248"/>
      <c r="H29" s="248"/>
      <c r="I29" s="248"/>
      <c r="J29" s="248"/>
      <c r="K29" s="248"/>
      <c r="L29" s="248"/>
      <c r="M29" s="248"/>
      <c r="N29" s="248"/>
      <c r="O29" s="248"/>
      <c r="P29" s="248"/>
      <c r="Q29" s="248"/>
      <c r="R29" s="248"/>
      <c r="S29" s="248"/>
      <c r="T29" s="248"/>
      <c r="U29" s="248"/>
      <c r="V29" s="248"/>
      <c r="W29" s="248"/>
      <c r="X29" s="249"/>
    </row>
    <row r="30" spans="2:24" ht="15" customHeight="1" thickBot="1" x14ac:dyDescent="0.25">
      <c r="E30" s="250" t="s">
        <v>38</v>
      </c>
      <c r="F30" s="250" t="s">
        <v>51</v>
      </c>
      <c r="G30" s="252" t="s">
        <v>39</v>
      </c>
      <c r="H30" s="253"/>
      <c r="I30" s="253"/>
      <c r="J30" s="254"/>
      <c r="K30" s="252" t="s">
        <v>40</v>
      </c>
      <c r="L30" s="253"/>
      <c r="M30" s="253"/>
      <c r="N30" s="254"/>
      <c r="O30" s="252" t="s">
        <v>41</v>
      </c>
      <c r="P30" s="253"/>
      <c r="Q30" s="253"/>
      <c r="R30" s="254"/>
      <c r="S30" s="252" t="s">
        <v>42</v>
      </c>
      <c r="T30" s="253"/>
      <c r="U30" s="253"/>
      <c r="V30" s="254"/>
      <c r="W30" s="255" t="s">
        <v>52</v>
      </c>
      <c r="X30" s="256"/>
    </row>
    <row r="31" spans="2:24" ht="31" thickBot="1" x14ac:dyDescent="0.25">
      <c r="E31" s="251"/>
      <c r="F31" s="251"/>
      <c r="G31" s="13" t="s">
        <v>53</v>
      </c>
      <c r="H31" s="104" t="s">
        <v>54</v>
      </c>
      <c r="I31" s="14" t="s">
        <v>55</v>
      </c>
      <c r="J31" s="105" t="s">
        <v>56</v>
      </c>
      <c r="K31" s="13" t="s">
        <v>53</v>
      </c>
      <c r="L31" s="104" t="s">
        <v>54</v>
      </c>
      <c r="M31" s="14" t="s">
        <v>55</v>
      </c>
      <c r="N31" s="105" t="s">
        <v>56</v>
      </c>
      <c r="O31" s="13" t="s">
        <v>53</v>
      </c>
      <c r="P31" s="106" t="s">
        <v>54</v>
      </c>
      <c r="Q31" s="15" t="s">
        <v>55</v>
      </c>
      <c r="R31" s="107" t="s">
        <v>56</v>
      </c>
      <c r="S31" s="16" t="s">
        <v>53</v>
      </c>
      <c r="T31" s="106" t="s">
        <v>54</v>
      </c>
      <c r="U31" s="15" t="s">
        <v>55</v>
      </c>
      <c r="V31" s="107" t="s">
        <v>56</v>
      </c>
      <c r="W31" s="257"/>
      <c r="X31" s="258"/>
    </row>
    <row r="32" spans="2:24" ht="16" x14ac:dyDescent="0.2">
      <c r="E32" s="108"/>
      <c r="F32" s="109"/>
      <c r="G32" s="30"/>
      <c r="H32" s="42"/>
      <c r="I32" s="42"/>
      <c r="J32" s="43"/>
      <c r="K32" s="41"/>
      <c r="L32" s="42"/>
      <c r="M32" s="42"/>
      <c r="N32" s="44"/>
      <c r="O32" s="110" t="str">
        <f>IFERROR((K32/G32),"NO APLICA")</f>
        <v>NO APLICA</v>
      </c>
      <c r="P32" s="111" t="str">
        <f>IFERROR((L32/H32),"NO APLICA")</f>
        <v>NO APLICA</v>
      </c>
      <c r="Q32" s="111" t="str">
        <f t="shared" ref="Q32:R35" si="1">IFERROR((M32/I32),"NO APLICA")</f>
        <v>NO APLICA</v>
      </c>
      <c r="R32" s="112" t="str">
        <f t="shared" si="1"/>
        <v>NO APLICA</v>
      </c>
      <c r="S32" s="110" t="str">
        <f>IFERROR(((K32)/(G32)),"NO APLICA")</f>
        <v>NO APLICA</v>
      </c>
      <c r="T32" s="111" t="str">
        <f>IFERROR(((K32+L32)/(G32+H32)),"NO APLICA")</f>
        <v>NO APLICA</v>
      </c>
      <c r="U32" s="111" t="str">
        <f>IFERROR(((K32+L32+M32)/(G32+H32+I32)),"NO APLICA")</f>
        <v>NO APLICA</v>
      </c>
      <c r="V32" s="112" t="str">
        <f>IFERROR(((K32+L32+M32+N32)/(G32+H32+I32+J32)),"NO APLICA")</f>
        <v>NO APLICA</v>
      </c>
      <c r="W32" s="241"/>
      <c r="X32" s="242"/>
    </row>
    <row r="33" spans="5:24" ht="16" x14ac:dyDescent="0.2">
      <c r="E33" s="18"/>
      <c r="F33" s="113">
        <v>0</v>
      </c>
      <c r="G33" s="30"/>
      <c r="H33" s="31"/>
      <c r="I33" s="31"/>
      <c r="J33" s="32"/>
      <c r="K33" s="30"/>
      <c r="L33" s="33"/>
      <c r="M33" s="33"/>
      <c r="N33" s="34"/>
      <c r="O33" s="110" t="str">
        <f t="shared" ref="O33:P35" si="2">IFERROR((K33/G33),"NO APLICA")</f>
        <v>NO APLICA</v>
      </c>
      <c r="P33" s="111" t="str">
        <f t="shared" si="2"/>
        <v>NO APLICA</v>
      </c>
      <c r="Q33" s="111" t="str">
        <f t="shared" si="1"/>
        <v>NO APLICA</v>
      </c>
      <c r="R33" s="114" t="str">
        <f t="shared" si="1"/>
        <v>NO APLICA</v>
      </c>
      <c r="S33" s="110" t="str">
        <f t="shared" ref="S33:S35" si="3">IFERROR(((K33)/(G33)),"NO APLICA")</f>
        <v>NO APLICA</v>
      </c>
      <c r="T33" s="111" t="str">
        <f t="shared" ref="T33:T35" si="4">IFERROR(((K33+L33)/(G33+H33)),"NO APLICA")</f>
        <v>NO APLICA</v>
      </c>
      <c r="U33" s="111" t="str">
        <f t="shared" ref="U33:U35" si="5">IFERROR(((K33+L33+M33)/(G33+H33+I33)),"NO APLICA")</f>
        <v>NO APLICA</v>
      </c>
      <c r="V33" s="114" t="str">
        <f t="shared" ref="V33:V35" si="6">IFERROR(((K33+L33+M33+N33)/(G33+H33+I33+J33)),"NO APLICA")</f>
        <v>NO APLICA</v>
      </c>
      <c r="W33" s="243"/>
      <c r="X33" s="244"/>
    </row>
    <row r="34" spans="5:24" ht="16" x14ac:dyDescent="0.2">
      <c r="E34" s="18"/>
      <c r="F34" s="113">
        <v>0</v>
      </c>
      <c r="G34" s="30"/>
      <c r="H34" s="31"/>
      <c r="I34" s="31"/>
      <c r="J34" s="32"/>
      <c r="K34" s="30"/>
      <c r="L34" s="33"/>
      <c r="M34" s="33"/>
      <c r="N34" s="34"/>
      <c r="O34" s="110" t="str">
        <f t="shared" si="2"/>
        <v>NO APLICA</v>
      </c>
      <c r="P34" s="111" t="str">
        <f t="shared" si="2"/>
        <v>NO APLICA</v>
      </c>
      <c r="Q34" s="111" t="str">
        <f t="shared" si="1"/>
        <v>NO APLICA</v>
      </c>
      <c r="R34" s="114" t="str">
        <f t="shared" si="1"/>
        <v>NO APLICA</v>
      </c>
      <c r="S34" s="110" t="str">
        <f t="shared" si="3"/>
        <v>NO APLICA</v>
      </c>
      <c r="T34" s="111" t="str">
        <f t="shared" si="4"/>
        <v>NO APLICA</v>
      </c>
      <c r="U34" s="111" t="str">
        <f t="shared" si="5"/>
        <v>NO APLICA</v>
      </c>
      <c r="V34" s="114" t="str">
        <f t="shared" si="6"/>
        <v>NO APLICA</v>
      </c>
      <c r="W34" s="243"/>
      <c r="X34" s="244"/>
    </row>
    <row r="35" spans="5:24" ht="17" thickBot="1" x14ac:dyDescent="0.25">
      <c r="E35" s="115"/>
      <c r="F35" s="116"/>
      <c r="G35" s="35"/>
      <c r="H35" s="36"/>
      <c r="I35" s="36"/>
      <c r="J35" s="37"/>
      <c r="K35" s="35"/>
      <c r="L35" s="38"/>
      <c r="M35" s="38"/>
      <c r="N35" s="39"/>
      <c r="O35" s="117" t="str">
        <f t="shared" si="2"/>
        <v>NO APLICA</v>
      </c>
      <c r="P35" s="118" t="str">
        <f t="shared" si="2"/>
        <v>NO APLICA</v>
      </c>
      <c r="Q35" s="118" t="str">
        <f t="shared" si="1"/>
        <v>NO APLICA</v>
      </c>
      <c r="R35" s="119" t="str">
        <f t="shared" si="1"/>
        <v>NO APLICA</v>
      </c>
      <c r="S35" s="117" t="str">
        <f t="shared" si="3"/>
        <v>NO APLICA</v>
      </c>
      <c r="T35" s="118" t="str">
        <f t="shared" si="4"/>
        <v>NO APLICA</v>
      </c>
      <c r="U35" s="118" t="str">
        <f t="shared" si="5"/>
        <v>NO APLICA</v>
      </c>
      <c r="V35" s="119" t="str">
        <f t="shared" si="6"/>
        <v>NO APLICA</v>
      </c>
      <c r="W35" s="245"/>
      <c r="X35" s="246"/>
    </row>
  </sheetData>
  <mergeCells count="29">
    <mergeCell ref="E2:S2"/>
    <mergeCell ref="E3:S3"/>
    <mergeCell ref="E4:S4"/>
    <mergeCell ref="E5:S5"/>
    <mergeCell ref="G10:W10"/>
    <mergeCell ref="P11:S11"/>
    <mergeCell ref="U11:W11"/>
    <mergeCell ref="X11:X12"/>
    <mergeCell ref="B14:F14"/>
    <mergeCell ref="C26:E26"/>
    <mergeCell ref="L26:Q26"/>
    <mergeCell ref="V26:X26"/>
    <mergeCell ref="B11:B12"/>
    <mergeCell ref="C11:C12"/>
    <mergeCell ref="D11:F11"/>
    <mergeCell ref="G11:K11"/>
    <mergeCell ref="L11:O11"/>
    <mergeCell ref="W32:X32"/>
    <mergeCell ref="W33:X33"/>
    <mergeCell ref="W34:X34"/>
    <mergeCell ref="W35:X35"/>
    <mergeCell ref="E29:X29"/>
    <mergeCell ref="E30:E31"/>
    <mergeCell ref="F30:F31"/>
    <mergeCell ref="G30:J30"/>
    <mergeCell ref="K30:N30"/>
    <mergeCell ref="O30:R30"/>
    <mergeCell ref="S30:V30"/>
    <mergeCell ref="W30:X31"/>
  </mergeCells>
  <conditionalFormatting sqref="G32:J35">
    <cfRule type="containsBlanks" dxfId="80" priority="13">
      <formula>LEN(TRIM(G32))=0</formula>
    </cfRule>
  </conditionalFormatting>
  <conditionalFormatting sqref="H13">
    <cfRule type="cellIs" priority="21" operator="equal">
      <formula>"NO DISPONIBLE"</formula>
    </cfRule>
  </conditionalFormatting>
  <conditionalFormatting sqref="H14:K18">
    <cfRule type="containsBlanks" dxfId="79" priority="29">
      <formula>LEN(TRIM(H14))=0</formula>
    </cfRule>
  </conditionalFormatting>
  <conditionalFormatting sqref="I13:K13">
    <cfRule type="cellIs" dxfId="78" priority="20" operator="equal">
      <formula>"NO DISPONIBLE"</formula>
    </cfRule>
  </conditionalFormatting>
  <conditionalFormatting sqref="K32:N35">
    <cfRule type="containsBlanks" dxfId="77" priority="12">
      <formula>LEN(TRIM(K32))=0</formula>
    </cfRule>
  </conditionalFormatting>
  <conditionalFormatting sqref="L13">
    <cfRule type="cellIs" priority="19" operator="equal">
      <formula>"NO DISPONIBLE"</formula>
    </cfRule>
  </conditionalFormatting>
  <conditionalFormatting sqref="L14:O18">
    <cfRule type="containsBlanks" dxfId="76" priority="30">
      <formula>LEN(TRIM(L14))=0</formula>
    </cfRule>
  </conditionalFormatting>
  <conditionalFormatting sqref="M13:O13">
    <cfRule type="cellIs" dxfId="75" priority="18" operator="equal">
      <formula>"NO DISPONIBLE"</formula>
    </cfRule>
  </conditionalFormatting>
  <conditionalFormatting sqref="O32:V35">
    <cfRule type="cellIs" dxfId="74" priority="7" operator="equal">
      <formula>"NO APLICA"</formula>
    </cfRule>
    <cfRule type="cellIs" dxfId="73" priority="8" operator="between">
      <formula>0.7</formula>
      <formula>1.2</formula>
    </cfRule>
    <cfRule type="cellIs" dxfId="72" priority="9" operator="between">
      <formula>0.5</formula>
      <formula>0.7</formula>
    </cfRule>
    <cfRule type="cellIs" dxfId="71" priority="10" operator="lessThan">
      <formula>0.5</formula>
    </cfRule>
    <cfRule type="cellIs" dxfId="70" priority="11" operator="greaterThan">
      <formula>1.2</formula>
    </cfRule>
  </conditionalFormatting>
  <conditionalFormatting sqref="P13">
    <cfRule type="cellIs" priority="17" operator="equal">
      <formula>"NO DISPONIBLE"</formula>
    </cfRule>
  </conditionalFormatting>
  <conditionalFormatting sqref="P14:S14 W14">
    <cfRule type="containsBlanks" dxfId="69" priority="36" stopIfTrue="1">
      <formula>LEN(TRIM(P14))=0</formula>
    </cfRule>
    <cfRule type="cellIs" dxfId="68" priority="31" stopIfTrue="1" operator="equal">
      <formula>"100%"</formula>
    </cfRule>
    <cfRule type="cellIs" dxfId="67" priority="32" stopIfTrue="1" operator="lessThan">
      <formula>0.5</formula>
    </cfRule>
    <cfRule type="cellIs" dxfId="66" priority="33" stopIfTrue="1" operator="between">
      <formula>0.5</formula>
      <formula>0.7</formula>
    </cfRule>
    <cfRule type="cellIs" dxfId="65" priority="34" stopIfTrue="1" operator="between">
      <formula>0.7</formula>
      <formula>1.2</formula>
    </cfRule>
    <cfRule type="cellIs" dxfId="64" priority="35" stopIfTrue="1" operator="greaterThanOrEqual">
      <formula>1.2</formula>
    </cfRule>
  </conditionalFormatting>
  <conditionalFormatting sqref="P16:S16">
    <cfRule type="containsBlanks" dxfId="63" priority="6" stopIfTrue="1">
      <formula>LEN(TRIM(P16))=0</formula>
    </cfRule>
    <cfRule type="cellIs" dxfId="62" priority="5" stopIfTrue="1" operator="greaterThanOrEqual">
      <formula>1.2</formula>
    </cfRule>
    <cfRule type="cellIs" dxfId="61" priority="4" stopIfTrue="1" operator="between">
      <formula>0.7</formula>
      <formula>1.2</formula>
    </cfRule>
    <cfRule type="cellIs" dxfId="60" priority="3" stopIfTrue="1" operator="between">
      <formula>0.5</formula>
      <formula>0.7</formula>
    </cfRule>
    <cfRule type="cellIs" dxfId="59" priority="2" stopIfTrue="1" operator="lessThan">
      <formula>0.5</formula>
    </cfRule>
    <cfRule type="cellIs" dxfId="58" priority="1" stopIfTrue="1" operator="equal">
      <formula>"100%"</formula>
    </cfRule>
  </conditionalFormatting>
  <conditionalFormatting sqref="Q13:S13">
    <cfRule type="cellIs" dxfId="57" priority="16" operator="equal">
      <formula>"NO DISPONIBLE"</formula>
    </cfRule>
  </conditionalFormatting>
  <conditionalFormatting sqref="T13">
    <cfRule type="cellIs" priority="15" operator="equal">
      <formula>"NO DISPONIBLE"</formula>
    </cfRule>
  </conditionalFormatting>
  <conditionalFormatting sqref="U13:W13">
    <cfRule type="cellIs" dxfId="56" priority="14" operator="equal">
      <formula>"NO DISPONIBLE"</formula>
    </cfRule>
  </conditionalFormatting>
  <conditionalFormatting sqref="U15:W18">
    <cfRule type="containsBlanks" dxfId="55" priority="22">
      <formula>LEN(TRIM(U15))=0</formula>
    </cfRule>
    <cfRule type="cellIs" dxfId="54" priority="23" stopIfTrue="1" operator="equal">
      <formula>"100%"</formula>
    </cfRule>
    <cfRule type="cellIs" dxfId="53" priority="24" stopIfTrue="1" operator="lessThan">
      <formula>0.5</formula>
    </cfRule>
    <cfRule type="cellIs" dxfId="52" priority="25" stopIfTrue="1" operator="between">
      <formula>0.5</formula>
      <formula>0.7</formula>
    </cfRule>
    <cfRule type="cellIs" dxfId="51" priority="26" stopIfTrue="1" operator="between">
      <formula>0.7</formula>
      <formula>1.2</formula>
    </cfRule>
    <cfRule type="cellIs" dxfId="50" priority="27" stopIfTrue="1" operator="greaterThanOrEqual">
      <formula>1.2</formula>
    </cfRule>
    <cfRule type="containsBlanks" dxfId="49" priority="28" stopIfTrue="1">
      <formula>LEN(TRIM(U15))=0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7C478-B3C1-475C-974E-F37A0ED5F03B}">
  <dimension ref="B1:X35"/>
  <sheetViews>
    <sheetView topLeftCell="A12" zoomScale="60" zoomScaleNormal="60" workbookViewId="0">
      <selection activeCell="E24" sqref="E24"/>
    </sheetView>
  </sheetViews>
  <sheetFormatPr baseColWidth="10" defaultColWidth="11.33203125" defaultRowHeight="15" x14ac:dyDescent="0.2"/>
  <cols>
    <col min="2" max="2" width="20.33203125" customWidth="1"/>
    <col min="3" max="3" width="35.83203125" customWidth="1"/>
    <col min="4" max="4" width="31.33203125" customWidth="1"/>
    <col min="5" max="5" width="29.83203125" customWidth="1"/>
    <col min="6" max="6" width="33.1640625" customWidth="1"/>
    <col min="7" max="8" width="17.6640625" customWidth="1"/>
    <col min="9" max="20" width="17" customWidth="1"/>
    <col min="21" max="21" width="19.1640625" customWidth="1"/>
    <col min="22" max="22" width="24.1640625" customWidth="1"/>
    <col min="23" max="23" width="19.1640625" customWidth="1"/>
    <col min="24" max="24" width="56.1640625" customWidth="1"/>
  </cols>
  <sheetData>
    <row r="1" spans="2:24" ht="16" thickBot="1" x14ac:dyDescent="0.25"/>
    <row r="2" spans="2:24" ht="49.5" customHeight="1" x14ac:dyDescent="0.2">
      <c r="E2" s="213" t="s">
        <v>57</v>
      </c>
      <c r="F2" s="214"/>
      <c r="G2" s="214"/>
      <c r="H2" s="214"/>
      <c r="I2" s="214"/>
      <c r="J2" s="214"/>
      <c r="K2" s="214"/>
      <c r="L2" s="214"/>
      <c r="M2" s="214"/>
      <c r="N2" s="214"/>
      <c r="O2" s="214"/>
      <c r="P2" s="214"/>
      <c r="Q2" s="214"/>
      <c r="R2" s="214"/>
      <c r="S2" s="214"/>
      <c r="T2" s="72"/>
    </row>
    <row r="3" spans="2:24" ht="30" customHeight="1" x14ac:dyDescent="0.2">
      <c r="E3" s="215" t="s">
        <v>1</v>
      </c>
      <c r="F3" s="216"/>
      <c r="G3" s="216"/>
      <c r="H3" s="216"/>
      <c r="I3" s="216"/>
      <c r="J3" s="216"/>
      <c r="K3" s="216"/>
      <c r="L3" s="216"/>
      <c r="M3" s="216"/>
      <c r="N3" s="216"/>
      <c r="O3" s="216"/>
      <c r="P3" s="216"/>
      <c r="Q3" s="216"/>
      <c r="R3" s="216"/>
      <c r="S3" s="216"/>
      <c r="T3" s="72"/>
    </row>
    <row r="4" spans="2:24" ht="30" customHeight="1" x14ac:dyDescent="0.2">
      <c r="E4" s="215" t="s">
        <v>2</v>
      </c>
      <c r="F4" s="216"/>
      <c r="G4" s="216"/>
      <c r="H4" s="216"/>
      <c r="I4" s="216"/>
      <c r="J4" s="216"/>
      <c r="K4" s="216"/>
      <c r="L4" s="216"/>
      <c r="M4" s="216"/>
      <c r="N4" s="216"/>
      <c r="O4" s="216"/>
      <c r="P4" s="216"/>
      <c r="Q4" s="216"/>
      <c r="R4" s="216"/>
      <c r="S4" s="216"/>
      <c r="T4" s="72"/>
    </row>
    <row r="5" spans="2:24" ht="29" thickBot="1" x14ac:dyDescent="0.25">
      <c r="E5" s="217" t="s">
        <v>3</v>
      </c>
      <c r="F5" s="218"/>
      <c r="G5" s="218"/>
      <c r="H5" s="218"/>
      <c r="I5" s="218"/>
      <c r="J5" s="218"/>
      <c r="K5" s="218"/>
      <c r="L5" s="218"/>
      <c r="M5" s="218"/>
      <c r="N5" s="218"/>
      <c r="O5" s="218"/>
      <c r="P5" s="218"/>
      <c r="Q5" s="218"/>
      <c r="R5" s="218"/>
      <c r="S5" s="218"/>
      <c r="T5" s="72"/>
    </row>
    <row r="9" spans="2:24" ht="16" thickBot="1" x14ac:dyDescent="0.25"/>
    <row r="10" spans="2:24" ht="33.75" customHeight="1" thickBot="1" x14ac:dyDescent="0.25">
      <c r="G10" s="219" t="s">
        <v>58</v>
      </c>
      <c r="H10" s="220"/>
      <c r="I10" s="220"/>
      <c r="J10" s="220"/>
      <c r="K10" s="220"/>
      <c r="L10" s="220"/>
      <c r="M10" s="220"/>
      <c r="N10" s="220"/>
      <c r="O10" s="220"/>
      <c r="P10" s="220"/>
      <c r="Q10" s="220"/>
      <c r="R10" s="220"/>
      <c r="S10" s="220"/>
      <c r="T10" s="220"/>
      <c r="U10" s="220"/>
      <c r="V10" s="220"/>
      <c r="W10" s="221"/>
    </row>
    <row r="11" spans="2:24" ht="43.25" customHeight="1" thickBot="1" x14ac:dyDescent="0.25">
      <c r="B11" s="201" t="s">
        <v>5</v>
      </c>
      <c r="C11" s="203" t="s">
        <v>6</v>
      </c>
      <c r="D11" s="205" t="s">
        <v>7</v>
      </c>
      <c r="E11" s="206"/>
      <c r="F11" s="207"/>
      <c r="G11" s="208" t="s">
        <v>59</v>
      </c>
      <c r="H11" s="208"/>
      <c r="I11" s="208"/>
      <c r="J11" s="208"/>
      <c r="K11" s="209"/>
      <c r="L11" s="211" t="s">
        <v>60</v>
      </c>
      <c r="M11" s="211"/>
      <c r="N11" s="211"/>
      <c r="O11" s="212"/>
      <c r="P11" s="211" t="s">
        <v>61</v>
      </c>
      <c r="Q11" s="211"/>
      <c r="R11" s="211"/>
      <c r="S11" s="212"/>
      <c r="T11" s="73"/>
      <c r="U11" s="211" t="s">
        <v>62</v>
      </c>
      <c r="V11" s="211"/>
      <c r="W11" s="211"/>
      <c r="X11" s="199" t="s">
        <v>63</v>
      </c>
    </row>
    <row r="12" spans="2:24" ht="122.5" customHeight="1" thickBot="1" x14ac:dyDescent="0.25">
      <c r="B12" s="202"/>
      <c r="C12" s="204"/>
      <c r="D12" s="63" t="s">
        <v>13</v>
      </c>
      <c r="E12" s="63" t="s">
        <v>14</v>
      </c>
      <c r="F12" s="63" t="s">
        <v>15</v>
      </c>
      <c r="G12" s="76" t="s">
        <v>16</v>
      </c>
      <c r="H12" s="52" t="s">
        <v>17</v>
      </c>
      <c r="I12" s="77" t="s">
        <v>18</v>
      </c>
      <c r="J12" s="53" t="s">
        <v>19</v>
      </c>
      <c r="K12" s="78" t="s">
        <v>20</v>
      </c>
      <c r="L12" s="54" t="s">
        <v>17</v>
      </c>
      <c r="M12" s="77" t="s">
        <v>18</v>
      </c>
      <c r="N12" s="53" t="s">
        <v>19</v>
      </c>
      <c r="O12" s="78" t="s">
        <v>20</v>
      </c>
      <c r="P12" s="54" t="s">
        <v>17</v>
      </c>
      <c r="Q12" s="79" t="s">
        <v>18</v>
      </c>
      <c r="R12" s="53" t="s">
        <v>19</v>
      </c>
      <c r="S12" s="80" t="s">
        <v>20</v>
      </c>
      <c r="T12" s="53" t="s">
        <v>17</v>
      </c>
      <c r="U12" s="79" t="s">
        <v>18</v>
      </c>
      <c r="V12" s="53" t="s">
        <v>19</v>
      </c>
      <c r="W12" s="80" t="s">
        <v>20</v>
      </c>
      <c r="X12" s="200"/>
    </row>
    <row r="13" spans="2:24" ht="281.5" customHeight="1" x14ac:dyDescent="0.2">
      <c r="B13" s="57" t="s">
        <v>21</v>
      </c>
      <c r="C13" s="58" t="s">
        <v>22</v>
      </c>
      <c r="D13" s="59" t="s">
        <v>23</v>
      </c>
      <c r="E13" s="60" t="s">
        <v>24</v>
      </c>
      <c r="F13" s="61" t="s">
        <v>25</v>
      </c>
      <c r="G13" s="62" t="s">
        <v>26</v>
      </c>
      <c r="H13" s="81" t="s">
        <v>26</v>
      </c>
      <c r="I13" s="82" t="s">
        <v>26</v>
      </c>
      <c r="J13" s="82" t="s">
        <v>26</v>
      </c>
      <c r="K13" s="83" t="s">
        <v>26</v>
      </c>
      <c r="L13" s="81" t="s">
        <v>26</v>
      </c>
      <c r="M13" s="82" t="s">
        <v>26</v>
      </c>
      <c r="N13" s="82" t="s">
        <v>26</v>
      </c>
      <c r="O13" s="83" t="s">
        <v>26</v>
      </c>
      <c r="P13" s="86" t="s">
        <v>26</v>
      </c>
      <c r="Q13" s="87" t="s">
        <v>26</v>
      </c>
      <c r="R13" s="87" t="s">
        <v>26</v>
      </c>
      <c r="S13" s="88" t="s">
        <v>26</v>
      </c>
      <c r="T13" s="86" t="s">
        <v>26</v>
      </c>
      <c r="U13" s="100" t="s">
        <v>26</v>
      </c>
      <c r="V13" s="87" t="s">
        <v>26</v>
      </c>
      <c r="W13" s="99" t="s">
        <v>26</v>
      </c>
      <c r="X13" s="84" t="s">
        <v>64</v>
      </c>
    </row>
    <row r="14" spans="2:24" ht="54.75" customHeight="1" x14ac:dyDescent="0.2">
      <c r="B14" s="259" t="s">
        <v>28</v>
      </c>
      <c r="C14" s="260"/>
      <c r="D14" s="260"/>
      <c r="E14" s="260"/>
      <c r="F14" s="260"/>
      <c r="G14" s="55">
        <v>100</v>
      </c>
      <c r="H14" s="48">
        <v>25</v>
      </c>
      <c r="I14" s="42">
        <v>25</v>
      </c>
      <c r="J14" s="42">
        <v>25</v>
      </c>
      <c r="K14" s="43">
        <v>25</v>
      </c>
      <c r="L14" s="41">
        <v>20</v>
      </c>
      <c r="M14" s="42">
        <v>30</v>
      </c>
      <c r="N14" s="42">
        <v>25</v>
      </c>
      <c r="O14" s="44">
        <v>23</v>
      </c>
      <c r="P14" s="40">
        <f>IFERROR((L14/H14),"100%")</f>
        <v>0.8</v>
      </c>
      <c r="Q14" s="101">
        <f>IFERROR((M14/I14),"100%")</f>
        <v>1.2</v>
      </c>
      <c r="R14" s="101">
        <f t="shared" ref="R14" si="0">IFERROR((N14/J14),"100%")</f>
        <v>1</v>
      </c>
      <c r="S14" s="103">
        <f>IFERROR((O14/K14),"100%")</f>
        <v>0.92</v>
      </c>
      <c r="T14" s="40">
        <f>IFERROR((L14/$G$14),"No Programado")</f>
        <v>0.2</v>
      </c>
      <c r="U14" s="101">
        <f>IFERROR((L14+M14)/$G$14, "No Programado")</f>
        <v>0.5</v>
      </c>
      <c r="V14" s="85">
        <f>IFERROR((M14+N14+L14)/$G$14, "No Programado")</f>
        <v>0.75</v>
      </c>
      <c r="W14" s="102">
        <f>IFERROR((N14+O14+M14+L14)/$G$14, "No Programado")</f>
        <v>0.98</v>
      </c>
      <c r="X14" s="94"/>
    </row>
    <row r="15" spans="2:24" ht="54.75" customHeight="1" x14ac:dyDescent="0.2">
      <c r="B15" s="64" t="s">
        <v>29</v>
      </c>
      <c r="C15" s="65"/>
      <c r="D15" s="65"/>
      <c r="E15" s="65"/>
      <c r="F15" s="120" t="s">
        <v>30</v>
      </c>
      <c r="G15" s="66"/>
      <c r="H15" s="48"/>
      <c r="I15" s="42"/>
      <c r="J15" s="42"/>
      <c r="K15" s="43"/>
      <c r="L15" s="41"/>
      <c r="M15" s="42"/>
      <c r="N15" s="42"/>
      <c r="O15" s="44"/>
      <c r="P15" s="74"/>
      <c r="Q15" s="75"/>
      <c r="R15" s="75"/>
      <c r="S15" s="89"/>
      <c r="T15" s="45"/>
      <c r="U15" s="75"/>
      <c r="V15" s="46"/>
      <c r="W15" s="90"/>
      <c r="X15" s="95" t="s">
        <v>31</v>
      </c>
    </row>
    <row r="16" spans="2:24" ht="53.25" customHeight="1" x14ac:dyDescent="0.2">
      <c r="B16" s="67" t="s">
        <v>32</v>
      </c>
      <c r="C16" s="68"/>
      <c r="D16" s="69"/>
      <c r="E16" s="70"/>
      <c r="F16" s="121" t="s">
        <v>30</v>
      </c>
      <c r="G16" s="71"/>
      <c r="H16" s="49"/>
      <c r="I16" s="1"/>
      <c r="J16" s="1"/>
      <c r="K16" s="21"/>
      <c r="L16" s="25"/>
      <c r="M16" s="1"/>
      <c r="N16" s="1"/>
      <c r="O16" s="2"/>
      <c r="P16" s="45"/>
      <c r="Q16" s="46"/>
      <c r="R16" s="46"/>
      <c r="S16" s="90"/>
      <c r="T16" s="45"/>
      <c r="U16" s="46"/>
      <c r="V16" s="46"/>
      <c r="W16" s="90"/>
      <c r="X16" s="96" t="s">
        <v>31</v>
      </c>
    </row>
    <row r="17" spans="2:24" ht="53.25" customHeight="1" x14ac:dyDescent="0.2">
      <c r="B17" s="3" t="s">
        <v>33</v>
      </c>
      <c r="C17" s="4"/>
      <c r="D17" s="5"/>
      <c r="E17" s="6"/>
      <c r="F17" s="7" t="s">
        <v>30</v>
      </c>
      <c r="G17" s="56"/>
      <c r="H17" s="49"/>
      <c r="I17" s="1"/>
      <c r="J17" s="1"/>
      <c r="K17" s="21"/>
      <c r="L17" s="25"/>
      <c r="M17" s="1"/>
      <c r="N17" s="1"/>
      <c r="O17" s="2"/>
      <c r="P17" s="45"/>
      <c r="Q17" s="46"/>
      <c r="R17" s="46"/>
      <c r="S17" s="90"/>
      <c r="T17" s="45"/>
      <c r="U17" s="46"/>
      <c r="V17" s="46"/>
      <c r="W17" s="90"/>
      <c r="X17" s="97" t="s">
        <v>31</v>
      </c>
    </row>
    <row r="18" spans="2:24" ht="53.25" customHeight="1" thickBot="1" x14ac:dyDescent="0.25">
      <c r="B18" s="8" t="s">
        <v>33</v>
      </c>
      <c r="C18" s="9"/>
      <c r="D18" s="10"/>
      <c r="E18" s="11"/>
      <c r="F18" s="12" t="s">
        <v>30</v>
      </c>
      <c r="G18" s="51"/>
      <c r="H18" s="50"/>
      <c r="I18" s="23"/>
      <c r="J18" s="23"/>
      <c r="K18" s="29"/>
      <c r="L18" s="28"/>
      <c r="M18" s="23"/>
      <c r="N18" s="23"/>
      <c r="O18" s="24"/>
      <c r="P18" s="91"/>
      <c r="Q18" s="92"/>
      <c r="R18" s="92"/>
      <c r="S18" s="93"/>
      <c r="T18" s="91"/>
      <c r="U18" s="92"/>
      <c r="V18" s="92"/>
      <c r="W18" s="93"/>
      <c r="X18" s="98" t="s">
        <v>31</v>
      </c>
    </row>
    <row r="19" spans="2:24" ht="15.75" customHeight="1" x14ac:dyDescent="0.2"/>
    <row r="20" spans="2:24" ht="15.75" customHeight="1" x14ac:dyDescent="0.2"/>
    <row r="21" spans="2:24" ht="15.75" customHeight="1" x14ac:dyDescent="0.2"/>
    <row r="22" spans="2:24" ht="15.75" customHeight="1" x14ac:dyDescent="0.2"/>
    <row r="23" spans="2:24" ht="15.75" customHeight="1" x14ac:dyDescent="0.2"/>
    <row r="24" spans="2:24" ht="15.75" customHeight="1" x14ac:dyDescent="0.2"/>
    <row r="25" spans="2:24" x14ac:dyDescent="0.2">
      <c r="F25" s="22"/>
      <c r="G25" s="22"/>
    </row>
    <row r="26" spans="2:24" ht="89.5" customHeight="1" x14ac:dyDescent="0.2">
      <c r="C26" s="235" t="s">
        <v>34</v>
      </c>
      <c r="D26" s="236"/>
      <c r="E26" s="236"/>
      <c r="F26" s="17"/>
      <c r="G26" s="47"/>
      <c r="L26" s="262" t="s">
        <v>35</v>
      </c>
      <c r="M26" s="264"/>
      <c r="N26" s="264"/>
      <c r="O26" s="264"/>
      <c r="P26" s="264"/>
      <c r="Q26" s="264"/>
      <c r="V26" s="235" t="s">
        <v>36</v>
      </c>
      <c r="W26" s="236"/>
      <c r="X26" s="236"/>
    </row>
    <row r="28" spans="2:24" ht="16" thickBot="1" x14ac:dyDescent="0.25"/>
    <row r="29" spans="2:24" ht="16" thickBot="1" x14ac:dyDescent="0.25">
      <c r="E29" s="247" t="s">
        <v>37</v>
      </c>
      <c r="F29" s="248"/>
      <c r="G29" s="248"/>
      <c r="H29" s="248"/>
      <c r="I29" s="248"/>
      <c r="J29" s="248"/>
      <c r="K29" s="248"/>
      <c r="L29" s="248"/>
      <c r="M29" s="248"/>
      <c r="N29" s="248"/>
      <c r="O29" s="248"/>
      <c r="P29" s="248"/>
      <c r="Q29" s="248"/>
      <c r="R29" s="248"/>
      <c r="S29" s="248"/>
      <c r="T29" s="248"/>
      <c r="U29" s="248"/>
      <c r="V29" s="248"/>
      <c r="W29" s="248"/>
      <c r="X29" s="249"/>
    </row>
    <row r="30" spans="2:24" ht="15" customHeight="1" thickBot="1" x14ac:dyDescent="0.25">
      <c r="E30" s="250" t="s">
        <v>38</v>
      </c>
      <c r="F30" s="250" t="s">
        <v>65</v>
      </c>
      <c r="G30" s="255" t="s">
        <v>39</v>
      </c>
      <c r="H30" s="263"/>
      <c r="I30" s="263"/>
      <c r="J30" s="256"/>
      <c r="K30" s="255" t="s">
        <v>40</v>
      </c>
      <c r="L30" s="263"/>
      <c r="M30" s="263"/>
      <c r="N30" s="256"/>
      <c r="O30" s="252" t="s">
        <v>41</v>
      </c>
      <c r="P30" s="253"/>
      <c r="Q30" s="253"/>
      <c r="R30" s="254"/>
      <c r="S30" s="252" t="s">
        <v>42</v>
      </c>
      <c r="T30" s="253"/>
      <c r="U30" s="253"/>
      <c r="V30" s="253"/>
      <c r="W30" s="255" t="s">
        <v>66</v>
      </c>
      <c r="X30" s="256"/>
    </row>
    <row r="31" spans="2:24" ht="31" thickBot="1" x14ac:dyDescent="0.25">
      <c r="E31" s="251"/>
      <c r="F31" s="251"/>
      <c r="G31" s="13" t="s">
        <v>67</v>
      </c>
      <c r="H31" s="104" t="s">
        <v>68</v>
      </c>
      <c r="I31" s="14" t="s">
        <v>69</v>
      </c>
      <c r="J31" s="105" t="s">
        <v>70</v>
      </c>
      <c r="K31" s="13" t="s">
        <v>67</v>
      </c>
      <c r="L31" s="104" t="s">
        <v>68</v>
      </c>
      <c r="M31" s="14" t="s">
        <v>69</v>
      </c>
      <c r="N31" s="105" t="s">
        <v>70</v>
      </c>
      <c r="O31" s="13" t="s">
        <v>67</v>
      </c>
      <c r="P31" s="106" t="s">
        <v>68</v>
      </c>
      <c r="Q31" s="15" t="s">
        <v>69</v>
      </c>
      <c r="R31" s="107" t="s">
        <v>70</v>
      </c>
      <c r="S31" s="16" t="s">
        <v>67</v>
      </c>
      <c r="T31" s="106" t="s">
        <v>68</v>
      </c>
      <c r="U31" s="15" t="s">
        <v>69</v>
      </c>
      <c r="V31" s="107" t="s">
        <v>70</v>
      </c>
      <c r="W31" s="257"/>
      <c r="X31" s="258"/>
    </row>
    <row r="32" spans="2:24" ht="16" x14ac:dyDescent="0.2">
      <c r="E32" s="108"/>
      <c r="F32" s="109"/>
      <c r="G32" s="30"/>
      <c r="H32" s="42"/>
      <c r="I32" s="42"/>
      <c r="J32" s="43"/>
      <c r="K32" s="41"/>
      <c r="L32" s="42"/>
      <c r="M32" s="42"/>
      <c r="N32" s="44"/>
      <c r="O32" s="110" t="str">
        <f>IFERROR((K32/G32),"NO APLICA")</f>
        <v>NO APLICA</v>
      </c>
      <c r="P32" s="111" t="str">
        <f>IFERROR((L32/H32),"NO APLICA")</f>
        <v>NO APLICA</v>
      </c>
      <c r="Q32" s="111" t="str">
        <f t="shared" ref="Q32:R35" si="1">IFERROR((M32/I32),"NO APLICA")</f>
        <v>NO APLICA</v>
      </c>
      <c r="R32" s="112" t="str">
        <f t="shared" si="1"/>
        <v>NO APLICA</v>
      </c>
      <c r="S32" s="110" t="str">
        <f>IFERROR(((K32)/(G32)),"NO APLICA")</f>
        <v>NO APLICA</v>
      </c>
      <c r="T32" s="111" t="str">
        <f>IFERROR(((K32+L32)/(G32+H32)),"NO APLICA")</f>
        <v>NO APLICA</v>
      </c>
      <c r="U32" s="111" t="str">
        <f>IFERROR(((K32+L32+M32)/(G32+H32+I32)),"NO APLICA")</f>
        <v>NO APLICA</v>
      </c>
      <c r="V32" s="112" t="str">
        <f>IFERROR(((K32+L32+M32+N32)/(G32+H32+I32+J32)),"NO APLICA")</f>
        <v>NO APLICA</v>
      </c>
      <c r="W32" s="241"/>
      <c r="X32" s="242"/>
    </row>
    <row r="33" spans="5:24" ht="16" x14ac:dyDescent="0.2">
      <c r="E33" s="18"/>
      <c r="F33" s="113">
        <v>0</v>
      </c>
      <c r="G33" s="30"/>
      <c r="H33" s="31"/>
      <c r="I33" s="31"/>
      <c r="J33" s="32"/>
      <c r="K33" s="30"/>
      <c r="L33" s="33"/>
      <c r="M33" s="33"/>
      <c r="N33" s="34"/>
      <c r="O33" s="110" t="str">
        <f t="shared" ref="O33:P35" si="2">IFERROR((K33/G33),"NO APLICA")</f>
        <v>NO APLICA</v>
      </c>
      <c r="P33" s="111" t="str">
        <f t="shared" si="2"/>
        <v>NO APLICA</v>
      </c>
      <c r="Q33" s="111" t="str">
        <f t="shared" si="1"/>
        <v>NO APLICA</v>
      </c>
      <c r="R33" s="114" t="str">
        <f t="shared" si="1"/>
        <v>NO APLICA</v>
      </c>
      <c r="S33" s="110" t="str">
        <f t="shared" ref="S33:S35" si="3">IFERROR(((K33)/(G33)),"NO APLICA")</f>
        <v>NO APLICA</v>
      </c>
      <c r="T33" s="111" t="str">
        <f t="shared" ref="T33:T35" si="4">IFERROR(((K33+L33)/(G33+H33)),"NO APLICA")</f>
        <v>NO APLICA</v>
      </c>
      <c r="U33" s="111" t="str">
        <f t="shared" ref="U33:U35" si="5">IFERROR(((K33+L33+M33)/(G33+H33+I33)),"NO APLICA")</f>
        <v>NO APLICA</v>
      </c>
      <c r="V33" s="114" t="str">
        <f t="shared" ref="V33:V35" si="6">IFERROR(((K33+L33+M33+N33)/(G33+H33+I33+J33)),"NO APLICA")</f>
        <v>NO APLICA</v>
      </c>
      <c r="W33" s="243"/>
      <c r="X33" s="244"/>
    </row>
    <row r="34" spans="5:24" ht="16" x14ac:dyDescent="0.2">
      <c r="E34" s="18"/>
      <c r="F34" s="113">
        <v>0</v>
      </c>
      <c r="G34" s="30"/>
      <c r="H34" s="31"/>
      <c r="I34" s="31"/>
      <c r="J34" s="32"/>
      <c r="K34" s="30"/>
      <c r="L34" s="33"/>
      <c r="M34" s="33"/>
      <c r="N34" s="34"/>
      <c r="O34" s="110" t="str">
        <f t="shared" si="2"/>
        <v>NO APLICA</v>
      </c>
      <c r="P34" s="111" t="str">
        <f t="shared" si="2"/>
        <v>NO APLICA</v>
      </c>
      <c r="Q34" s="111" t="str">
        <f t="shared" si="1"/>
        <v>NO APLICA</v>
      </c>
      <c r="R34" s="114" t="str">
        <f t="shared" si="1"/>
        <v>NO APLICA</v>
      </c>
      <c r="S34" s="110" t="str">
        <f t="shared" si="3"/>
        <v>NO APLICA</v>
      </c>
      <c r="T34" s="111" t="str">
        <f t="shared" si="4"/>
        <v>NO APLICA</v>
      </c>
      <c r="U34" s="111" t="str">
        <f t="shared" si="5"/>
        <v>NO APLICA</v>
      </c>
      <c r="V34" s="114" t="str">
        <f t="shared" si="6"/>
        <v>NO APLICA</v>
      </c>
      <c r="W34" s="243"/>
      <c r="X34" s="244"/>
    </row>
    <row r="35" spans="5:24" ht="17" thickBot="1" x14ac:dyDescent="0.25">
      <c r="E35" s="115"/>
      <c r="F35" s="116"/>
      <c r="G35" s="35"/>
      <c r="H35" s="36"/>
      <c r="I35" s="36"/>
      <c r="J35" s="37"/>
      <c r="K35" s="35"/>
      <c r="L35" s="38"/>
      <c r="M35" s="38"/>
      <c r="N35" s="39"/>
      <c r="O35" s="117" t="str">
        <f t="shared" si="2"/>
        <v>NO APLICA</v>
      </c>
      <c r="P35" s="118" t="str">
        <f t="shared" si="2"/>
        <v>NO APLICA</v>
      </c>
      <c r="Q35" s="118" t="str">
        <f t="shared" si="1"/>
        <v>NO APLICA</v>
      </c>
      <c r="R35" s="119" t="str">
        <f t="shared" si="1"/>
        <v>NO APLICA</v>
      </c>
      <c r="S35" s="117" t="str">
        <f t="shared" si="3"/>
        <v>NO APLICA</v>
      </c>
      <c r="T35" s="118" t="str">
        <f t="shared" si="4"/>
        <v>NO APLICA</v>
      </c>
      <c r="U35" s="118" t="str">
        <f t="shared" si="5"/>
        <v>NO APLICA</v>
      </c>
      <c r="V35" s="119" t="str">
        <f t="shared" si="6"/>
        <v>NO APLICA</v>
      </c>
      <c r="W35" s="245"/>
      <c r="X35" s="246"/>
    </row>
  </sheetData>
  <mergeCells count="29">
    <mergeCell ref="E2:S2"/>
    <mergeCell ref="E3:S3"/>
    <mergeCell ref="E4:S4"/>
    <mergeCell ref="E5:S5"/>
    <mergeCell ref="G10:W10"/>
    <mergeCell ref="P11:S11"/>
    <mergeCell ref="U11:W11"/>
    <mergeCell ref="X11:X12"/>
    <mergeCell ref="B14:F14"/>
    <mergeCell ref="C26:E26"/>
    <mergeCell ref="L26:Q26"/>
    <mergeCell ref="V26:X26"/>
    <mergeCell ref="B11:B12"/>
    <mergeCell ref="C11:C12"/>
    <mergeCell ref="D11:F11"/>
    <mergeCell ref="G11:K11"/>
    <mergeCell ref="L11:O11"/>
    <mergeCell ref="W32:X32"/>
    <mergeCell ref="W33:X33"/>
    <mergeCell ref="W34:X34"/>
    <mergeCell ref="W35:X35"/>
    <mergeCell ref="E29:X29"/>
    <mergeCell ref="E30:E31"/>
    <mergeCell ref="F30:F31"/>
    <mergeCell ref="G30:J30"/>
    <mergeCell ref="K30:N30"/>
    <mergeCell ref="O30:R30"/>
    <mergeCell ref="S30:V30"/>
    <mergeCell ref="W30:X31"/>
  </mergeCells>
  <conditionalFormatting sqref="G32:J35">
    <cfRule type="containsBlanks" dxfId="48" priority="7">
      <formula>LEN(TRIM(G32))=0</formula>
    </cfRule>
  </conditionalFormatting>
  <conditionalFormatting sqref="H13">
    <cfRule type="cellIs" priority="15" operator="equal">
      <formula>"NO DISPONIBLE"</formula>
    </cfRule>
  </conditionalFormatting>
  <conditionalFormatting sqref="H14:K18">
    <cfRule type="containsBlanks" dxfId="47" priority="23">
      <formula>LEN(TRIM(H14))=0</formula>
    </cfRule>
  </conditionalFormatting>
  <conditionalFormatting sqref="I13:K13">
    <cfRule type="cellIs" dxfId="46" priority="14" operator="equal">
      <formula>"NO DISPONIBLE"</formula>
    </cfRule>
  </conditionalFormatting>
  <conditionalFormatting sqref="K32:N35">
    <cfRule type="containsBlanks" dxfId="45" priority="6">
      <formula>LEN(TRIM(K32))=0</formula>
    </cfRule>
  </conditionalFormatting>
  <conditionalFormatting sqref="L13">
    <cfRule type="cellIs" priority="13" operator="equal">
      <formula>"NO DISPONIBLE"</formula>
    </cfRule>
  </conditionalFormatting>
  <conditionalFormatting sqref="L14:O18">
    <cfRule type="containsBlanks" dxfId="44" priority="24">
      <formula>LEN(TRIM(L14))=0</formula>
    </cfRule>
  </conditionalFormatting>
  <conditionalFormatting sqref="M13:O13">
    <cfRule type="cellIs" dxfId="43" priority="12" operator="equal">
      <formula>"NO DISPONIBLE"</formula>
    </cfRule>
  </conditionalFormatting>
  <conditionalFormatting sqref="O32:V35">
    <cfRule type="cellIs" dxfId="42" priority="2" operator="between">
      <formula>0.7</formula>
      <formula>1.2</formula>
    </cfRule>
    <cfRule type="cellIs" dxfId="41" priority="3" operator="between">
      <formula>0.5</formula>
      <formula>0.7</formula>
    </cfRule>
    <cfRule type="cellIs" dxfId="40" priority="4" operator="lessThan">
      <formula>0.5</formula>
    </cfRule>
    <cfRule type="cellIs" dxfId="39" priority="5" operator="greaterThan">
      <formula>1.2</formula>
    </cfRule>
    <cfRule type="cellIs" dxfId="38" priority="1" operator="equal">
      <formula>"NO APLICA"</formula>
    </cfRule>
  </conditionalFormatting>
  <conditionalFormatting sqref="P13">
    <cfRule type="cellIs" priority="11" operator="equal">
      <formula>"NO DISPONIBLE"</formula>
    </cfRule>
  </conditionalFormatting>
  <conditionalFormatting sqref="P14:S14 W14">
    <cfRule type="containsBlanks" dxfId="37" priority="30" stopIfTrue="1">
      <formula>LEN(TRIM(P14))=0</formula>
    </cfRule>
    <cfRule type="cellIs" dxfId="36" priority="25" stopIfTrue="1" operator="equal">
      <formula>"100%"</formula>
    </cfRule>
    <cfRule type="cellIs" dxfId="35" priority="26" stopIfTrue="1" operator="lessThan">
      <formula>0.5</formula>
    </cfRule>
    <cfRule type="cellIs" dxfId="34" priority="27" stopIfTrue="1" operator="between">
      <formula>0.5</formula>
      <formula>0.7</formula>
    </cfRule>
    <cfRule type="cellIs" dxfId="33" priority="28" stopIfTrue="1" operator="between">
      <formula>0.7</formula>
      <formula>1.2</formula>
    </cfRule>
    <cfRule type="cellIs" dxfId="32" priority="29" stopIfTrue="1" operator="greaterThanOrEqual">
      <formula>1.2</formula>
    </cfRule>
  </conditionalFormatting>
  <conditionalFormatting sqref="Q13:S13">
    <cfRule type="cellIs" dxfId="31" priority="10" operator="equal">
      <formula>"NO DISPONIBLE"</formula>
    </cfRule>
  </conditionalFormatting>
  <conditionalFormatting sqref="T13">
    <cfRule type="cellIs" priority="9" operator="equal">
      <formula>"NO DISPONIBLE"</formula>
    </cfRule>
  </conditionalFormatting>
  <conditionalFormatting sqref="U13:W13">
    <cfRule type="cellIs" dxfId="30" priority="8" operator="equal">
      <formula>"NO DISPONIBLE"</formula>
    </cfRule>
  </conditionalFormatting>
  <conditionalFormatting sqref="U15:W18">
    <cfRule type="cellIs" dxfId="29" priority="17" stopIfTrue="1" operator="equal">
      <formula>"100%"</formula>
    </cfRule>
    <cfRule type="cellIs" dxfId="28" priority="18" stopIfTrue="1" operator="lessThan">
      <formula>0.5</formula>
    </cfRule>
    <cfRule type="cellIs" dxfId="27" priority="19" stopIfTrue="1" operator="between">
      <formula>0.5</formula>
      <formula>0.7</formula>
    </cfRule>
    <cfRule type="cellIs" dxfId="26" priority="20" stopIfTrue="1" operator="between">
      <formula>0.7</formula>
      <formula>1.2</formula>
    </cfRule>
    <cfRule type="cellIs" dxfId="25" priority="21" stopIfTrue="1" operator="greaterThanOrEqual">
      <formula>1.2</formula>
    </cfRule>
    <cfRule type="containsBlanks" dxfId="24" priority="22" stopIfTrue="1">
      <formula>LEN(TRIM(U15))=0</formula>
    </cfRule>
    <cfRule type="containsBlanks" dxfId="23" priority="16">
      <formula>LEN(TRIM(U15))=0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0.6640625" defaultRowHeight="15" x14ac:dyDescent="0.2"/>
  <cols>
    <col min="1" max="1" width="20.1640625" customWidth="1"/>
    <col min="2" max="2" width="34.6640625" customWidth="1"/>
  </cols>
  <sheetData>
    <row r="1" spans="1:2" x14ac:dyDescent="0.2">
      <c r="A1" s="27" t="s">
        <v>71</v>
      </c>
    </row>
    <row r="3" spans="1:2" ht="120" customHeight="1" x14ac:dyDescent="0.2">
      <c r="A3" s="265" t="s">
        <v>72</v>
      </c>
      <c r="B3" s="265"/>
    </row>
    <row r="5" spans="1:2" ht="48" x14ac:dyDescent="0.2">
      <c r="A5" s="19"/>
      <c r="B5" s="26" t="s">
        <v>73</v>
      </c>
    </row>
    <row r="6" spans="1:2" ht="64" x14ac:dyDescent="0.2">
      <c r="A6" s="20"/>
      <c r="B6" s="26" t="s">
        <v>74</v>
      </c>
    </row>
  </sheetData>
  <mergeCells count="1">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D1DE-247B-404F-9F11-4DF8D0277F90}">
  <sheetPr>
    <pageSetUpPr fitToPage="1"/>
  </sheetPr>
  <dimension ref="B1:K43"/>
  <sheetViews>
    <sheetView view="pageBreakPreview" zoomScale="55" zoomScaleNormal="55" zoomScaleSheetLayoutView="55" workbookViewId="0">
      <selection activeCell="I4" sqref="I4"/>
    </sheetView>
  </sheetViews>
  <sheetFormatPr baseColWidth="10" defaultColWidth="11.33203125" defaultRowHeight="15" x14ac:dyDescent="0.2"/>
  <cols>
    <col min="2" max="2" width="20.33203125" customWidth="1"/>
    <col min="3" max="3" width="35.83203125" style="26" customWidth="1"/>
    <col min="4" max="4" width="31.33203125" customWidth="1"/>
    <col min="5" max="7" width="17" customWidth="1"/>
    <col min="8" max="8" width="19.1640625" customWidth="1"/>
    <col min="9" max="9" width="24.1640625" customWidth="1"/>
    <col min="10" max="10" width="19.1640625" customWidth="1"/>
    <col min="11" max="11" width="56.1640625" customWidth="1"/>
  </cols>
  <sheetData>
    <row r="1" spans="2:11" ht="16" thickBot="1" x14ac:dyDescent="0.25"/>
    <row r="2" spans="2:11" ht="168.5" customHeight="1" x14ac:dyDescent="0.2">
      <c r="B2" s="57" t="s">
        <v>21</v>
      </c>
      <c r="C2" s="162" t="s">
        <v>22</v>
      </c>
      <c r="D2" s="59" t="s">
        <v>23</v>
      </c>
      <c r="E2" s="82" t="s">
        <v>26</v>
      </c>
      <c r="F2" s="82" t="s">
        <v>26</v>
      </c>
      <c r="G2" s="100" t="s">
        <v>26</v>
      </c>
      <c r="H2" s="100" t="s">
        <v>26</v>
      </c>
      <c r="I2" s="100" t="s">
        <v>26</v>
      </c>
      <c r="J2" s="160" t="s">
        <v>26</v>
      </c>
      <c r="K2" s="84" t="s">
        <v>27</v>
      </c>
    </row>
    <row r="3" spans="2:11" ht="197.75" customHeight="1" x14ac:dyDescent="0.2">
      <c r="B3" s="122" t="s">
        <v>75</v>
      </c>
      <c r="C3" s="163" t="s">
        <v>76</v>
      </c>
      <c r="D3" s="123" t="s">
        <v>77</v>
      </c>
      <c r="E3" s="173">
        <v>16292</v>
      </c>
      <c r="F3" s="182">
        <v>14764</v>
      </c>
      <c r="G3" s="40">
        <v>0.90621163761355261</v>
      </c>
      <c r="H3" s="40">
        <v>0.90621163761355261</v>
      </c>
      <c r="I3" s="46"/>
      <c r="J3" s="46"/>
      <c r="K3" s="172" t="s">
        <v>250</v>
      </c>
    </row>
    <row r="4" spans="2:11" ht="196.25" customHeight="1" x14ac:dyDescent="0.2">
      <c r="B4" s="124" t="s">
        <v>79</v>
      </c>
      <c r="C4" s="164" t="s">
        <v>207</v>
      </c>
      <c r="D4" s="126" t="s">
        <v>80</v>
      </c>
      <c r="E4" s="173">
        <v>185</v>
      </c>
      <c r="F4" s="173">
        <v>185</v>
      </c>
      <c r="G4" s="40">
        <v>1</v>
      </c>
      <c r="H4" s="40">
        <v>1</v>
      </c>
      <c r="I4" s="46"/>
      <c r="J4" s="90"/>
      <c r="K4" s="171" t="s">
        <v>251</v>
      </c>
    </row>
    <row r="5" spans="2:11" ht="127.75" customHeight="1" x14ac:dyDescent="0.2">
      <c r="B5" s="127" t="s">
        <v>33</v>
      </c>
      <c r="C5" s="150" t="s">
        <v>253</v>
      </c>
      <c r="D5" s="129" t="s">
        <v>252</v>
      </c>
      <c r="E5" s="174">
        <v>167</v>
      </c>
      <c r="F5" s="1">
        <v>167</v>
      </c>
      <c r="G5" s="40">
        <v>1</v>
      </c>
      <c r="H5" s="40">
        <v>1</v>
      </c>
      <c r="I5" s="46"/>
      <c r="J5" s="90"/>
      <c r="K5" s="168" t="s">
        <v>251</v>
      </c>
    </row>
    <row r="6" spans="2:11" ht="45" x14ac:dyDescent="0.2">
      <c r="B6" s="127" t="s">
        <v>33</v>
      </c>
      <c r="C6" s="150" t="s">
        <v>208</v>
      </c>
      <c r="D6" s="129" t="s">
        <v>83</v>
      </c>
      <c r="E6" s="174">
        <v>18</v>
      </c>
      <c r="F6" s="1">
        <v>18</v>
      </c>
      <c r="G6" s="40">
        <v>1</v>
      </c>
      <c r="H6" s="40">
        <v>1</v>
      </c>
      <c r="I6" s="46"/>
      <c r="J6" s="90"/>
      <c r="K6" s="168" t="s">
        <v>213</v>
      </c>
    </row>
    <row r="7" spans="2:11" ht="165.75" customHeight="1" x14ac:dyDescent="0.2">
      <c r="B7" s="124" t="s">
        <v>85</v>
      </c>
      <c r="C7" s="164" t="s">
        <v>209</v>
      </c>
      <c r="D7" s="126" t="s">
        <v>86</v>
      </c>
      <c r="E7" s="174">
        <v>4130</v>
      </c>
      <c r="F7" s="1">
        <v>2173</v>
      </c>
      <c r="G7" s="40">
        <v>0.52615012106537529</v>
      </c>
      <c r="H7" s="40">
        <v>0.52615012106537529</v>
      </c>
      <c r="I7" s="46"/>
      <c r="J7" s="90"/>
      <c r="K7" s="171" t="s">
        <v>243</v>
      </c>
    </row>
    <row r="8" spans="2:11" ht="109.5" customHeight="1" x14ac:dyDescent="0.2">
      <c r="B8" s="127" t="s">
        <v>33</v>
      </c>
      <c r="C8" s="150" t="s">
        <v>210</v>
      </c>
      <c r="D8" s="130" t="s">
        <v>88</v>
      </c>
      <c r="E8" s="174">
        <v>4100</v>
      </c>
      <c r="F8" s="1">
        <v>2143</v>
      </c>
      <c r="G8" s="40">
        <v>0.52268292682926831</v>
      </c>
      <c r="H8" s="40">
        <v>0.52268292682926831</v>
      </c>
      <c r="I8" s="46"/>
      <c r="J8" s="90"/>
      <c r="K8" s="168" t="s">
        <v>242</v>
      </c>
    </row>
    <row r="9" spans="2:11" ht="110.75" customHeight="1" x14ac:dyDescent="0.2">
      <c r="B9" s="127" t="s">
        <v>33</v>
      </c>
      <c r="C9" s="150" t="s">
        <v>211</v>
      </c>
      <c r="D9" s="130" t="s">
        <v>90</v>
      </c>
      <c r="E9" s="174">
        <v>30</v>
      </c>
      <c r="F9" s="1">
        <v>30</v>
      </c>
      <c r="G9" s="40">
        <v>1</v>
      </c>
      <c r="H9" s="40">
        <v>1</v>
      </c>
      <c r="I9" s="46"/>
      <c r="J9" s="90"/>
      <c r="K9" s="168" t="s">
        <v>214</v>
      </c>
    </row>
    <row r="10" spans="2:11" ht="140" customHeight="1" x14ac:dyDescent="0.2">
      <c r="B10" s="124" t="s">
        <v>92</v>
      </c>
      <c r="C10" s="125" t="s">
        <v>93</v>
      </c>
      <c r="D10" s="126" t="s">
        <v>94</v>
      </c>
      <c r="E10" s="174">
        <v>9851</v>
      </c>
      <c r="F10" s="173">
        <v>9981</v>
      </c>
      <c r="G10" s="40">
        <v>1.0131966297837782</v>
      </c>
      <c r="H10" s="40">
        <v>1.0131966297837782</v>
      </c>
      <c r="I10" s="46"/>
      <c r="J10" s="90"/>
      <c r="K10" s="171" t="s">
        <v>241</v>
      </c>
    </row>
    <row r="11" spans="2:11" ht="162.25" customHeight="1" x14ac:dyDescent="0.2">
      <c r="B11" s="131" t="s">
        <v>96</v>
      </c>
      <c r="C11" s="179" t="s">
        <v>97</v>
      </c>
      <c r="D11" s="179" t="s">
        <v>255</v>
      </c>
      <c r="E11" s="174">
        <v>0</v>
      </c>
      <c r="F11" s="1">
        <v>6</v>
      </c>
      <c r="G11" s="40" t="s">
        <v>274</v>
      </c>
      <c r="H11" s="40" t="s">
        <v>275</v>
      </c>
      <c r="I11" s="46"/>
      <c r="J11" s="90"/>
      <c r="K11" s="168" t="s">
        <v>240</v>
      </c>
    </row>
    <row r="12" spans="2:11" ht="178.75" customHeight="1" x14ac:dyDescent="0.2">
      <c r="B12" s="131" t="s">
        <v>96</v>
      </c>
      <c r="C12" s="179" t="s">
        <v>98</v>
      </c>
      <c r="D12" s="179" t="s">
        <v>258</v>
      </c>
      <c r="E12" s="174">
        <v>15</v>
      </c>
      <c r="F12" s="1">
        <v>12</v>
      </c>
      <c r="G12" s="40">
        <v>0.8</v>
      </c>
      <c r="H12" s="40">
        <v>0.8</v>
      </c>
      <c r="I12" s="46"/>
      <c r="J12" s="90"/>
      <c r="K12" s="168" t="s">
        <v>244</v>
      </c>
    </row>
    <row r="13" spans="2:11" ht="129.75" customHeight="1" x14ac:dyDescent="0.2">
      <c r="B13" s="131" t="s">
        <v>96</v>
      </c>
      <c r="C13" s="179" t="s">
        <v>100</v>
      </c>
      <c r="D13" s="179" t="s">
        <v>261</v>
      </c>
      <c r="E13" s="174">
        <v>50</v>
      </c>
      <c r="F13" s="1">
        <v>26</v>
      </c>
      <c r="G13" s="40">
        <v>0.52</v>
      </c>
      <c r="H13" s="40">
        <v>0.52</v>
      </c>
      <c r="I13" s="46"/>
      <c r="J13" s="90"/>
      <c r="K13" s="168" t="s">
        <v>215</v>
      </c>
    </row>
    <row r="14" spans="2:11" ht="120.25" customHeight="1" x14ac:dyDescent="0.2">
      <c r="B14" s="131" t="s">
        <v>96</v>
      </c>
      <c r="C14" s="179" t="s">
        <v>102</v>
      </c>
      <c r="D14" s="179" t="s">
        <v>263</v>
      </c>
      <c r="E14" s="174">
        <v>8902</v>
      </c>
      <c r="F14" s="1">
        <v>8630</v>
      </c>
      <c r="G14" s="40">
        <v>0.9694450685239272</v>
      </c>
      <c r="H14" s="40">
        <v>0.9694450685239272</v>
      </c>
      <c r="I14" s="46"/>
      <c r="J14" s="90"/>
      <c r="K14" s="168" t="s">
        <v>216</v>
      </c>
    </row>
    <row r="15" spans="2:11" ht="153.5" customHeight="1" x14ac:dyDescent="0.2">
      <c r="B15" s="131" t="s">
        <v>96</v>
      </c>
      <c r="C15" s="179" t="s">
        <v>104</v>
      </c>
      <c r="D15" s="179" t="s">
        <v>265</v>
      </c>
      <c r="E15" s="174">
        <v>425</v>
      </c>
      <c r="F15" s="1">
        <v>981</v>
      </c>
      <c r="G15" s="40">
        <v>2.3082352941176469</v>
      </c>
      <c r="H15" s="40">
        <v>2.3082352941176469</v>
      </c>
      <c r="I15" s="46"/>
      <c r="J15" s="90"/>
      <c r="K15" s="168" t="s">
        <v>238</v>
      </c>
    </row>
    <row r="16" spans="2:11" ht="133.75" customHeight="1" x14ac:dyDescent="0.2">
      <c r="B16" s="131" t="s">
        <v>96</v>
      </c>
      <c r="C16" s="179" t="s">
        <v>106</v>
      </c>
      <c r="D16" s="179" t="s">
        <v>267</v>
      </c>
      <c r="E16" s="174">
        <v>450</v>
      </c>
      <c r="F16" s="1">
        <v>41</v>
      </c>
      <c r="G16" s="40">
        <v>9.1111111111111115E-2</v>
      </c>
      <c r="H16" s="40">
        <v>9.1111111111111115E-2</v>
      </c>
      <c r="I16" s="46"/>
      <c r="J16" s="90"/>
      <c r="K16" s="168" t="s">
        <v>239</v>
      </c>
    </row>
    <row r="17" spans="2:11" ht="140" customHeight="1" x14ac:dyDescent="0.2">
      <c r="B17" s="131" t="s">
        <v>96</v>
      </c>
      <c r="C17" s="179" t="s">
        <v>107</v>
      </c>
      <c r="D17" s="179" t="s">
        <v>269</v>
      </c>
      <c r="E17" s="174">
        <v>1</v>
      </c>
      <c r="F17" s="1">
        <v>1</v>
      </c>
      <c r="G17" s="40">
        <v>1</v>
      </c>
      <c r="H17" s="40">
        <v>1</v>
      </c>
      <c r="I17" s="46"/>
      <c r="J17" s="90"/>
      <c r="K17" s="168" t="s">
        <v>245</v>
      </c>
    </row>
    <row r="18" spans="2:11" ht="239" customHeight="1" x14ac:dyDescent="0.2">
      <c r="B18" s="131" t="s">
        <v>96</v>
      </c>
      <c r="C18" s="179" t="s">
        <v>109</v>
      </c>
      <c r="D18" s="179" t="s">
        <v>271</v>
      </c>
      <c r="E18" s="174">
        <v>8</v>
      </c>
      <c r="F18" s="1">
        <v>284</v>
      </c>
      <c r="G18" s="40">
        <v>35.5</v>
      </c>
      <c r="H18" s="40">
        <v>35.5</v>
      </c>
      <c r="I18" s="46"/>
      <c r="J18" s="90"/>
      <c r="K18" s="168" t="s">
        <v>237</v>
      </c>
    </row>
    <row r="19" spans="2:11" ht="45" x14ac:dyDescent="0.2">
      <c r="B19" s="222" t="s">
        <v>110</v>
      </c>
      <c r="C19" s="224" t="s">
        <v>206</v>
      </c>
      <c r="D19" s="133" t="s">
        <v>111</v>
      </c>
      <c r="E19" s="174">
        <v>21</v>
      </c>
      <c r="F19" s="173">
        <v>8</v>
      </c>
      <c r="G19" s="40">
        <v>0.38095238095238093</v>
      </c>
      <c r="H19" s="40">
        <v>0.38095238095238093</v>
      </c>
      <c r="I19" s="46"/>
      <c r="J19" s="90"/>
      <c r="K19" s="170" t="s">
        <v>217</v>
      </c>
    </row>
    <row r="20" spans="2:11" ht="45" x14ac:dyDescent="0.2">
      <c r="B20" s="223"/>
      <c r="C20" s="225"/>
      <c r="D20" s="70" t="s">
        <v>113</v>
      </c>
      <c r="E20" s="174">
        <v>33</v>
      </c>
      <c r="F20" s="173">
        <v>31</v>
      </c>
      <c r="G20" s="40">
        <v>0.93939393939393945</v>
      </c>
      <c r="H20" s="40">
        <v>0.93939393939393945</v>
      </c>
      <c r="I20" s="46"/>
      <c r="J20" s="90"/>
      <c r="K20" s="170" t="s">
        <v>236</v>
      </c>
    </row>
    <row r="21" spans="2:11" ht="90" x14ac:dyDescent="0.2">
      <c r="B21" s="135" t="s">
        <v>115</v>
      </c>
      <c r="C21" s="136" t="s">
        <v>190</v>
      </c>
      <c r="D21" s="137" t="s">
        <v>116</v>
      </c>
      <c r="E21" s="174">
        <v>45</v>
      </c>
      <c r="F21" s="1">
        <v>76</v>
      </c>
      <c r="G21" s="40">
        <v>1.6888888888888889</v>
      </c>
      <c r="H21" s="40">
        <v>1.6888888888888889</v>
      </c>
      <c r="I21" s="46"/>
      <c r="J21" s="90"/>
      <c r="K21" s="168" t="s">
        <v>235</v>
      </c>
    </row>
    <row r="22" spans="2:11" ht="90" x14ac:dyDescent="0.2">
      <c r="B22" s="135" t="s">
        <v>115</v>
      </c>
      <c r="C22" s="136" t="s">
        <v>191</v>
      </c>
      <c r="D22" s="137" t="s">
        <v>118</v>
      </c>
      <c r="E22" s="174">
        <v>60</v>
      </c>
      <c r="F22" s="1">
        <v>104</v>
      </c>
      <c r="G22" s="40">
        <v>1.7333333333333334</v>
      </c>
      <c r="H22" s="40">
        <v>1.7333333333333334</v>
      </c>
      <c r="I22" s="46"/>
      <c r="J22" s="90"/>
      <c r="K22" s="168" t="s">
        <v>218</v>
      </c>
    </row>
    <row r="23" spans="2:11" ht="142" customHeight="1" x14ac:dyDescent="0.2">
      <c r="B23" s="124" t="s">
        <v>120</v>
      </c>
      <c r="C23" s="125" t="s">
        <v>192</v>
      </c>
      <c r="D23" s="126" t="s">
        <v>121</v>
      </c>
      <c r="E23" s="174">
        <v>11</v>
      </c>
      <c r="F23" s="173">
        <v>9</v>
      </c>
      <c r="G23" s="40">
        <v>0.81818181818181823</v>
      </c>
      <c r="H23" s="40">
        <v>0.81818181818181823</v>
      </c>
      <c r="I23" s="46"/>
      <c r="J23" s="90"/>
      <c r="K23" s="171" t="s">
        <v>246</v>
      </c>
    </row>
    <row r="24" spans="2:11" ht="149.5" customHeight="1" x14ac:dyDescent="0.2">
      <c r="B24" s="135" t="s">
        <v>123</v>
      </c>
      <c r="C24" s="139" t="s">
        <v>193</v>
      </c>
      <c r="D24" s="130" t="s">
        <v>124</v>
      </c>
      <c r="E24" s="174">
        <v>500</v>
      </c>
      <c r="F24" s="1">
        <v>513</v>
      </c>
      <c r="G24" s="40">
        <v>1.026</v>
      </c>
      <c r="H24" s="40">
        <v>1.026</v>
      </c>
      <c r="I24" s="46"/>
      <c r="J24" s="90"/>
      <c r="K24" s="168" t="s">
        <v>219</v>
      </c>
    </row>
    <row r="25" spans="2:11" ht="45" x14ac:dyDescent="0.2">
      <c r="B25" s="226" t="s">
        <v>123</v>
      </c>
      <c r="C25" s="228" t="s">
        <v>194</v>
      </c>
      <c r="D25" s="140" t="s">
        <v>126</v>
      </c>
      <c r="E25" s="174">
        <v>11</v>
      </c>
      <c r="F25" s="1">
        <v>12</v>
      </c>
      <c r="G25" s="40">
        <v>1.0909090909090908</v>
      </c>
      <c r="H25" s="40">
        <v>1.0909090909090908</v>
      </c>
      <c r="I25" s="46"/>
      <c r="J25" s="90"/>
      <c r="K25" s="168" t="s">
        <v>220</v>
      </c>
    </row>
    <row r="26" spans="2:11" ht="45" x14ac:dyDescent="0.2">
      <c r="B26" s="227"/>
      <c r="C26" s="229"/>
      <c r="D26" s="140" t="s">
        <v>128</v>
      </c>
      <c r="E26" s="174">
        <v>9</v>
      </c>
      <c r="F26" s="1">
        <v>14</v>
      </c>
      <c r="G26" s="40">
        <v>1.5555555555555556</v>
      </c>
      <c r="H26" s="40">
        <v>1.5555555555555556</v>
      </c>
      <c r="I26" s="46"/>
      <c r="J26" s="90"/>
      <c r="K26" s="168" t="s">
        <v>221</v>
      </c>
    </row>
    <row r="27" spans="2:11" ht="45" x14ac:dyDescent="0.2">
      <c r="B27" s="135" t="s">
        <v>123</v>
      </c>
      <c r="C27" s="136" t="s">
        <v>195</v>
      </c>
      <c r="D27" s="141" t="s">
        <v>130</v>
      </c>
      <c r="E27" s="174">
        <v>426</v>
      </c>
      <c r="F27" s="1">
        <v>536</v>
      </c>
      <c r="G27" s="40">
        <v>1.2582159624413145</v>
      </c>
      <c r="H27" s="40">
        <v>1.2582159624413145</v>
      </c>
      <c r="I27" s="46"/>
      <c r="J27" s="90"/>
      <c r="K27" s="168" t="s">
        <v>222</v>
      </c>
    </row>
    <row r="28" spans="2:11" ht="134.5" customHeight="1" x14ac:dyDescent="0.2">
      <c r="B28" s="124" t="s">
        <v>132</v>
      </c>
      <c r="C28" s="164" t="s">
        <v>196</v>
      </c>
      <c r="D28" s="126" t="s">
        <v>133</v>
      </c>
      <c r="E28" s="173">
        <v>1556</v>
      </c>
      <c r="F28" s="173">
        <v>1890</v>
      </c>
      <c r="G28" s="40">
        <v>1.2146529562982005</v>
      </c>
      <c r="H28" s="40">
        <v>1.2146529562982005</v>
      </c>
      <c r="I28" s="46"/>
      <c r="J28" s="90"/>
      <c r="K28" s="171" t="s">
        <v>234</v>
      </c>
    </row>
    <row r="29" spans="2:11" ht="88.25" customHeight="1" x14ac:dyDescent="0.2">
      <c r="B29" s="127" t="s">
        <v>33</v>
      </c>
      <c r="C29" s="165" t="s">
        <v>197</v>
      </c>
      <c r="D29" s="130" t="s">
        <v>135</v>
      </c>
      <c r="E29" s="174">
        <v>260</v>
      </c>
      <c r="F29" s="1">
        <v>610</v>
      </c>
      <c r="G29" s="40">
        <v>2.3461538461538463</v>
      </c>
      <c r="H29" s="40">
        <v>2.3461538461538463</v>
      </c>
      <c r="I29" s="46"/>
      <c r="J29" s="90"/>
      <c r="K29" s="168" t="s">
        <v>233</v>
      </c>
    </row>
    <row r="30" spans="2:11" ht="99.75" customHeight="1" x14ac:dyDescent="0.2">
      <c r="B30" s="127" t="s">
        <v>33</v>
      </c>
      <c r="C30" s="165" t="s">
        <v>198</v>
      </c>
      <c r="D30" s="143" t="s">
        <v>137</v>
      </c>
      <c r="E30" s="174">
        <v>95</v>
      </c>
      <c r="F30" s="1">
        <v>72</v>
      </c>
      <c r="G30" s="40">
        <v>0.75789473684210529</v>
      </c>
      <c r="H30" s="40">
        <v>0.75789473684210529</v>
      </c>
      <c r="I30" s="46"/>
      <c r="J30" s="90"/>
      <c r="K30" s="168" t="s">
        <v>232</v>
      </c>
    </row>
    <row r="31" spans="2:11" ht="95.75" customHeight="1" x14ac:dyDescent="0.2">
      <c r="B31" s="127" t="s">
        <v>33</v>
      </c>
      <c r="C31" s="165" t="s">
        <v>199</v>
      </c>
      <c r="D31" s="143" t="s">
        <v>139</v>
      </c>
      <c r="E31" s="174">
        <v>1201</v>
      </c>
      <c r="F31" s="1">
        <v>1208</v>
      </c>
      <c r="G31" s="40">
        <v>1.0058284762697751</v>
      </c>
      <c r="H31" s="40">
        <v>1.0058284762697751</v>
      </c>
      <c r="I31" s="46"/>
      <c r="J31" s="90"/>
      <c r="K31" s="168" t="s">
        <v>231</v>
      </c>
    </row>
    <row r="32" spans="2:11" ht="153.5" customHeight="1" x14ac:dyDescent="0.2">
      <c r="B32" s="124" t="s">
        <v>141</v>
      </c>
      <c r="C32" s="164" t="s">
        <v>200</v>
      </c>
      <c r="D32" s="126" t="s">
        <v>142</v>
      </c>
      <c r="E32" s="173">
        <v>505</v>
      </c>
      <c r="F32" s="173">
        <v>487</v>
      </c>
      <c r="G32" s="40">
        <v>0.96435643564356432</v>
      </c>
      <c r="H32" s="40">
        <v>0.96435643564356432</v>
      </c>
      <c r="I32" s="46"/>
      <c r="J32" s="90"/>
      <c r="K32" s="171" t="s">
        <v>230</v>
      </c>
    </row>
    <row r="33" spans="2:11" ht="143.25" customHeight="1" x14ac:dyDescent="0.2">
      <c r="B33" s="230" t="s">
        <v>33</v>
      </c>
      <c r="C33" s="231" t="s">
        <v>201</v>
      </c>
      <c r="D33" s="143" t="s">
        <v>144</v>
      </c>
      <c r="E33" s="173">
        <v>10</v>
      </c>
      <c r="F33" s="1">
        <v>10</v>
      </c>
      <c r="G33" s="40">
        <v>1</v>
      </c>
      <c r="H33" s="40">
        <v>1</v>
      </c>
      <c r="I33" s="46"/>
      <c r="J33" s="90"/>
      <c r="K33" s="168" t="s">
        <v>223</v>
      </c>
    </row>
    <row r="34" spans="2:11" ht="147.5" customHeight="1" x14ac:dyDescent="0.2">
      <c r="B34" s="230"/>
      <c r="C34" s="232"/>
      <c r="D34" s="143" t="s">
        <v>146</v>
      </c>
      <c r="E34" s="174">
        <v>12</v>
      </c>
      <c r="F34" s="1">
        <v>14</v>
      </c>
      <c r="G34" s="40">
        <v>1.1666666666666667</v>
      </c>
      <c r="H34" s="40">
        <v>1.1666666666666667</v>
      </c>
      <c r="I34" s="46"/>
      <c r="J34" s="90"/>
      <c r="K34" s="168" t="s">
        <v>224</v>
      </c>
    </row>
    <row r="35" spans="2:11" ht="204.5" customHeight="1" x14ac:dyDescent="0.2">
      <c r="B35" s="127" t="s">
        <v>33</v>
      </c>
      <c r="C35" s="166" t="s">
        <v>202</v>
      </c>
      <c r="D35" s="144" t="s">
        <v>148</v>
      </c>
      <c r="E35" s="174">
        <v>4</v>
      </c>
      <c r="F35" s="1">
        <v>6</v>
      </c>
      <c r="G35" s="40">
        <v>1.5</v>
      </c>
      <c r="H35" s="40">
        <v>1.5</v>
      </c>
      <c r="I35" s="46"/>
      <c r="J35" s="90"/>
      <c r="K35" s="168" t="s">
        <v>225</v>
      </c>
    </row>
    <row r="36" spans="2:11" ht="95" customHeight="1" x14ac:dyDescent="0.2">
      <c r="B36" s="230" t="s">
        <v>33</v>
      </c>
      <c r="C36" s="231" t="s">
        <v>203</v>
      </c>
      <c r="D36" s="143" t="s">
        <v>150</v>
      </c>
      <c r="E36" s="174">
        <v>350</v>
      </c>
      <c r="F36" s="1">
        <v>358</v>
      </c>
      <c r="G36" s="40">
        <v>1.0228571428571429</v>
      </c>
      <c r="H36" s="40">
        <v>1.0228571428571429</v>
      </c>
      <c r="I36" s="46"/>
      <c r="J36" s="90"/>
      <c r="K36" s="168" t="s">
        <v>226</v>
      </c>
    </row>
    <row r="37" spans="2:11" ht="114.25" customHeight="1" x14ac:dyDescent="0.2">
      <c r="B37" s="230"/>
      <c r="C37" s="232"/>
      <c r="D37" s="143" t="s">
        <v>152</v>
      </c>
      <c r="E37" s="174">
        <v>2</v>
      </c>
      <c r="F37" s="1">
        <v>2</v>
      </c>
      <c r="G37" s="40">
        <v>1</v>
      </c>
      <c r="H37" s="40">
        <v>1</v>
      </c>
      <c r="I37" s="46"/>
      <c r="J37" s="90"/>
      <c r="K37" s="168" t="s">
        <v>247</v>
      </c>
    </row>
    <row r="38" spans="2:11" ht="112" customHeight="1" x14ac:dyDescent="0.2">
      <c r="B38" s="237" t="s">
        <v>33</v>
      </c>
      <c r="C38" s="239" t="s">
        <v>204</v>
      </c>
      <c r="D38" s="143" t="s">
        <v>154</v>
      </c>
      <c r="E38" s="174">
        <v>81</v>
      </c>
      <c r="F38" s="1">
        <v>66</v>
      </c>
      <c r="G38" s="40">
        <v>0.81481481481481477</v>
      </c>
      <c r="H38" s="40">
        <v>0.81481481481481477</v>
      </c>
      <c r="I38" s="46"/>
      <c r="J38" s="90"/>
      <c r="K38" s="168" t="s">
        <v>227</v>
      </c>
    </row>
    <row r="39" spans="2:11" ht="114.25" customHeight="1" x14ac:dyDescent="0.2">
      <c r="B39" s="238"/>
      <c r="C39" s="240"/>
      <c r="D39" s="143" t="s">
        <v>156</v>
      </c>
      <c r="E39" s="174">
        <v>45</v>
      </c>
      <c r="F39" s="1">
        <v>30</v>
      </c>
      <c r="G39" s="40">
        <v>0.66666666666666663</v>
      </c>
      <c r="H39" s="40">
        <v>0.66666666666666663</v>
      </c>
      <c r="I39" s="46"/>
      <c r="J39" s="90"/>
      <c r="K39" s="168" t="s">
        <v>228</v>
      </c>
    </row>
    <row r="40" spans="2:11" ht="165.75" customHeight="1" thickBot="1" x14ac:dyDescent="0.25">
      <c r="B40" s="145" t="s">
        <v>33</v>
      </c>
      <c r="C40" s="167" t="s">
        <v>205</v>
      </c>
      <c r="D40" s="146" t="s">
        <v>158</v>
      </c>
      <c r="E40" s="177">
        <v>1</v>
      </c>
      <c r="F40" s="23">
        <v>1</v>
      </c>
      <c r="G40" s="40">
        <v>1</v>
      </c>
      <c r="H40" s="40">
        <v>1</v>
      </c>
      <c r="I40" s="92"/>
      <c r="J40" s="93"/>
      <c r="K40" s="169" t="s">
        <v>229</v>
      </c>
    </row>
    <row r="42" spans="2:11" ht="98.5" customHeight="1" x14ac:dyDescent="0.2"/>
    <row r="43" spans="2:11" ht="120.25" customHeight="1" x14ac:dyDescent="0.2">
      <c r="C43" s="235" t="s">
        <v>249</v>
      </c>
      <c r="D43" s="236"/>
      <c r="F43" s="264"/>
      <c r="G43" s="264"/>
      <c r="I43" s="235" t="s">
        <v>248</v>
      </c>
      <c r="J43" s="236"/>
      <c r="K43" s="236"/>
    </row>
  </sheetData>
  <mergeCells count="13">
    <mergeCell ref="F43:G43"/>
    <mergeCell ref="I43:K43"/>
    <mergeCell ref="B33:B34"/>
    <mergeCell ref="C33:C34"/>
    <mergeCell ref="B36:B37"/>
    <mergeCell ref="C36:C37"/>
    <mergeCell ref="B38:B39"/>
    <mergeCell ref="C38:C39"/>
    <mergeCell ref="B19:B20"/>
    <mergeCell ref="C19:C20"/>
    <mergeCell ref="B25:B26"/>
    <mergeCell ref="C25:C26"/>
    <mergeCell ref="C43:D43"/>
  </mergeCells>
  <conditionalFormatting sqref="C16">
    <cfRule type="duplicateValues" dxfId="22" priority="1"/>
    <cfRule type="duplicateValues" dxfId="21" priority="2"/>
  </conditionalFormatting>
  <conditionalFormatting sqref="C29">
    <cfRule type="duplicateValues" dxfId="20" priority="19"/>
    <cfRule type="duplicateValues" dxfId="19" priority="20"/>
  </conditionalFormatting>
  <conditionalFormatting sqref="C30">
    <cfRule type="duplicateValues" dxfId="18" priority="15"/>
    <cfRule type="duplicateValues" dxfId="17" priority="16"/>
  </conditionalFormatting>
  <conditionalFormatting sqref="C31">
    <cfRule type="duplicateValues" dxfId="16" priority="17"/>
    <cfRule type="duplicateValues" dxfId="15" priority="18"/>
  </conditionalFormatting>
  <conditionalFormatting sqref="E2:J2">
    <cfRule type="cellIs" dxfId="14" priority="22" operator="equal">
      <formula>"NO DISPONIBLE"</formula>
    </cfRule>
  </conditionalFormatting>
  <conditionalFormatting sqref="F5:F9 F11:F18 F21:F22 F24:F27 F29:F31 F33:F40">
    <cfRule type="containsBlanks" dxfId="13" priority="21">
      <formula>LEN(TRIM(F5))=0</formula>
    </cfRule>
  </conditionalFormatting>
  <conditionalFormatting sqref="G3:H40">
    <cfRule type="cellIs" dxfId="12" priority="9" stopIfTrue="1" operator="equal">
      <formula>"100%"</formula>
    </cfRule>
    <cfRule type="cellIs" dxfId="11" priority="10" stopIfTrue="1" operator="lessThan">
      <formula>0.5</formula>
    </cfRule>
    <cfRule type="cellIs" dxfId="10" priority="11" stopIfTrue="1" operator="between">
      <formula>0.5</formula>
      <formula>0.7</formula>
    </cfRule>
    <cfRule type="cellIs" dxfId="9" priority="12" stopIfTrue="1" operator="between">
      <formula>0.7</formula>
      <formula>1.2</formula>
    </cfRule>
    <cfRule type="cellIs" dxfId="8" priority="13" stopIfTrue="1" operator="greaterThanOrEqual">
      <formula>1.2</formula>
    </cfRule>
    <cfRule type="containsBlanks" dxfId="7" priority="14" stopIfTrue="1">
      <formula>LEN(TRIM(G3))=0</formula>
    </cfRule>
  </conditionalFormatting>
  <conditionalFormatting sqref="I3:J40">
    <cfRule type="containsBlanks" dxfId="6" priority="30">
      <formula>LEN(TRIM(I3))=0</formula>
    </cfRule>
    <cfRule type="cellIs" dxfId="5" priority="31" stopIfTrue="1" operator="equal">
      <formula>"100%"</formula>
    </cfRule>
    <cfRule type="cellIs" dxfId="4" priority="32" stopIfTrue="1" operator="lessThan">
      <formula>0.5</formula>
    </cfRule>
    <cfRule type="cellIs" dxfId="3" priority="33" stopIfTrue="1" operator="between">
      <formula>0.5</formula>
      <formula>0.7</formula>
    </cfRule>
    <cfRule type="cellIs" dxfId="2" priority="34" stopIfTrue="1" operator="between">
      <formula>0.7</formula>
      <formula>1.2</formula>
    </cfRule>
    <cfRule type="cellIs" dxfId="1" priority="35" stopIfTrue="1" operator="greaterThanOrEqual">
      <formula>1.2</formula>
    </cfRule>
    <cfRule type="containsBlanks" dxfId="0" priority="36" stopIfTrue="1">
      <formula>LEN(TRIM(I3))=0</formula>
    </cfRule>
  </conditionalFormatting>
  <pageMargins left="0.51181102362204722" right="0.70866141732283461" top="0.74803149606299213" bottom="0.74803149606299213" header="0.31496062992125984" footer="0.31496062992125984"/>
  <pageSetup scale="51" fitToHeight="0" orientation="portrait" r:id="rId1"/>
  <rowBreaks count="3" manualBreakCount="3">
    <brk id="9" max="7" man="1"/>
    <brk id="17" max="16383" man="1"/>
    <brk id="30" max="7"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SEGUIMIENTO 2025</vt:lpstr>
      <vt:lpstr>SEGUIMIENTO 2026</vt:lpstr>
      <vt:lpstr>SEGUIMIENTO 2027</vt:lpstr>
      <vt:lpstr>Instrucciones</vt:lpstr>
      <vt:lpstr>SEGUIMIENTO 2025 (2)</vt:lpstr>
      <vt:lpstr>'SEGUIMIENTO 2025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ADOLFO ROMO</cp:lastModifiedBy>
  <cp:revision/>
  <cp:lastPrinted>2025-07-08T16:50:05Z</cp:lastPrinted>
  <dcterms:created xsi:type="dcterms:W3CDTF">2020-03-29T15:30:51Z</dcterms:created>
  <dcterms:modified xsi:type="dcterms:W3CDTF">2025-07-20T03:58:34Z</dcterms:modified>
  <cp:category/>
  <cp:contentStatus/>
</cp:coreProperties>
</file>