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3.4 ICyA\"/>
    </mc:Choice>
  </mc:AlternateContent>
  <xr:revisionPtr revIDLastSave="1" documentId="13_ncr:1_{BCE681F5-92CB-47DB-8B79-1B53F6270A30}" xr6:coauthVersionLast="47" xr6:coauthVersionMax="47" xr10:uidLastSave="{F6EFFD06-D9DA-45F4-ABD8-7C268D792FFA}"/>
  <bookViews>
    <workbookView xWindow="-120" yWindow="-120" windowWidth="20730" windowHeight="11160" xr2:uid="{00000000-000D-0000-FFFF-FFFF00000000}"/>
  </bookViews>
  <sheets>
    <sheet name="SEGUIMIENTO 2025" sheetId="1" r:id="rId1"/>
    <sheet name="SEGUIMIENTO 2026" sheetId="4" r:id="rId2"/>
    <sheet name="SEGUIMIENTO 2027" sheetId="5" r:id="rId3"/>
    <sheet name="Instrucciones" sheetId="3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U33" i="1"/>
  <c r="Q15" i="1"/>
  <c r="Q16" i="1"/>
  <c r="U35" i="1" l="1"/>
  <c r="T35" i="1"/>
  <c r="U34" i="1"/>
  <c r="T34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T15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P15" i="1"/>
  <c r="U16" i="1"/>
  <c r="T16" i="1" l="1"/>
  <c r="W16" i="1" l="1"/>
  <c r="V16" i="1"/>
  <c r="P16" i="1" l="1"/>
  <c r="S16" i="1"/>
  <c r="R16" i="1"/>
  <c r="W16" i="5" l="1"/>
  <c r="V33" i="5"/>
  <c r="U33" i="5"/>
  <c r="T33" i="5"/>
  <c r="S33" i="5"/>
  <c r="R33" i="5"/>
  <c r="Q33" i="5"/>
  <c r="P33" i="5"/>
  <c r="O33" i="5"/>
  <c r="V32" i="5"/>
  <c r="U32" i="5"/>
  <c r="T32" i="5"/>
  <c r="S32" i="5"/>
  <c r="R32" i="5"/>
  <c r="Q32" i="5"/>
  <c r="P32" i="5"/>
  <c r="O32" i="5"/>
  <c r="V31" i="5"/>
  <c r="U31" i="5"/>
  <c r="T31" i="5"/>
  <c r="S31" i="5"/>
  <c r="R31" i="5"/>
  <c r="Q31" i="5"/>
  <c r="P31" i="5"/>
  <c r="O31" i="5"/>
  <c r="V30" i="5"/>
  <c r="U30" i="5"/>
  <c r="T30" i="5"/>
  <c r="S30" i="5"/>
  <c r="R30" i="5"/>
  <c r="Q30" i="5"/>
  <c r="P30" i="5"/>
  <c r="O30" i="5"/>
  <c r="V16" i="5"/>
  <c r="U16" i="5"/>
  <c r="T16" i="5"/>
  <c r="S16" i="5"/>
  <c r="R16" i="5"/>
  <c r="Q16" i="5"/>
  <c r="P16" i="5"/>
  <c r="V33" i="4"/>
  <c r="U33" i="4"/>
  <c r="T33" i="4"/>
  <c r="S33" i="4"/>
  <c r="R33" i="4"/>
  <c r="Q33" i="4"/>
  <c r="P33" i="4"/>
  <c r="O33" i="4"/>
  <c r="V32" i="4"/>
  <c r="U32" i="4"/>
  <c r="T32" i="4"/>
  <c r="S32" i="4"/>
  <c r="R32" i="4"/>
  <c r="Q32" i="4"/>
  <c r="P32" i="4"/>
  <c r="O32" i="4"/>
  <c r="V31" i="4"/>
  <c r="U31" i="4"/>
  <c r="T31" i="4"/>
  <c r="S31" i="4"/>
  <c r="R31" i="4"/>
  <c r="Q31" i="4"/>
  <c r="P31" i="4"/>
  <c r="O31" i="4"/>
  <c r="V30" i="4"/>
  <c r="U30" i="4"/>
  <c r="T30" i="4"/>
  <c r="S30" i="4"/>
  <c r="R30" i="4"/>
  <c r="Q30" i="4"/>
  <c r="P30" i="4"/>
  <c r="O30" i="4"/>
  <c r="W16" i="4"/>
  <c r="V16" i="4"/>
  <c r="U16" i="4"/>
  <c r="T16" i="4"/>
  <c r="S16" i="4"/>
  <c r="R16" i="4"/>
  <c r="Q16" i="4"/>
  <c r="P16" i="4"/>
  <c r="V45" i="1"/>
  <c r="V46" i="1"/>
  <c r="V47" i="1"/>
  <c r="V48" i="1"/>
  <c r="U46" i="1"/>
  <c r="U47" i="1"/>
  <c r="U48" i="1"/>
  <c r="U45" i="1"/>
  <c r="T47" i="1"/>
  <c r="T48" i="1"/>
  <c r="T46" i="1"/>
  <c r="T45" i="1"/>
  <c r="S45" i="1"/>
  <c r="O45" i="1"/>
  <c r="S46" i="1"/>
  <c r="S48" i="1"/>
  <c r="S47" i="1"/>
  <c r="R47" i="1"/>
  <c r="R48" i="1"/>
  <c r="R46" i="1"/>
  <c r="R45" i="1"/>
  <c r="Q45" i="1"/>
  <c r="Q46" i="1"/>
  <c r="Q47" i="1"/>
  <c r="Q48" i="1"/>
  <c r="P45" i="1"/>
  <c r="P48" i="1"/>
  <c r="P46" i="1"/>
  <c r="P47" i="1"/>
  <c r="O48" i="1"/>
  <c r="O47" i="1"/>
  <c r="O46" i="1"/>
</calcChain>
</file>

<file path=xl/sharedStrings.xml><?xml version="1.0" encoding="utf-8"?>
<sst xmlns="http://schemas.openxmlformats.org/spreadsheetml/2006/main" count="371" uniqueCount="161">
  <si>
    <t>FORMATO PARA LA PROGRAMACIÓN, SEGUIMIENTO Y EVALUACIÓN DEL AVANCE EN CUMPLIMIENTO DE METAS Y OBJETIVOS DEL PROGRAMA PRESUPUESTARIO ANUAL 2025</t>
  </si>
  <si>
    <t>EJE 3: TODOS POR LA PAZ</t>
  </si>
  <si>
    <t>CLAVE Y NOMBRE DEL PPA:E-PPA 3.4 ARTE Y CULTURA DETONADORES DE PAZ</t>
  </si>
  <si>
    <t>INSTITUTO DE LA CULTURA Y LAS ARTES</t>
  </si>
  <si>
    <t>AVANCE EN CUMPLIMIENTO DE METAS TRIMESTRAL Y ANUAL ACUMULADO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</si>
  <si>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</si>
  <si>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</si>
  <si>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</si>
  <si>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2025</t>
  </si>
  <si>
    <t>META ALCANZADA 2025</t>
  </si>
  <si>
    <t>PORCENTAJE DE AVANCE TRIMESTRAL 2025</t>
  </si>
  <si>
    <t>PORCENTAJE DE AVANCE TRIMESTRAL ACUMULADO 2025</t>
  </si>
  <si>
    <t>JUSTIFICACION TRIMESTRAL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</si>
  <si>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</si>
  <si>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</si>
  <si>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</si>
  <si>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</si>
  <si>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</si>
  <si>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</si>
  <si>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</si>
  <si>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</si>
  <si>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(DP de la DGPM)</t>
  </si>
  <si>
    <t>F. 3.4.1: Contribuir a una sociedad más segura, cohesionada y pacífica en el municipio de Benito Juárez mediante estrategias de prevención de la violencia, impulso a la convivencia y fortalecimiento del bienestar social.</t>
  </si>
  <si>
    <r>
      <rPr>
        <b/>
        <sz val="11"/>
        <color theme="1"/>
        <rFont val="Arial"/>
        <family val="2"/>
      </rPr>
      <t>I_TOD_PAZ:</t>
    </r>
    <r>
      <rPr>
        <sz val="11"/>
        <color theme="1"/>
        <rFont val="Arial"/>
        <family val="2"/>
      </rPr>
      <t xml:space="preserve"> Índice de Todos por la Paz</t>
    </r>
  </si>
  <si>
    <t>Trianual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</si>
  <si>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</si>
  <si>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t>No Aplica</t>
  </si>
  <si>
    <r>
      <rPr>
        <b/>
        <sz val="11"/>
        <color theme="1"/>
        <rFont val="Arial"/>
        <family val="2"/>
      </rPr>
      <t xml:space="preserve">Justificación Trimestral:  </t>
    </r>
    <r>
      <rPr>
        <sz val="11"/>
        <color theme="1"/>
        <rFont val="Arial"/>
        <family val="2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</t>
    </r>
  </si>
  <si>
    <t>EJEMPLO</t>
  </si>
  <si>
    <t>P.</t>
  </si>
  <si>
    <t>3.4.1.1 La población del municipio de Benito Juárez desarrolla sus habilidades a través de la preservación, fomento y ejercicio de la cultura y las disciplinas artísticas</t>
  </si>
  <si>
    <r>
      <rPr>
        <b/>
        <sz val="11"/>
        <color theme="0"/>
        <rFont val="Arial"/>
        <family val="2"/>
      </rPr>
      <t>PPBAAC: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</si>
  <si>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</si>
  <si>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t>UNIDAD DE MEDIDA DEL INDICADOR:
Porcentaje
UNIDAD DE MEDIDA DE LA VARIABLE:
Personas beneficiadas en actividades artísticas y culturales.</t>
  </si>
  <si>
    <t>Justificacion Trimestral: Durante este trimestre se logró una gran participación de los habitantes y visitantes del Municipio, en las actividades realizadas por el Instituto, superando la meta trimestral.</t>
  </si>
  <si>
    <t>C.</t>
  </si>
  <si>
    <t>3.4.1.1.1 Actividades artísticas y culturales que promuevan  la recomposición del tejido social y la Cultura de Paz en el municipio realizadas.</t>
  </si>
  <si>
    <r>
      <rPr>
        <b/>
        <sz val="11"/>
        <color theme="1"/>
        <rFont val="Arial"/>
        <family val="2"/>
      </rPr>
      <t>PAACR:</t>
    </r>
    <r>
      <rPr>
        <sz val="11"/>
        <color theme="1"/>
        <rFont val="Arial"/>
        <family val="2"/>
      </rPr>
      <t xml:space="preserve"> Porcentaje de actividades artísticas y culturales realizadas. </t>
    </r>
  </si>
  <si>
    <t>UNIDAD DE MEDIDA DEL INDICADOR :
Porcentaje
UNIDAD DE MEDIDA DE LA VARIABLE:
Actividades artísticas y culturales.</t>
  </si>
  <si>
    <t>Justificacion Trimestral: Gracias a la respuesta de la ciudadania, se logró superar la meta en cuanto a las actividades programadas para realizarse durante el segundo trimestre.</t>
  </si>
  <si>
    <t>A.</t>
  </si>
  <si>
    <t>3.4.1.1.1.1 Realización de eventos artísticos y culturales masivos para el fomento de la Cultura de Paz.</t>
  </si>
  <si>
    <t xml:space="preserve">PEMR: Porcentaje de eventos masivos realizados para el fomento de la Cultura de Paz. </t>
  </si>
  <si>
    <t>UNIDAD DE MEDIDA DEL INDICADOR Porcentaje
UNIDAD DE MEDIDA DE LA VARIABLE:
Eventos masivos.</t>
  </si>
  <si>
    <t>Justificacion Trimestral: Gracias a la participación de la comunidad artística se logró superar la meta en cuanto a la realización de eventos masivos, realizando así eventos programados en el periodo anterior.</t>
  </si>
  <si>
    <t>3.4.1.1.1.2 Realización de actividades de proyectos en materia de arte y cultura en el municipio.</t>
  </si>
  <si>
    <t xml:space="preserve">PAPACR: Porcentaje de actividades de proyectos artísticos y culturales realizadas.
</t>
  </si>
  <si>
    <t>UNIDAD DE MEDIDA DEL INDICADOR Porcentaje
UNIDAD DE MEDIDA DE LA VARIABLE:
Actividades</t>
  </si>
  <si>
    <t>Justificacion Trimestral: Gracias a la participación de la ciudadania, se logró un gran avance en la meta programada con respecto a los proyectos y programas con los que cuenta el Instituto.</t>
  </si>
  <si>
    <t xml:space="preserve">3.4.1.1.1.3 Realización de actividades para el fomento de la pluralidad de la identidad social y cultural. </t>
  </si>
  <si>
    <t>PAFISC: Porcentaje de actividades de fomento de las identidades sociales y culturales.</t>
  </si>
  <si>
    <t xml:space="preserve">Justificacion Trimestral: Gracias a la participación de la comunidad, se logró el 70% de la meta programada para este periodo.
</t>
  </si>
  <si>
    <t>3.4.1.1.1.4 Impulso de actividades artísticas y culturales en el Centro Cultural de las Artes.</t>
  </si>
  <si>
    <t xml:space="preserve">PARCCA: Porcentaje de actividades realizadas en el Centro Cultural de las Artes. </t>
  </si>
  <si>
    <t xml:space="preserve">UNIDAD DE MEDIDA DEL INDICADOR Porcentaje
UNIDAD DE MEDIDA DE LA VARIABLE:
Actividades </t>
  </si>
  <si>
    <t>Justificacion Trimestral: Gracias a la rehabilitación de los Salones del Centro Cultural de las Artes, se ha logrado superar la meta programada para este periodo.</t>
  </si>
  <si>
    <t>3.4.1.1.1.5  Impulso de actividades artísticas y culturales en el Teatro Ocho de Octubre.</t>
  </si>
  <si>
    <t xml:space="preserve">PATR8O: Porcentaje de actividades realizadas en el Teatro Ocho de Octubre. </t>
  </si>
  <si>
    <t xml:space="preserve">UNIDAD DE MEDIDA DEL INDICADOR Porcentaje
UNIDAD DE MEDIDA DE LA VARIABLE:
Actividades                    </t>
  </si>
  <si>
    <t>Justificacion Trimestral: Gracias a la participación de la ciudadania, se logró un gran avance en la meta programada con respecto a las actividades que se realizan en el Teatro 8 de octubre</t>
  </si>
  <si>
    <t>3.4.1.1.1.6 Impulso de actividades artísticas y culturales en el Foro Cultural Na´at.</t>
  </si>
  <si>
    <t>PARFCN: Porcentaje de actividades realizadas en el Foro Cultural Na´at.</t>
  </si>
  <si>
    <t xml:space="preserve">UNIDAD DE MEDIDA DEL INDICADOR Porcentaje
UNIDAD DE MEDIDA DE LA VARIABLE:
Actividades                               </t>
  </si>
  <si>
    <t>Justificacion Trimestral: No se tienen actividades programadas para este trimestre.</t>
  </si>
  <si>
    <t xml:space="preserve">3.4.1.1.1.7 Impulso de actividades en los espacios públicos orientadas al fomento de la Cultura de Paz.  </t>
  </si>
  <si>
    <t>PAEPC: Porcentaje de actividades en los espacios públicos de Cancún.</t>
  </si>
  <si>
    <t>Justificacion Trimestral: Gracias a la participación de la ciudadania, se logró un gran avance en la meta programada con respecto a las actividades que se realizan en los espacios públicos del Municipio, incluidos el Parque de las Palapas</t>
  </si>
  <si>
    <t>3.4.1.1.1.8 Impulso a la educación artística</t>
  </si>
  <si>
    <t>PAIEA: Porcentaje de actividades de impulso a la educación artística</t>
  </si>
  <si>
    <t>Justificacion Trimestral: Gracias a la respuesta de la ciudadania a la convocatoria para la inscripción a la Escuela de Iniciación Artística, se logró el total de la meta programada para este trimestre.</t>
  </si>
  <si>
    <t>3.4.1.1.1.9 Participación colectiva en proyectos artísticos, culturales y cívicos.</t>
  </si>
  <si>
    <t>PAEPCR: Porcentaje de actividades enfocadas en la participación colectiva realizadas.</t>
  </si>
  <si>
    <t>Justificacion Trimestral: Debido al trabajo continuo de las Compañias Municipales de Coro, Ballet Folclórico y Teatro, se logró un gran avance con respecto a la meta trimestra</t>
  </si>
  <si>
    <t>3.4.1.1.1.10 Desarrollo de la Agenda Artística y Cultural del Teatro de la Ciudad.</t>
  </si>
  <si>
    <t xml:space="preserve">PATCR: Porcentaje de actividades en el Teatro de la Ciudad realizadas. </t>
  </si>
  <si>
    <t xml:space="preserve">UNIDAD DE MEDIDA DEL INDICADOR Porcentaje
UNIDAD DE MEDIDA DE LA VARIABLE:
Actividades  </t>
  </si>
  <si>
    <t xml:space="preserve">Justificacion Trimestral: Gracias a la respuesta de la ciudadania en cuanto a las solicitudes de prestamos de espacios, se logró superar la meta programada para este trimestre.
</t>
  </si>
  <si>
    <t>3.4.1.1.1.11 Realización del Carnaval de Cancún.</t>
  </si>
  <si>
    <t xml:space="preserve">NPACC: Número de personas asistentes al Carnaval de Cancún. </t>
  </si>
  <si>
    <t>Anual</t>
  </si>
  <si>
    <t>UNIDAD DE MEDIDA DEL INDICADOR Porcentaje
UNIDAD DE MEDIDA DE LA VARIABLE:
Personas</t>
  </si>
  <si>
    <t>Justificacion Trimestral: No se tienen actividades programadas para este periodo.</t>
  </si>
  <si>
    <t>3.4.1.1.1.12 Desarrollo de infraestructura artística y cultural.</t>
  </si>
  <si>
    <t>PADIR: Porcentaje de acciones de desarrollo en infraestructura realizadas.</t>
  </si>
  <si>
    <t>UNIDAD DE MEDIDA DEL INDICADOR Porcentaje
UNIDAD DE MEDIDA DE LA VARIABLE:
Acciones</t>
  </si>
  <si>
    <t>Justificacion Trimestral: Debido a la operatividad y presupuesto durante este trimestre solo se llevó a cabo la Primera Sesión Ordinaria del Comité Permanente de Patrimonio Cultural, sin embargo, durante los siguientes periodos se realizaran las actividades que estaban programadas.</t>
  </si>
  <si>
    <t xml:space="preserve">3.4.1.1.2 Centros Culturales  y estructura orgánica del Instituto de Cultura y las Artes del municipio de Benito Juárez fortalecidos.
</t>
  </si>
  <si>
    <t>PAFR: Porcentaje de acciones de fortalecimiento realizadas.</t>
  </si>
  <si>
    <t xml:space="preserve">UNIDAD DE MEDIDA DEL INDICADOR
Porcentaje
UNIDAD DE MEDIDA DE LA VARIABLE:
Acciones
</t>
  </si>
  <si>
    <t xml:space="preserve">Justificacion Trimestral: Debido a la operatividad y requerimientos del Instituto, se superó la meta programada para esté trimestre.
</t>
  </si>
  <si>
    <t>3.4.1.1.2.1 Equipamiento de los Centros Culturales.</t>
  </si>
  <si>
    <t>PAECCR: Porcentaje de acciones de equipamiento de los centros culturales realizadas.</t>
  </si>
  <si>
    <t xml:space="preserve">UNIDAD DE MEDIDA DEL INDICADOR
Porcentaje
UNIDAD DE MEDIDA DE LA VARIABLE:
Acciones
</t>
  </si>
  <si>
    <t>Justificacion Trimestral: Durante este periodo se realizarón menos acciones de equipamiento, debido a que por la operatividad del Instituto tuvieron que ser realizadas durante el primer trimestre.</t>
  </si>
  <si>
    <t>3.4.1.1.2.2 Rehabilitación de los Centros Culturales.</t>
  </si>
  <si>
    <t>PARCCR: Porcentaje de acciones de rehabilitación de los centros culturales realizadas.</t>
  </si>
  <si>
    <t>Justificacion Trimestral: Debido a la operatividad y presupuesto del Instituto, las acciones programadas para este trimestre se realizaran en los siguientes periodos.</t>
  </si>
  <si>
    <t>3.4.1.1.2.3 Mantenimiento del Centro Culturales.</t>
  </si>
  <si>
    <t>PAMCCR: Porcentaje de acciones de mantenimiento de los centros culturales realizadas.</t>
  </si>
  <si>
    <t>UNIDAD DE MEDIDA DEL INDICADOR
Porcentaje
UNIDAD DE MEDIDA DE LA VARIABLE:
Acciones</t>
  </si>
  <si>
    <t xml:space="preserve">Justificacion Trimestral: Gracias al trabajo del equipo de mantenimiento del Instituto se logró superar  la meta programada para este trimestre.
</t>
  </si>
  <si>
    <t>3.4.1.1.2.4 Fortalecimiento de la Estructura Orgánica del Instituto de la Cultura y las Artes del Municipio de Benito Juárez</t>
  </si>
  <si>
    <t xml:space="preserve">PCTHR: Porcentaje de contrataciones de talento humano realizadas.
</t>
  </si>
  <si>
    <t>UNIDAD DE MEDIDA DEL INDICADOR
Porcentaje
UNIDAD DE MEDIDA DE LA VARIABLE:
Contrataciones</t>
  </si>
  <si>
    <t>Justificacion Trimestral: Debido al cambio de modalidad de pago a los integrantes de las Compañía Municipales de Coro, Ballet folclórico y teatro, se supero la meta programada.</t>
  </si>
  <si>
    <t>ELABORÓ
Lic. Paola Anais Colorado Hernández                                                             
Coordinadora Técnica 
del Instituto de la Cultura y las Artes</t>
  </si>
  <si>
    <t>REVISÓ
Lic. José Fernando Díaz Nuñez
Director General de la Dirección de General de Planeación Municipal.</t>
  </si>
  <si>
    <t>AUTORIZÓ
C. Sergio Carlos López Jiménez
Director General del Instituto de la Cultura y las Artes.</t>
  </si>
  <si>
    <t>SEGUIMIENTO A LA EJECUCIÓN DEL PRESUPUESTO AUTORIZADO</t>
  </si>
  <si>
    <t>UNIDAD ADMINISTRATIVA</t>
  </si>
  <si>
    <t>PRESUPUESTO ANUAL AUTORIZADO 2025</t>
  </si>
  <si>
    <t>PRESUPUESTO A EJERCER POR TRIMESTRE</t>
  </si>
  <si>
    <t xml:space="preserve">PRESUPUESTO EJERCIDO POR TRIMESTRE </t>
  </si>
  <si>
    <t>PORCENTAJE DEL PRESUPUESTO EJERCIDO  POR TRIMESTRE</t>
  </si>
  <si>
    <t>PORCENTAJE DEL PRESUPUESTO ANUAL EJERCIDO</t>
  </si>
  <si>
    <t>JUSTIFICACION TRIMESTRAL Y ANUAL DE AVANCE DE RESULTADOS 2025</t>
  </si>
  <si>
    <t>TRIMESTRE 1 2025</t>
  </si>
  <si>
    <t>TRIMESTRE 2 2025</t>
  </si>
  <si>
    <t>TRIMESTRE 3 2025</t>
  </si>
  <si>
    <t>TRIMESTRE 4 2025</t>
  </si>
  <si>
    <t>FORMATO PARA LA PROGRAMACIÓN, SEGUIMIENTO Y EVALUACIÓN DEL AVANCE EN CUMPLIMIENTO DE METAS Y OBJETIVOS DEL PROGRAMA PRESUPUESTARIO ANUAL 2026</t>
  </si>
  <si>
    <t>CLAVE Y NOMBRE DEL PPA:</t>
  </si>
  <si>
    <t>NOMBRE DE LA DEPENDENCIA QUE ATIENDE AL PROGRAMA</t>
  </si>
  <si>
    <t>AVANCE EN CUMPLIMIENTO DE METAS TRIMESTRAL Y ANUAL ACUMULADO 2026</t>
  </si>
  <si>
    <t>META PROGRAMADA 2026</t>
  </si>
  <si>
    <t>META ALCANZADA 2026</t>
  </si>
  <si>
    <t>PORCENTAJE DE AVANCE TRIMESTRAL 2026</t>
  </si>
  <si>
    <t>PORCENTAJE DE AVANCE TRIMESTRAL ACUMULADO 2026</t>
  </si>
  <si>
    <t>JUSTIFICACION TRIMESTRAL DE AVANCE DE RESULTADOS 2026</t>
  </si>
  <si>
    <r>
      <rPr>
        <b/>
        <sz val="11"/>
        <color theme="1"/>
        <rFont val="Arial"/>
        <family val="2"/>
      </rPr>
      <t xml:space="preserve">3.X.1 </t>
    </r>
    <r>
      <rPr>
        <sz val="11"/>
        <color theme="1"/>
        <rFont val="Arial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</si>
  <si>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Arial"/>
        <family val="2"/>
      </rPr>
      <t>IMPC: Í</t>
    </r>
    <r>
      <rPr>
        <sz val="11"/>
        <color theme="1"/>
        <rFont val="Arial"/>
        <family val="2"/>
      </rPr>
      <t>ndice Municipal de Paz y Convivencia Ciudadana</t>
    </r>
  </si>
  <si>
    <t xml:space="preserve">Justificación Trimestral:  
Se considera que no aplica para el primer trimestre del 2026, debido a que es un Índice de nueva creación para el eje 3 Todos por la Paz y que tiene una periodicidad trianual sin línea base y con una meta establecida hasta diciembre 2027, fecha en que se verificará si la meta programada se logró.
</t>
  </si>
  <si>
    <t>Unidad de Medida del Indicador:  
Unidad de Medida de la Variable:</t>
  </si>
  <si>
    <t>Justificacion Trimestral:</t>
  </si>
  <si>
    <t>ELABORÓ</t>
  </si>
  <si>
    <t>REVISÓ
Dr. Enrique E. Encalada Sánchez
Dirección de Planeación de la DGPM</t>
  </si>
  <si>
    <t>AUTORIZÓ</t>
  </si>
  <si>
    <t>PRESUPUESTO ANUAL AUTORIZADO 2026</t>
  </si>
  <si>
    <t>JUSTIFICACION TRIMESTRAL Y ANUAL DE AVANCE DE RESULTADOS 2026</t>
  </si>
  <si>
    <t>TRIMESTRE 1 2026</t>
  </si>
  <si>
    <t>TRIMESTRE 2 2026</t>
  </si>
  <si>
    <t>TRIMESTRE 3 2026</t>
  </si>
  <si>
    <t>TRIMESTRE 4 2026</t>
  </si>
  <si>
    <t>FORMATO PARA LA PROGRAMACIÓN, SEGUIMIENTO Y EVALUACIÓN DEL AVANCE EN CUMPLIMIENTO DE METAS Y OBJETIVOS DEL PROGRAMA PRESUPUESTARIO ANUAL 2027</t>
  </si>
  <si>
    <t>AVANCE EN CUMPLIMIENTO DE METAS TRIMESTRAL Y ANUAL ACUMULADO 2027</t>
  </si>
  <si>
    <t>META PROGRAMADA 2027</t>
  </si>
  <si>
    <t>META ALCANZADA 2027</t>
  </si>
  <si>
    <t>PORCENTAJE DE AVANCE TRIMESTRAL 2027</t>
  </si>
  <si>
    <t>PORCENTAJE DE AVANCE TRIMESTRAL ACUMULADO 2027</t>
  </si>
  <si>
    <t>JUSTIFICACION TRIMESTRAL DE AVANCE DE RESULTADOS 2027</t>
  </si>
  <si>
    <t xml:space="preserve">Justificación Trimestral:  
Se considera que no aplica para el primer trimestre del 2027, debido a que es un Índice de nueva creación para el eje 3 Todos por la Paz y que tiene una periodicidad trianual sin línea base y con una meta establecida hasta diciembre 2027, fecha en que se verificará si la meta programada se logró.
</t>
  </si>
  <si>
    <t>PRESUPUESTO ANUAL AUTORIZADO 2027</t>
  </si>
  <si>
    <t>JUSTIFICACION TRIMESTRAL Y ANUAL DE AVANCE DE RESULTADOS 2027</t>
  </si>
  <si>
    <t>TRIMESTRE 1 2027</t>
  </si>
  <si>
    <t>TRIMESTRE 2 2027</t>
  </si>
  <si>
    <t>TRIMESTRE 3 2027</t>
  </si>
  <si>
    <t>TRIMESTRE 4 2027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</si>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</sst>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0.0%"/>
  </numFmts>
  <fonts count="15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30BDE9"/>
        <bgColor indexed="64"/>
      </patternFill>
    </fill>
    <fill>
      <patternFill patternType="solid">
        <fgColor rgb="FF30BDE9"/>
        <bgColor rgb="FF000000"/>
      </patternFill>
    </fill>
    <fill>
      <patternFill patternType="solid">
        <fgColor rgb="FF98DEF4"/>
        <bgColor rgb="FF000000"/>
      </patternFill>
    </fill>
    <fill>
      <patternFill patternType="solid">
        <fgColor rgb="FF98DEF4"/>
        <bgColor indexed="64"/>
      </patternFill>
    </fill>
  </fills>
  <borders count="73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5">
    <xf numFmtId="0" fontId="0" fillId="0" borderId="0" xfId="0"/>
    <xf numFmtId="10" fontId="0" fillId="4" borderId="12" xfId="0" applyNumberFormat="1" applyFill="1" applyBorder="1" applyAlignment="1">
      <alignment horizontal="center" vertical="center" wrapText="1"/>
    </xf>
    <xf numFmtId="10" fontId="0" fillId="4" borderId="11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10" fontId="0" fillId="4" borderId="20" xfId="0" applyNumberFormat="1" applyFill="1" applyBorder="1" applyAlignment="1">
      <alignment horizontal="center" vertical="center" wrapText="1"/>
    </xf>
    <xf numFmtId="10" fontId="0" fillId="4" borderId="21" xfId="0" applyNumberForma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horizontal="justify" vertical="center" wrapText="1"/>
    </xf>
    <xf numFmtId="0" fontId="4" fillId="3" borderId="23" xfId="0" applyFont="1" applyFill="1" applyBorder="1" applyAlignment="1">
      <alignment horizontal="center" vertical="center" wrapText="1"/>
    </xf>
    <xf numFmtId="10" fontId="0" fillId="4" borderId="31" xfId="0" applyNumberForma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10" fontId="0" fillId="4" borderId="37" xfId="0" applyNumberFormat="1" applyFill="1" applyBorder="1" applyAlignment="1">
      <alignment horizontal="center" vertical="center" wrapText="1"/>
    </xf>
    <xf numFmtId="3" fontId="3" fillId="2" borderId="39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40" xfId="0" applyNumberFormat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36" xfId="1" applyFont="1" applyFill="1" applyBorder="1" applyAlignment="1">
      <alignment horizontal="center" vertical="center" wrapText="1"/>
    </xf>
    <xf numFmtId="164" fontId="3" fillId="2" borderId="41" xfId="1" applyFont="1" applyFill="1" applyBorder="1" applyAlignment="1">
      <alignment horizontal="center" vertical="center" wrapText="1"/>
    </xf>
    <xf numFmtId="164" fontId="3" fillId="2" borderId="42" xfId="1" applyFont="1" applyFill="1" applyBorder="1" applyAlignment="1">
      <alignment horizontal="center" vertical="center" wrapText="1"/>
    </xf>
    <xf numFmtId="164" fontId="3" fillId="2" borderId="22" xfId="1" applyFont="1" applyFill="1" applyBorder="1" applyAlignment="1">
      <alignment horizontal="center" vertical="center" wrapText="1"/>
    </xf>
    <xf numFmtId="164" fontId="3" fillId="2" borderId="23" xfId="1" applyFont="1" applyFill="1" applyBorder="1" applyAlignment="1">
      <alignment horizontal="center" vertical="center" wrapText="1"/>
    </xf>
    <xf numFmtId="164" fontId="3" fillId="2" borderId="40" xfId="1" applyFont="1" applyFill="1" applyBorder="1" applyAlignment="1">
      <alignment horizontal="center" vertical="center" wrapText="1"/>
    </xf>
    <xf numFmtId="164" fontId="3" fillId="2" borderId="43" xfId="1" applyFont="1" applyFill="1" applyBorder="1" applyAlignment="1">
      <alignment horizontal="center" vertical="center" wrapText="1"/>
    </xf>
    <xf numFmtId="164" fontId="3" fillId="2" borderId="44" xfId="1" applyFont="1" applyFill="1" applyBorder="1" applyAlignment="1">
      <alignment horizontal="center" vertical="center" wrapText="1"/>
    </xf>
    <xf numFmtId="0" fontId="12" fillId="0" borderId="0" xfId="0" applyFont="1"/>
    <xf numFmtId="0" fontId="0" fillId="7" borderId="0" xfId="0" applyFill="1"/>
    <xf numFmtId="0" fontId="0" fillId="0" borderId="0" xfId="0" applyAlignment="1">
      <alignment wrapText="1"/>
    </xf>
    <xf numFmtId="0" fontId="0" fillId="6" borderId="0" xfId="0" applyFill="1"/>
    <xf numFmtId="10" fontId="0" fillId="4" borderId="38" xfId="0" applyNumberForma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3" fontId="3" fillId="5" borderId="36" xfId="0" applyNumberFormat="1" applyFont="1" applyFill="1" applyBorder="1" applyAlignment="1">
      <alignment horizontal="center" vertical="center" wrapText="1"/>
    </xf>
    <xf numFmtId="10" fontId="0" fillId="4" borderId="47" xfId="0" applyNumberFormat="1" applyFill="1" applyBorder="1" applyAlignment="1">
      <alignment horizontal="center" vertical="center" wrapText="1"/>
    </xf>
    <xf numFmtId="10" fontId="0" fillId="8" borderId="47" xfId="0" applyNumberFormat="1" applyFill="1" applyBorder="1" applyAlignment="1">
      <alignment horizontal="center" vertical="center" wrapText="1"/>
    </xf>
    <xf numFmtId="10" fontId="0" fillId="8" borderId="38" xfId="0" applyNumberFormat="1" applyFill="1" applyBorder="1" applyAlignment="1">
      <alignment horizontal="center" vertical="center" wrapText="1"/>
    </xf>
    <xf numFmtId="10" fontId="0" fillId="8" borderId="37" xfId="0" applyNumberForma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justify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3" fontId="3" fillId="5" borderId="51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2" fontId="6" fillId="9" borderId="17" xfId="0" applyNumberFormat="1" applyFont="1" applyFill="1" applyBorder="1" applyAlignment="1">
      <alignment vertical="center" wrapText="1"/>
    </xf>
    <xf numFmtId="2" fontId="6" fillId="9" borderId="18" xfId="0" applyNumberFormat="1" applyFont="1" applyFill="1" applyBorder="1" applyAlignment="1">
      <alignment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center" vertical="center" wrapText="1"/>
    </xf>
    <xf numFmtId="0" fontId="13" fillId="11" borderId="27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justify" vertical="center" wrapText="1"/>
    </xf>
    <xf numFmtId="0" fontId="4" fillId="12" borderId="54" xfId="0" applyFont="1" applyFill="1" applyBorder="1" applyAlignment="1">
      <alignment horizontal="center" vertical="center" wrapText="1"/>
    </xf>
    <xf numFmtId="2" fontId="3" fillId="12" borderId="27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justify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vertical="center" wrapText="1"/>
    </xf>
    <xf numFmtId="1" fontId="7" fillId="0" borderId="59" xfId="0" applyNumberFormat="1" applyFont="1" applyBorder="1" applyAlignment="1">
      <alignment horizontal="center" vertical="center" wrapText="1"/>
    </xf>
    <xf numFmtId="3" fontId="3" fillId="5" borderId="60" xfId="0" applyNumberFormat="1" applyFont="1" applyFill="1" applyBorder="1" applyAlignment="1">
      <alignment horizontal="center" vertical="center" wrapText="1"/>
    </xf>
    <xf numFmtId="3" fontId="3" fillId="5" borderId="61" xfId="0" applyNumberFormat="1" applyFont="1" applyFill="1" applyBorder="1" applyAlignment="1">
      <alignment horizontal="center" vertical="center" wrapText="1"/>
    </xf>
    <xf numFmtId="2" fontId="3" fillId="12" borderId="7" xfId="0" applyNumberFormat="1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justify" vertical="center" wrapText="1"/>
    </xf>
    <xf numFmtId="164" fontId="3" fillId="2" borderId="51" xfId="1" applyFont="1" applyFill="1" applyBorder="1" applyAlignment="1">
      <alignment horizontal="center" vertical="center" wrapText="1"/>
    </xf>
    <xf numFmtId="0" fontId="5" fillId="5" borderId="67" xfId="0" applyFont="1" applyFill="1" applyBorder="1" applyAlignment="1">
      <alignment vertical="center" wrapText="1"/>
    </xf>
    <xf numFmtId="165" fontId="4" fillId="3" borderId="65" xfId="0" applyNumberFormat="1" applyFont="1" applyFill="1" applyBorder="1" applyAlignment="1">
      <alignment horizontal="center" vertical="center" wrapText="1"/>
    </xf>
    <xf numFmtId="165" fontId="4" fillId="3" borderId="68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165" fontId="7" fillId="3" borderId="33" xfId="1" applyNumberFormat="1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3" fontId="7" fillId="5" borderId="5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10" xfId="0" applyNumberFormat="1" applyFont="1" applyFill="1" applyBorder="1" applyAlignment="1">
      <alignment horizontal="center" vertical="center" wrapText="1"/>
    </xf>
    <xf numFmtId="10" fontId="0" fillId="8" borderId="69" xfId="0" applyNumberForma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justify" vertical="center" wrapText="1"/>
    </xf>
    <xf numFmtId="0" fontId="14" fillId="9" borderId="70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justify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1" fillId="5" borderId="53" xfId="0" applyNumberFormat="1" applyFont="1" applyFill="1" applyBorder="1" applyAlignment="1">
      <alignment horizontal="center" vertical="center" wrapText="1"/>
    </xf>
    <xf numFmtId="10" fontId="8" fillId="5" borderId="71" xfId="2" applyNumberFormat="1" applyFont="1" applyFill="1" applyBorder="1" applyAlignment="1">
      <alignment horizontal="center" vertical="center" wrapText="1"/>
    </xf>
    <xf numFmtId="10" fontId="7" fillId="0" borderId="59" xfId="2" applyNumberFormat="1" applyFont="1" applyBorder="1" applyAlignment="1">
      <alignment horizontal="center" vertical="center" wrapText="1"/>
    </xf>
    <xf numFmtId="10" fontId="3" fillId="5" borderId="60" xfId="2" applyNumberFormat="1" applyFont="1" applyFill="1" applyBorder="1" applyAlignment="1">
      <alignment horizontal="center" vertical="center" wrapText="1"/>
    </xf>
    <xf numFmtId="10" fontId="3" fillId="5" borderId="61" xfId="2" applyNumberFormat="1" applyFont="1" applyFill="1" applyBorder="1" applyAlignment="1">
      <alignment horizontal="center" vertical="center" wrapText="1"/>
    </xf>
    <xf numFmtId="10" fontId="7" fillId="0" borderId="59" xfId="0" applyNumberFormat="1" applyFont="1" applyBorder="1" applyAlignment="1">
      <alignment horizontal="center" vertical="center" wrapText="1"/>
    </xf>
    <xf numFmtId="10" fontId="3" fillId="5" borderId="60" xfId="0" applyNumberFormat="1" applyFont="1" applyFill="1" applyBorder="1" applyAlignment="1">
      <alignment horizontal="center" vertical="center" wrapText="1"/>
    </xf>
    <xf numFmtId="10" fontId="3" fillId="5" borderId="61" xfId="0" applyNumberFormat="1" applyFont="1" applyFill="1" applyBorder="1" applyAlignment="1">
      <alignment horizontal="center" vertical="center" wrapText="1"/>
    </xf>
    <xf numFmtId="10" fontId="0" fillId="4" borderId="62" xfId="0" applyNumberFormat="1" applyFill="1" applyBorder="1" applyAlignment="1">
      <alignment horizontal="center" vertical="center" wrapText="1"/>
    </xf>
    <xf numFmtId="10" fontId="0" fillId="4" borderId="72" xfId="0" applyNumberFormat="1" applyFill="1" applyBorder="1" applyAlignment="1">
      <alignment horizontal="center" vertical="center" wrapText="1"/>
    </xf>
    <xf numFmtId="10" fontId="0" fillId="4" borderId="69" xfId="0" applyNumberForma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5" xfId="0" applyBorder="1" applyAlignment="1">
      <alignment horizontal="center"/>
    </xf>
    <xf numFmtId="2" fontId="5" fillId="9" borderId="14" xfId="0" applyNumberFormat="1" applyFont="1" applyFill="1" applyBorder="1" applyAlignment="1">
      <alignment horizontal="center" vertical="center" wrapText="1"/>
    </xf>
    <xf numFmtId="2" fontId="5" fillId="9" borderId="63" xfId="0" applyNumberFormat="1" applyFont="1" applyFill="1" applyBorder="1" applyAlignment="1">
      <alignment horizontal="center" vertical="center" wrapText="1"/>
    </xf>
    <xf numFmtId="2" fontId="5" fillId="9" borderId="17" xfId="0" applyNumberFormat="1" applyFont="1" applyFill="1" applyBorder="1" applyAlignment="1">
      <alignment horizontal="center" vertical="center" wrapText="1"/>
    </xf>
    <xf numFmtId="2" fontId="5" fillId="9" borderId="64" xfId="0" applyNumberFormat="1" applyFont="1" applyFill="1" applyBorder="1" applyAlignment="1">
      <alignment horizontal="center" vertical="center" wrapText="1"/>
    </xf>
    <xf numFmtId="2" fontId="5" fillId="9" borderId="7" xfId="0" applyNumberFormat="1" applyFont="1" applyFill="1" applyBorder="1" applyAlignment="1">
      <alignment horizontal="center" vertical="center" wrapText="1"/>
    </xf>
    <xf numFmtId="2" fontId="5" fillId="9" borderId="8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2" fontId="10" fillId="9" borderId="7" xfId="0" applyNumberFormat="1" applyFont="1" applyFill="1" applyBorder="1" applyAlignment="1">
      <alignment horizontal="center" vertical="center" wrapText="1"/>
    </xf>
    <xf numFmtId="2" fontId="10" fillId="9" borderId="8" xfId="0" applyNumberFormat="1" applyFont="1" applyFill="1" applyBorder="1" applyAlignment="1">
      <alignment horizontal="center" vertical="center" wrapText="1"/>
    </xf>
    <xf numFmtId="2" fontId="10" fillId="9" borderId="9" xfId="0" applyNumberFormat="1" applyFont="1" applyFill="1" applyBorder="1" applyAlignment="1">
      <alignment horizontal="center" vertical="center" wrapText="1"/>
    </xf>
    <xf numFmtId="2" fontId="6" fillId="9" borderId="14" xfId="0" applyNumberFormat="1" applyFont="1" applyFill="1" applyBorder="1" applyAlignment="1">
      <alignment horizontal="center" vertical="center" wrapText="1"/>
    </xf>
    <xf numFmtId="2" fontId="6" fillId="9" borderId="3" xfId="0" applyNumberFormat="1" applyFont="1" applyFill="1" applyBorder="1" applyAlignment="1">
      <alignment horizontal="center" vertical="center" wrapText="1"/>
    </xf>
    <xf numFmtId="2" fontId="6" fillId="9" borderId="28" xfId="0" applyNumberFormat="1" applyFont="1" applyFill="1" applyBorder="1" applyAlignment="1">
      <alignment horizontal="center" vertical="center" wrapText="1"/>
    </xf>
    <xf numFmtId="2" fontId="6" fillId="9" borderId="0" xfId="0" applyNumberFormat="1" applyFont="1" applyFill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2" fontId="4" fillId="12" borderId="16" xfId="0" applyNumberFormat="1" applyFont="1" applyFill="1" applyBorder="1" applyAlignment="1">
      <alignment horizontal="center" vertical="center" wrapText="1"/>
    </xf>
    <xf numFmtId="2" fontId="4" fillId="12" borderId="15" xfId="0" applyNumberFormat="1" applyFont="1" applyFill="1" applyBorder="1" applyAlignment="1">
      <alignment horizontal="center" vertical="center" wrapText="1"/>
    </xf>
    <xf numFmtId="2" fontId="5" fillId="9" borderId="9" xfId="0" applyNumberFormat="1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/>
    </xf>
    <xf numFmtId="0" fontId="0" fillId="0" borderId="0" xfId="0" applyAlignment="1">
      <alignment horizontal="justify" vertical="center" wrapText="1"/>
    </xf>
    <xf numFmtId="166" fontId="0" fillId="4" borderId="38" xfId="0" applyNumberForma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6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8DEF4"/>
      <color rgb="FF30BDE9"/>
      <color rgb="FFEAB91F"/>
      <color rgb="FFFFEB9C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938" y="47288"/>
          <a:ext cx="2164326" cy="322931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6B859F-0C41-463E-8BEA-63CFE56C5103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3314700" y="542925"/>
          <a:ext cx="2076450" cy="2152650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3872638</xdr:colOff>
      <xdr:row>6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AF3694-CC9E-4768-BA3B-BCC9A59E7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88857" y="585107"/>
          <a:ext cx="3872638" cy="1660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1205506</xdr:colOff>
      <xdr:row>3</xdr:row>
      <xdr:rowOff>0</xdr:rowOff>
    </xdr:from>
    <xdr:to>
      <xdr:col>23</xdr:col>
      <xdr:colOff>3676054</xdr:colOff>
      <xdr:row>10</xdr:row>
      <xdr:rowOff>11152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C9496C-626A-435C-8609-0180D7C4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5466" y="556260"/>
          <a:ext cx="3712608" cy="2411452"/>
        </a:xfrm>
        <a:prstGeom prst="rect">
          <a:avLst/>
        </a:prstGeom>
      </xdr:spPr>
    </xdr:pic>
    <xdr:clientData/>
  </xdr:twoCellAnchor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B386C-37DC-4DFE-8207-DF56BB11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398" y="47288"/>
          <a:ext cx="2169406" cy="320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738D32-577E-4F8C-AB8F-A3546B50B7A6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377565" y="546735"/>
          <a:ext cx="2146935" cy="213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1205506</xdr:colOff>
      <xdr:row>3</xdr:row>
      <xdr:rowOff>0</xdr:rowOff>
    </xdr:from>
    <xdr:to>
      <xdr:col>23</xdr:col>
      <xdr:colOff>3676054</xdr:colOff>
      <xdr:row>10</xdr:row>
      <xdr:rowOff>11152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9392D0-AE99-4A9E-9AA7-629AC45F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5466" y="556260"/>
          <a:ext cx="3712608" cy="2411452"/>
        </a:xfrm>
        <a:prstGeom prst="rect">
          <a:avLst/>
        </a:prstGeom>
      </xdr:spPr>
    </xdr:pic>
    <xdr:clientData/>
  </xdr:twoCellAnchor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E39108-6BFE-4630-92EC-595D6F7FB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398" y="47288"/>
          <a:ext cx="2169406" cy="320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C9AF46-45B2-4024-AB1D-04DE9CC3027B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377565" y="546735"/>
          <a:ext cx="2146935" cy="2139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B49"/>
  <sheetViews>
    <sheetView tabSelected="1" topLeftCell="M14" zoomScale="70" zoomScaleNormal="70" workbookViewId="0">
      <selection activeCell="U15" sqref="U15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43" t="s">
        <v>0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2:24" ht="30" customHeight="1">
      <c r="E5" s="145" t="s">
        <v>1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2:24" ht="26.25" customHeight="1">
      <c r="E6" s="145" t="s">
        <v>2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</row>
    <row r="7" spans="2:24" ht="26.25" customHeight="1">
      <c r="E7" s="145" t="s">
        <v>3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40" t="s">
        <v>4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2:24" ht="57" customHeight="1" thickBot="1">
      <c r="B13" s="156" t="s">
        <v>5</v>
      </c>
      <c r="C13" s="156" t="s">
        <v>6</v>
      </c>
      <c r="D13" s="147" t="s">
        <v>7</v>
      </c>
      <c r="E13" s="148"/>
      <c r="F13" s="149"/>
      <c r="G13" s="166" t="s">
        <v>8</v>
      </c>
      <c r="H13" s="167"/>
      <c r="I13" s="167"/>
      <c r="J13" s="167"/>
      <c r="K13" s="168"/>
      <c r="L13" s="147" t="s">
        <v>9</v>
      </c>
      <c r="M13" s="148"/>
      <c r="N13" s="148"/>
      <c r="O13" s="149"/>
      <c r="P13" s="150" t="s">
        <v>10</v>
      </c>
      <c r="Q13" s="151"/>
      <c r="R13" s="151"/>
      <c r="S13" s="152"/>
      <c r="T13" s="151" t="s">
        <v>11</v>
      </c>
      <c r="U13" s="151"/>
      <c r="V13" s="151"/>
      <c r="W13" s="152"/>
      <c r="X13" s="154" t="s">
        <v>12</v>
      </c>
    </row>
    <row r="14" spans="2:24" ht="143.25" customHeight="1" thickBot="1">
      <c r="B14" s="157"/>
      <c r="C14" s="157"/>
      <c r="D14" s="64" t="s">
        <v>13</v>
      </c>
      <c r="E14" s="64" t="s">
        <v>14</v>
      </c>
      <c r="F14" s="125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55"/>
    </row>
    <row r="15" spans="2:24" ht="165.75" customHeight="1">
      <c r="B15" s="84" t="s">
        <v>21</v>
      </c>
      <c r="C15" s="110" t="s">
        <v>22</v>
      </c>
      <c r="D15" s="85" t="s">
        <v>23</v>
      </c>
      <c r="E15" s="86" t="s">
        <v>24</v>
      </c>
      <c r="F15" s="87" t="s">
        <v>25</v>
      </c>
      <c r="G15" s="113">
        <v>0.95330000000000004</v>
      </c>
      <c r="H15" s="115">
        <v>0.23830000000000001</v>
      </c>
      <c r="I15" s="115">
        <v>0.23830000000000001</v>
      </c>
      <c r="J15" s="115">
        <v>0.23830000000000001</v>
      </c>
      <c r="K15" s="115">
        <v>0.23830000000000001</v>
      </c>
      <c r="L15" s="116">
        <v>0.23830000000000001</v>
      </c>
      <c r="M15" s="117">
        <v>0.23830000000000001</v>
      </c>
      <c r="N15" s="117"/>
      <c r="O15" s="118"/>
      <c r="P15" s="48">
        <f>IFERROR((L15/H15),"100%")</f>
        <v>1</v>
      </c>
      <c r="Q15" s="43">
        <f>IFERROR((M15/I15),"100%")</f>
        <v>1</v>
      </c>
      <c r="R15" s="89" t="s">
        <v>26</v>
      </c>
      <c r="S15" s="90" t="s">
        <v>26</v>
      </c>
      <c r="T15" s="48">
        <f>IFERROR((L15/$G$15),"No Programado")</f>
        <v>0.2499737753068289</v>
      </c>
      <c r="U15" s="174">
        <f>IFERROR((L15+M15)/$G$15, "No Programado")</f>
        <v>0.49994755061365781</v>
      </c>
      <c r="V15" s="89" t="s">
        <v>26</v>
      </c>
      <c r="W15" s="90" t="s">
        <v>26</v>
      </c>
      <c r="X15" s="92" t="s">
        <v>27</v>
      </c>
    </row>
    <row r="16" spans="2:24" ht="51" hidden="1" customHeight="1">
      <c r="B16" s="164" t="s">
        <v>28</v>
      </c>
      <c r="C16" s="165"/>
      <c r="D16" s="165"/>
      <c r="E16" s="165"/>
      <c r="F16" s="165"/>
      <c r="G16" s="114"/>
      <c r="H16" s="106"/>
      <c r="I16" s="107"/>
      <c r="J16" s="107"/>
      <c r="K16" s="108"/>
      <c r="L16" s="44"/>
      <c r="M16" s="45"/>
      <c r="N16" s="45"/>
      <c r="O16" s="47"/>
      <c r="P16" s="48" t="str">
        <f t="shared" ref="P16" si="0">IFERROR((L16/H16),"100%")</f>
        <v>100%</v>
      </c>
      <c r="Q16" s="43" t="str">
        <f t="shared" ref="Q16" si="1">IFERROR((M16/I16),"100%")</f>
        <v>100%</v>
      </c>
      <c r="R16" s="43" t="str">
        <f>IFERROR((N16/J16),"100%")</f>
        <v>100%</v>
      </c>
      <c r="S16" s="24" t="str">
        <f>IFERROR((O16/K16),"100%")</f>
        <v>100%</v>
      </c>
      <c r="T16" s="48" t="str">
        <f>IFERROR((L16/$G$16),"No Programado")</f>
        <v>No Programado</v>
      </c>
      <c r="U16" s="43">
        <f t="shared" ref="U16" si="2">IFERROR((L16+M16)/$G$17, "No Programado")</f>
        <v>0</v>
      </c>
      <c r="V16" s="122" t="str">
        <f>IFERROR((M16+N16+L16)/$G$16, "No Programado")</f>
        <v>No Programado</v>
      </c>
      <c r="W16" s="123" t="str">
        <f>IFERROR((N16+O16+M16+L16)/$G$16, "No Programado")</f>
        <v>No Programado</v>
      </c>
      <c r="X16" s="52"/>
    </row>
    <row r="17" spans="2:28" ht="150" customHeight="1">
      <c r="B17" s="65" t="s">
        <v>29</v>
      </c>
      <c r="C17" s="66" t="s">
        <v>30</v>
      </c>
      <c r="D17" s="111" t="s">
        <v>31</v>
      </c>
      <c r="E17" s="67" t="s">
        <v>32</v>
      </c>
      <c r="F17" s="68" t="s">
        <v>33</v>
      </c>
      <c r="G17" s="69">
        <v>1900000</v>
      </c>
      <c r="H17" s="55">
        <v>600000</v>
      </c>
      <c r="I17" s="45">
        <v>400000</v>
      </c>
      <c r="J17" s="45">
        <v>400000</v>
      </c>
      <c r="K17" s="46">
        <v>500000</v>
      </c>
      <c r="L17" s="44">
        <v>611159</v>
      </c>
      <c r="M17" s="45">
        <v>600157</v>
      </c>
      <c r="N17" s="45"/>
      <c r="O17" s="47"/>
      <c r="P17" s="48">
        <f t="shared" ref="P17:P35" si="3">IFERROR((L17/H17),"100%")</f>
        <v>1.0185983333333333</v>
      </c>
      <c r="Q17" s="43">
        <f t="shared" ref="Q17:Q35" si="4">IFERROR((M17/I17),"100%")</f>
        <v>1.5003925</v>
      </c>
      <c r="R17" s="50"/>
      <c r="S17" s="51"/>
      <c r="T17" s="124">
        <f>IFERROR((L17/$G$17),"No Programado")</f>
        <v>0.32166263157894737</v>
      </c>
      <c r="U17" s="43">
        <f>IFERROR((L17+M17)/$G$17, "No Programado")</f>
        <v>0.63753473684210527</v>
      </c>
      <c r="V17" s="50"/>
      <c r="W17" s="51"/>
      <c r="X17" s="100" t="s">
        <v>34</v>
      </c>
      <c r="AB17" s="39"/>
    </row>
    <row r="18" spans="2:28" ht="150" customHeight="1">
      <c r="B18" s="77" t="s">
        <v>35</v>
      </c>
      <c r="C18" s="78" t="s">
        <v>36</v>
      </c>
      <c r="D18" s="112" t="s">
        <v>37</v>
      </c>
      <c r="E18" s="80" t="s">
        <v>32</v>
      </c>
      <c r="F18" s="81" t="s">
        <v>38</v>
      </c>
      <c r="G18" s="82">
        <v>1438</v>
      </c>
      <c r="H18" s="56">
        <v>272</v>
      </c>
      <c r="I18" s="21">
        <v>392</v>
      </c>
      <c r="J18" s="21">
        <v>383</v>
      </c>
      <c r="K18" s="22">
        <v>391</v>
      </c>
      <c r="L18" s="20">
        <v>294</v>
      </c>
      <c r="M18" s="21">
        <v>397</v>
      </c>
      <c r="N18" s="21"/>
      <c r="O18" s="23"/>
      <c r="P18" s="48">
        <f t="shared" si="3"/>
        <v>1.0808823529411764</v>
      </c>
      <c r="Q18" s="43">
        <f t="shared" si="4"/>
        <v>1.0127551020408163</v>
      </c>
      <c r="R18" s="50"/>
      <c r="S18" s="51"/>
      <c r="T18" s="124">
        <f>IFERROR((L18/$G$18),"No Programado")</f>
        <v>0.20445062586926285</v>
      </c>
      <c r="U18" s="43">
        <f>IFERROR((L18+M18)/$G$18, "No Programado")</f>
        <v>0.48052851182197498</v>
      </c>
      <c r="V18" s="50"/>
      <c r="W18" s="51"/>
      <c r="X18" s="101" t="s">
        <v>39</v>
      </c>
    </row>
    <row r="19" spans="2:28" ht="150" customHeight="1">
      <c r="B19" s="9" t="s">
        <v>40</v>
      </c>
      <c r="C19" s="5" t="s">
        <v>41</v>
      </c>
      <c r="D19" s="6" t="s">
        <v>42</v>
      </c>
      <c r="E19" s="7" t="s">
        <v>32</v>
      </c>
      <c r="F19" s="104" t="s">
        <v>43</v>
      </c>
      <c r="G19" s="59">
        <v>39</v>
      </c>
      <c r="H19" s="56">
        <v>6</v>
      </c>
      <c r="I19" s="21">
        <v>2</v>
      </c>
      <c r="J19" s="21">
        <v>6</v>
      </c>
      <c r="K19" s="22">
        <v>25</v>
      </c>
      <c r="L19" s="20">
        <v>3</v>
      </c>
      <c r="M19" s="21">
        <v>5</v>
      </c>
      <c r="N19" s="21"/>
      <c r="O19" s="23"/>
      <c r="P19" s="48">
        <f t="shared" si="3"/>
        <v>0.5</v>
      </c>
      <c r="Q19" s="43">
        <f t="shared" si="4"/>
        <v>2.5</v>
      </c>
      <c r="R19" s="50"/>
      <c r="S19" s="51"/>
      <c r="T19" s="124">
        <f>IFERROR((L19/$G$19),"No Programado")</f>
        <v>7.6923076923076927E-2</v>
      </c>
      <c r="U19" s="43">
        <f>IFERROR((L19+M19)/$G$19, "No Programado")</f>
        <v>0.20512820512820512</v>
      </c>
      <c r="V19" s="50"/>
      <c r="W19" s="51"/>
      <c r="X19" s="102" t="s">
        <v>44</v>
      </c>
    </row>
    <row r="20" spans="2:28" ht="150" customHeight="1">
      <c r="B20" s="9" t="s">
        <v>40</v>
      </c>
      <c r="C20" s="5" t="s">
        <v>45</v>
      </c>
      <c r="D20" s="6" t="s">
        <v>46</v>
      </c>
      <c r="E20" s="7" t="s">
        <v>32</v>
      </c>
      <c r="F20" s="104" t="s">
        <v>47</v>
      </c>
      <c r="G20" s="59">
        <v>513</v>
      </c>
      <c r="H20" s="56">
        <v>110</v>
      </c>
      <c r="I20" s="21">
        <v>135</v>
      </c>
      <c r="J20" s="21">
        <v>135</v>
      </c>
      <c r="K20" s="22">
        <v>133</v>
      </c>
      <c r="L20" s="20">
        <v>93</v>
      </c>
      <c r="M20" s="21">
        <v>91</v>
      </c>
      <c r="N20" s="21"/>
      <c r="O20" s="23"/>
      <c r="P20" s="48">
        <f t="shared" si="3"/>
        <v>0.84545454545454546</v>
      </c>
      <c r="Q20" s="43">
        <f t="shared" si="4"/>
        <v>0.67407407407407405</v>
      </c>
      <c r="R20" s="50"/>
      <c r="S20" s="51"/>
      <c r="T20" s="124">
        <f>IFERROR((L20/$G$20),"No Programado")</f>
        <v>0.18128654970760233</v>
      </c>
      <c r="U20" s="43">
        <f>IFERROR((L20+M20)/$G$20, "No Programado")</f>
        <v>0.35867446393762181</v>
      </c>
      <c r="V20" s="50"/>
      <c r="W20" s="51"/>
      <c r="X20" s="102" t="s">
        <v>48</v>
      </c>
    </row>
    <row r="21" spans="2:28" ht="150" customHeight="1">
      <c r="B21" s="9" t="s">
        <v>40</v>
      </c>
      <c r="C21" s="5" t="s">
        <v>49</v>
      </c>
      <c r="D21" s="6" t="s">
        <v>50</v>
      </c>
      <c r="E21" s="7" t="s">
        <v>32</v>
      </c>
      <c r="F21" s="104" t="s">
        <v>47</v>
      </c>
      <c r="G21" s="59">
        <v>13</v>
      </c>
      <c r="H21" s="56">
        <v>0</v>
      </c>
      <c r="I21" s="21">
        <v>10</v>
      </c>
      <c r="J21" s="21">
        <v>3</v>
      </c>
      <c r="K21" s="22">
        <v>0</v>
      </c>
      <c r="L21" s="20">
        <v>0</v>
      </c>
      <c r="M21" s="21">
        <v>7</v>
      </c>
      <c r="N21" s="21"/>
      <c r="O21" s="23"/>
      <c r="P21" s="48" t="str">
        <f t="shared" si="3"/>
        <v>100%</v>
      </c>
      <c r="Q21" s="43">
        <f t="shared" si="4"/>
        <v>0.7</v>
      </c>
      <c r="R21" s="50"/>
      <c r="S21" s="51"/>
      <c r="T21" s="124">
        <f>IFERROR((L21/$G$21),"No Programado")</f>
        <v>0</v>
      </c>
      <c r="U21" s="43">
        <f>IFERROR((L21+M21)/$G$21, "No Programado")</f>
        <v>0.53846153846153844</v>
      </c>
      <c r="V21" s="50"/>
      <c r="W21" s="51"/>
      <c r="X21" s="102" t="s">
        <v>51</v>
      </c>
    </row>
    <row r="22" spans="2:28" ht="150" customHeight="1">
      <c r="B22" s="9" t="s">
        <v>40</v>
      </c>
      <c r="C22" s="5" t="s">
        <v>52</v>
      </c>
      <c r="D22" s="6" t="s">
        <v>53</v>
      </c>
      <c r="E22" s="7" t="s">
        <v>32</v>
      </c>
      <c r="F22" s="104" t="s">
        <v>54</v>
      </c>
      <c r="G22" s="59">
        <v>9</v>
      </c>
      <c r="H22" s="56">
        <v>2</v>
      </c>
      <c r="I22" s="21">
        <v>3</v>
      </c>
      <c r="J22" s="21">
        <v>2</v>
      </c>
      <c r="K22" s="22">
        <v>2</v>
      </c>
      <c r="L22" s="20">
        <v>3</v>
      </c>
      <c r="M22" s="21">
        <v>4</v>
      </c>
      <c r="N22" s="21"/>
      <c r="O22" s="23"/>
      <c r="P22" s="48">
        <f t="shared" si="3"/>
        <v>1.5</v>
      </c>
      <c r="Q22" s="43">
        <f t="shared" si="4"/>
        <v>1.3333333333333333</v>
      </c>
      <c r="R22" s="50"/>
      <c r="S22" s="51"/>
      <c r="T22" s="124">
        <f>IFERROR((L22/$G$22),"No Programado")</f>
        <v>0.33333333333333331</v>
      </c>
      <c r="U22" s="43">
        <f>IFERROR((L22+M22)/$G$22, "No Programado")</f>
        <v>0.77777777777777779</v>
      </c>
      <c r="V22" s="50"/>
      <c r="W22" s="51"/>
      <c r="X22" s="102" t="s">
        <v>55</v>
      </c>
    </row>
    <row r="23" spans="2:28" ht="150" customHeight="1">
      <c r="B23" s="9" t="s">
        <v>40</v>
      </c>
      <c r="C23" s="5" t="s">
        <v>56</v>
      </c>
      <c r="D23" s="6" t="s">
        <v>57</v>
      </c>
      <c r="E23" s="7" t="s">
        <v>32</v>
      </c>
      <c r="F23" s="104" t="s">
        <v>58</v>
      </c>
      <c r="G23" s="59">
        <v>305</v>
      </c>
      <c r="H23" s="56">
        <v>60</v>
      </c>
      <c r="I23" s="21">
        <v>83</v>
      </c>
      <c r="J23" s="21">
        <v>83</v>
      </c>
      <c r="K23" s="22">
        <v>79</v>
      </c>
      <c r="L23" s="20">
        <v>77</v>
      </c>
      <c r="M23" s="21">
        <v>77</v>
      </c>
      <c r="N23" s="21"/>
      <c r="O23" s="23"/>
      <c r="P23" s="48">
        <f t="shared" si="3"/>
        <v>1.2833333333333334</v>
      </c>
      <c r="Q23" s="43">
        <f t="shared" si="4"/>
        <v>0.92771084337349397</v>
      </c>
      <c r="R23" s="50"/>
      <c r="S23" s="51"/>
      <c r="T23" s="124">
        <f>IFERROR((L23/$G$23),"No Programado")</f>
        <v>0.25245901639344265</v>
      </c>
      <c r="U23" s="43">
        <f>IFERROR((L23+M23)/$G$23, "No Programado")</f>
        <v>0.5049180327868853</v>
      </c>
      <c r="V23" s="50"/>
      <c r="W23" s="51"/>
      <c r="X23" s="102" t="s">
        <v>59</v>
      </c>
    </row>
    <row r="24" spans="2:28" ht="150" customHeight="1">
      <c r="B24" s="9" t="s">
        <v>40</v>
      </c>
      <c r="C24" s="5" t="s">
        <v>60</v>
      </c>
      <c r="D24" s="6" t="s">
        <v>61</v>
      </c>
      <c r="E24" s="7" t="s">
        <v>32</v>
      </c>
      <c r="F24" s="104" t="s">
        <v>62</v>
      </c>
      <c r="G24" s="59">
        <v>1</v>
      </c>
      <c r="H24" s="56">
        <v>0</v>
      </c>
      <c r="I24" s="21">
        <v>0</v>
      </c>
      <c r="J24" s="21">
        <v>1</v>
      </c>
      <c r="K24" s="22">
        <v>0</v>
      </c>
      <c r="L24" s="20">
        <v>0</v>
      </c>
      <c r="M24" s="21">
        <v>0</v>
      </c>
      <c r="N24" s="21"/>
      <c r="O24" s="23"/>
      <c r="P24" s="48" t="str">
        <f t="shared" si="3"/>
        <v>100%</v>
      </c>
      <c r="Q24" s="43" t="str">
        <f t="shared" si="4"/>
        <v>100%</v>
      </c>
      <c r="R24" s="50"/>
      <c r="S24" s="51"/>
      <c r="T24" s="124">
        <f>IFERROR((L24/$G$24),"No Programado")</f>
        <v>0</v>
      </c>
      <c r="U24" s="43">
        <f>IFERROR((L24+M24)/$G$24, "No Programado")</f>
        <v>0</v>
      </c>
      <c r="V24" s="50"/>
      <c r="W24" s="51"/>
      <c r="X24" s="102" t="s">
        <v>63</v>
      </c>
    </row>
    <row r="25" spans="2:28" ht="150" customHeight="1">
      <c r="B25" s="9" t="s">
        <v>40</v>
      </c>
      <c r="C25" s="5" t="s">
        <v>64</v>
      </c>
      <c r="D25" s="6" t="s">
        <v>65</v>
      </c>
      <c r="E25" s="7" t="s">
        <v>32</v>
      </c>
      <c r="F25" s="104" t="s">
        <v>47</v>
      </c>
      <c r="G25" s="59">
        <v>124</v>
      </c>
      <c r="H25" s="56">
        <v>16</v>
      </c>
      <c r="I25" s="21">
        <v>36</v>
      </c>
      <c r="J25" s="21">
        <v>36</v>
      </c>
      <c r="K25" s="22">
        <v>36</v>
      </c>
      <c r="L25" s="20">
        <v>16</v>
      </c>
      <c r="M25" s="21">
        <v>24</v>
      </c>
      <c r="N25" s="21"/>
      <c r="O25" s="23"/>
      <c r="P25" s="48">
        <f t="shared" si="3"/>
        <v>1</v>
      </c>
      <c r="Q25" s="43">
        <f t="shared" si="4"/>
        <v>0.66666666666666663</v>
      </c>
      <c r="R25" s="50"/>
      <c r="S25" s="51"/>
      <c r="T25" s="124">
        <f>IFERROR((L25/$G$25),"No Programado")</f>
        <v>0.12903225806451613</v>
      </c>
      <c r="U25" s="43">
        <f>IFERROR((L25+M25)/$G$25, "No Programado")</f>
        <v>0.32258064516129031</v>
      </c>
      <c r="V25" s="50"/>
      <c r="W25" s="51"/>
      <c r="X25" s="102" t="s">
        <v>66</v>
      </c>
    </row>
    <row r="26" spans="2:28" ht="150" customHeight="1">
      <c r="B26" s="9" t="s">
        <v>40</v>
      </c>
      <c r="C26" s="5" t="s">
        <v>67</v>
      </c>
      <c r="D26" s="6" t="s">
        <v>68</v>
      </c>
      <c r="E26" s="7" t="s">
        <v>32</v>
      </c>
      <c r="F26" s="104" t="s">
        <v>47</v>
      </c>
      <c r="G26" s="59">
        <v>100</v>
      </c>
      <c r="H26" s="56">
        <v>15</v>
      </c>
      <c r="I26" s="21">
        <v>35</v>
      </c>
      <c r="J26" s="21">
        <v>35</v>
      </c>
      <c r="K26" s="22">
        <v>15</v>
      </c>
      <c r="L26" s="20">
        <v>15</v>
      </c>
      <c r="M26" s="21">
        <v>35</v>
      </c>
      <c r="N26" s="21"/>
      <c r="O26" s="23"/>
      <c r="P26" s="48">
        <f t="shared" si="3"/>
        <v>1</v>
      </c>
      <c r="Q26" s="43">
        <f t="shared" si="4"/>
        <v>1</v>
      </c>
      <c r="R26" s="50"/>
      <c r="S26" s="51"/>
      <c r="T26" s="124">
        <f>IFERROR((L26/$G$26),"No Programado")</f>
        <v>0.15</v>
      </c>
      <c r="U26" s="43">
        <f>IFERROR((L26+M26)/$G$26, "No Programado")</f>
        <v>0.5</v>
      </c>
      <c r="V26" s="50"/>
      <c r="W26" s="51"/>
      <c r="X26" s="102" t="s">
        <v>69</v>
      </c>
    </row>
    <row r="27" spans="2:28" ht="150" customHeight="1">
      <c r="B27" s="9" t="s">
        <v>40</v>
      </c>
      <c r="C27" s="5" t="s">
        <v>70</v>
      </c>
      <c r="D27" s="6" t="s">
        <v>71</v>
      </c>
      <c r="E27" s="7" t="s">
        <v>32</v>
      </c>
      <c r="F27" s="104" t="s">
        <v>47</v>
      </c>
      <c r="G27" s="59">
        <v>220</v>
      </c>
      <c r="H27" s="56">
        <v>35</v>
      </c>
      <c r="I27" s="21">
        <v>55</v>
      </c>
      <c r="J27" s="21">
        <v>55</v>
      </c>
      <c r="K27" s="22">
        <v>75</v>
      </c>
      <c r="L27" s="20">
        <v>29</v>
      </c>
      <c r="M27" s="21">
        <v>40</v>
      </c>
      <c r="N27" s="21"/>
      <c r="O27" s="23"/>
      <c r="P27" s="48">
        <f t="shared" si="3"/>
        <v>0.82857142857142863</v>
      </c>
      <c r="Q27" s="43">
        <f t="shared" si="4"/>
        <v>0.72727272727272729</v>
      </c>
      <c r="R27" s="50"/>
      <c r="S27" s="51"/>
      <c r="T27" s="124">
        <f>IFERROR((L27/$G$27),"No Programado")</f>
        <v>0.13181818181818181</v>
      </c>
      <c r="U27" s="43">
        <f>IFERROR((L27+M27)/$G$27, "No Programado")</f>
        <v>0.31363636363636366</v>
      </c>
      <c r="V27" s="50"/>
      <c r="W27" s="51"/>
      <c r="X27" s="102" t="s">
        <v>72</v>
      </c>
    </row>
    <row r="28" spans="2:28" ht="150" customHeight="1">
      <c r="B28" s="9" t="s">
        <v>40</v>
      </c>
      <c r="C28" s="5" t="s">
        <v>73</v>
      </c>
      <c r="D28" s="6" t="s">
        <v>74</v>
      </c>
      <c r="E28" s="7" t="s">
        <v>32</v>
      </c>
      <c r="F28" s="104" t="s">
        <v>75</v>
      </c>
      <c r="G28" s="59">
        <v>95</v>
      </c>
      <c r="H28" s="56">
        <v>18</v>
      </c>
      <c r="I28" s="21">
        <v>27</v>
      </c>
      <c r="J28" s="21">
        <v>25</v>
      </c>
      <c r="K28" s="22">
        <v>25</v>
      </c>
      <c r="L28" s="20">
        <v>56</v>
      </c>
      <c r="M28" s="21">
        <v>113</v>
      </c>
      <c r="N28" s="21"/>
      <c r="O28" s="23"/>
      <c r="P28" s="48">
        <f t="shared" si="3"/>
        <v>3.1111111111111112</v>
      </c>
      <c r="Q28" s="43">
        <f t="shared" si="4"/>
        <v>4.1851851851851851</v>
      </c>
      <c r="R28" s="50"/>
      <c r="S28" s="51"/>
      <c r="T28" s="124">
        <f>IFERROR((L28/$G$28),"No Programado")</f>
        <v>0.58947368421052626</v>
      </c>
      <c r="U28" s="43">
        <f>IFERROR((L28+M28)/$G$28, "No Programado")</f>
        <v>1.7789473684210526</v>
      </c>
      <c r="V28" s="50"/>
      <c r="W28" s="51"/>
      <c r="X28" s="102" t="s">
        <v>76</v>
      </c>
    </row>
    <row r="29" spans="2:28" ht="150" customHeight="1">
      <c r="B29" s="9" t="s">
        <v>40</v>
      </c>
      <c r="C29" s="5" t="s">
        <v>77</v>
      </c>
      <c r="D29" s="6" t="s">
        <v>78</v>
      </c>
      <c r="E29" s="7" t="s">
        <v>79</v>
      </c>
      <c r="F29" s="104" t="s">
        <v>80</v>
      </c>
      <c r="G29" s="59">
        <v>350000</v>
      </c>
      <c r="H29" s="56">
        <v>350000</v>
      </c>
      <c r="I29" s="21">
        <v>0</v>
      </c>
      <c r="J29" s="21">
        <v>0</v>
      </c>
      <c r="K29" s="22">
        <v>0</v>
      </c>
      <c r="L29" s="20">
        <v>228200</v>
      </c>
      <c r="M29" s="21">
        <v>0</v>
      </c>
      <c r="N29" s="21"/>
      <c r="O29" s="23"/>
      <c r="P29" s="48">
        <f t="shared" si="3"/>
        <v>0.65200000000000002</v>
      </c>
      <c r="Q29" s="43" t="str">
        <f t="shared" si="4"/>
        <v>100%</v>
      </c>
      <c r="R29" s="50"/>
      <c r="S29" s="51"/>
      <c r="T29" s="124">
        <f>IFERROR((L29/$G$29),"No Programado")</f>
        <v>0.65200000000000002</v>
      </c>
      <c r="U29" s="43">
        <f>IFERROR((L29+M29)/$G$29, "No Programado")</f>
        <v>0.65200000000000002</v>
      </c>
      <c r="V29" s="50"/>
      <c r="W29" s="51"/>
      <c r="X29" s="102" t="s">
        <v>81</v>
      </c>
    </row>
    <row r="30" spans="2:28" ht="150" customHeight="1">
      <c r="B30" s="9" t="s">
        <v>40</v>
      </c>
      <c r="C30" s="5" t="s">
        <v>82</v>
      </c>
      <c r="D30" s="6" t="s">
        <v>83</v>
      </c>
      <c r="E30" s="7" t="s">
        <v>32</v>
      </c>
      <c r="F30" s="104" t="s">
        <v>84</v>
      </c>
      <c r="G30" s="59">
        <v>19</v>
      </c>
      <c r="H30" s="56">
        <v>7</v>
      </c>
      <c r="I30" s="21">
        <v>7</v>
      </c>
      <c r="J30" s="21">
        <v>3</v>
      </c>
      <c r="K30" s="22">
        <v>2</v>
      </c>
      <c r="L30" s="20">
        <v>1</v>
      </c>
      <c r="M30" s="21">
        <v>1</v>
      </c>
      <c r="N30" s="21"/>
      <c r="O30" s="23"/>
      <c r="P30" s="48">
        <f t="shared" si="3"/>
        <v>0.14285714285714285</v>
      </c>
      <c r="Q30" s="43">
        <f t="shared" si="4"/>
        <v>0.14285714285714285</v>
      </c>
      <c r="R30" s="50"/>
      <c r="S30" s="51"/>
      <c r="T30" s="124">
        <f>IFERROR((L30/$G$30),"No Programado")</f>
        <v>5.2631578947368418E-2</v>
      </c>
      <c r="U30" s="43">
        <f>IFERROR((L30+M30)/$G$30, "No Programado")</f>
        <v>0.10526315789473684</v>
      </c>
      <c r="V30" s="50"/>
      <c r="W30" s="51"/>
      <c r="X30" s="102" t="s">
        <v>85</v>
      </c>
    </row>
    <row r="31" spans="2:28" ht="150" customHeight="1">
      <c r="B31" s="77" t="s">
        <v>35</v>
      </c>
      <c r="C31" s="78" t="s">
        <v>86</v>
      </c>
      <c r="D31" s="79" t="s">
        <v>87</v>
      </c>
      <c r="E31" s="80" t="s">
        <v>32</v>
      </c>
      <c r="F31" s="81" t="s">
        <v>88</v>
      </c>
      <c r="G31" s="82">
        <v>467</v>
      </c>
      <c r="H31" s="56">
        <v>93</v>
      </c>
      <c r="I31" s="21">
        <v>126</v>
      </c>
      <c r="J31" s="21">
        <v>127</v>
      </c>
      <c r="K31" s="22">
        <v>121</v>
      </c>
      <c r="L31" s="20">
        <v>137</v>
      </c>
      <c r="M31" s="21">
        <v>179</v>
      </c>
      <c r="N31" s="21"/>
      <c r="O31" s="23"/>
      <c r="P31" s="48">
        <f t="shared" si="3"/>
        <v>1.4731182795698925</v>
      </c>
      <c r="Q31" s="43">
        <f t="shared" si="4"/>
        <v>1.4206349206349207</v>
      </c>
      <c r="R31" s="50"/>
      <c r="S31" s="51"/>
      <c r="T31" s="124">
        <f>IFERROR((L31/$G$31),"No Programado")</f>
        <v>0.29336188436830835</v>
      </c>
      <c r="U31" s="43">
        <f>IFERROR((L31+M31)/$G$31, "No Programado")</f>
        <v>0.67665952890792291</v>
      </c>
      <c r="V31" s="50"/>
      <c r="W31" s="51"/>
      <c r="X31" s="101" t="s">
        <v>89</v>
      </c>
    </row>
    <row r="32" spans="2:28" ht="150" customHeight="1">
      <c r="B32" s="9" t="s">
        <v>40</v>
      </c>
      <c r="C32" s="5" t="s">
        <v>90</v>
      </c>
      <c r="D32" s="6" t="s">
        <v>91</v>
      </c>
      <c r="E32" s="7" t="s">
        <v>32</v>
      </c>
      <c r="F32" s="104" t="s">
        <v>92</v>
      </c>
      <c r="G32" s="59">
        <v>100</v>
      </c>
      <c r="H32" s="56">
        <v>15</v>
      </c>
      <c r="I32" s="21">
        <v>25</v>
      </c>
      <c r="J32" s="21">
        <v>30</v>
      </c>
      <c r="K32" s="22">
        <v>30</v>
      </c>
      <c r="L32" s="20">
        <v>36</v>
      </c>
      <c r="M32" s="21">
        <v>18</v>
      </c>
      <c r="N32" s="21"/>
      <c r="O32" s="23"/>
      <c r="P32" s="48">
        <f t="shared" si="3"/>
        <v>2.4</v>
      </c>
      <c r="Q32" s="43">
        <f t="shared" si="4"/>
        <v>0.72</v>
      </c>
      <c r="R32" s="50"/>
      <c r="S32" s="51"/>
      <c r="T32" s="124">
        <f>IFERROR((L32/$G$32),"No Programado")</f>
        <v>0.36</v>
      </c>
      <c r="U32" s="43">
        <f>IFERROR((L32+M32)/$G$32, "No Programado")</f>
        <v>0.54</v>
      </c>
      <c r="V32" s="50"/>
      <c r="W32" s="51"/>
      <c r="X32" s="102" t="s">
        <v>93</v>
      </c>
    </row>
    <row r="33" spans="2:24" ht="150" customHeight="1">
      <c r="B33" s="9" t="s">
        <v>40</v>
      </c>
      <c r="C33" s="5" t="s">
        <v>94</v>
      </c>
      <c r="D33" s="6" t="s">
        <v>95</v>
      </c>
      <c r="E33" s="7" t="s">
        <v>32</v>
      </c>
      <c r="F33" s="104" t="s">
        <v>92</v>
      </c>
      <c r="G33" s="59">
        <v>12</v>
      </c>
      <c r="H33" s="56">
        <v>3</v>
      </c>
      <c r="I33" s="21">
        <v>6</v>
      </c>
      <c r="J33" s="21">
        <v>2</v>
      </c>
      <c r="K33" s="22">
        <v>1</v>
      </c>
      <c r="L33" s="20">
        <v>3</v>
      </c>
      <c r="M33" s="21">
        <v>0</v>
      </c>
      <c r="N33" s="21"/>
      <c r="O33" s="23"/>
      <c r="P33" s="48">
        <f t="shared" si="3"/>
        <v>1</v>
      </c>
      <c r="Q33" s="43">
        <f t="shared" si="4"/>
        <v>0</v>
      </c>
      <c r="R33" s="50"/>
      <c r="S33" s="51"/>
      <c r="T33" s="124">
        <f>IFERROR((L33/$G$33),"No Programado")</f>
        <v>0.25</v>
      </c>
      <c r="U33" s="43">
        <f>IFERROR((L33+M33)/$G$33, "No Programado")</f>
        <v>0.25</v>
      </c>
      <c r="V33" s="50"/>
      <c r="W33" s="51"/>
      <c r="X33" s="102" t="s">
        <v>96</v>
      </c>
    </row>
    <row r="34" spans="2:24" ht="150" customHeight="1">
      <c r="B34" s="9" t="s">
        <v>40</v>
      </c>
      <c r="C34" s="5" t="s">
        <v>97</v>
      </c>
      <c r="D34" s="6" t="s">
        <v>98</v>
      </c>
      <c r="E34" s="7" t="s">
        <v>32</v>
      </c>
      <c r="F34" s="104" t="s">
        <v>99</v>
      </c>
      <c r="G34" s="59">
        <v>210</v>
      </c>
      <c r="H34" s="56">
        <v>50</v>
      </c>
      <c r="I34" s="21">
        <v>55</v>
      </c>
      <c r="J34" s="21">
        <v>55</v>
      </c>
      <c r="K34" s="22">
        <v>50</v>
      </c>
      <c r="L34" s="20">
        <v>50</v>
      </c>
      <c r="M34" s="21">
        <v>71</v>
      </c>
      <c r="N34" s="21"/>
      <c r="O34" s="23"/>
      <c r="P34" s="48">
        <f t="shared" si="3"/>
        <v>1</v>
      </c>
      <c r="Q34" s="43">
        <f t="shared" si="4"/>
        <v>1.290909090909091</v>
      </c>
      <c r="R34" s="50"/>
      <c r="S34" s="51"/>
      <c r="T34" s="124">
        <f>IFERROR((L34/$G$34),"No Programado")</f>
        <v>0.23809523809523808</v>
      </c>
      <c r="U34" s="43">
        <f>IFERROR((L34+M34)/$G$34, "No Programado")</f>
        <v>0.57619047619047614</v>
      </c>
      <c r="V34" s="50"/>
      <c r="W34" s="51"/>
      <c r="X34" s="102" t="s">
        <v>100</v>
      </c>
    </row>
    <row r="35" spans="2:24" ht="150" customHeight="1" thickBot="1">
      <c r="B35" s="13" t="s">
        <v>40</v>
      </c>
      <c r="C35" s="14" t="s">
        <v>101</v>
      </c>
      <c r="D35" s="15" t="s">
        <v>102</v>
      </c>
      <c r="E35" s="16" t="s">
        <v>32</v>
      </c>
      <c r="F35" s="105" t="s">
        <v>103</v>
      </c>
      <c r="G35" s="60">
        <v>145</v>
      </c>
      <c r="H35" s="57">
        <v>25</v>
      </c>
      <c r="I35" s="26">
        <v>40</v>
      </c>
      <c r="J35" s="26">
        <v>40</v>
      </c>
      <c r="K35" s="27">
        <v>40</v>
      </c>
      <c r="L35" s="25">
        <v>48</v>
      </c>
      <c r="M35" s="26">
        <v>90</v>
      </c>
      <c r="N35" s="26"/>
      <c r="O35" s="28"/>
      <c r="P35" s="48">
        <f t="shared" si="3"/>
        <v>1.92</v>
      </c>
      <c r="Q35" s="43">
        <f t="shared" si="4"/>
        <v>2.25</v>
      </c>
      <c r="R35" s="50"/>
      <c r="S35" s="51"/>
      <c r="T35" s="124">
        <f>IFERROR((L35/$G$35),"No Programado")</f>
        <v>0.33103448275862069</v>
      </c>
      <c r="U35" s="43">
        <f>IFERROR((L35+M35)/$G$35, "No Programado")</f>
        <v>0.9517241379310345</v>
      </c>
      <c r="V35" s="50"/>
      <c r="W35" s="51"/>
      <c r="X35" s="103" t="s">
        <v>104</v>
      </c>
    </row>
    <row r="39" spans="2:24" ht="47.25" customHeight="1">
      <c r="C39" s="169" t="s">
        <v>105</v>
      </c>
      <c r="D39" s="170"/>
      <c r="J39" s="171" t="s">
        <v>106</v>
      </c>
      <c r="K39" s="172"/>
      <c r="L39" s="172"/>
      <c r="M39" s="172"/>
      <c r="N39" s="172"/>
      <c r="O39" s="172"/>
      <c r="W39" s="169" t="s">
        <v>107</v>
      </c>
      <c r="X39" s="170"/>
    </row>
    <row r="41" spans="2:24" ht="15.75" thickBot="1"/>
    <row r="42" spans="2:24" ht="15.75" thickBot="1">
      <c r="E42" s="158" t="s">
        <v>108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60"/>
    </row>
    <row r="43" spans="2:24" ht="30.6" customHeight="1" thickBot="1">
      <c r="E43" s="161" t="s">
        <v>109</v>
      </c>
      <c r="F43" s="161" t="s">
        <v>110</v>
      </c>
      <c r="G43" s="158" t="s">
        <v>111</v>
      </c>
      <c r="H43" s="159"/>
      <c r="I43" s="159"/>
      <c r="J43" s="160"/>
      <c r="K43" s="136" t="s">
        <v>112</v>
      </c>
      <c r="L43" s="137"/>
      <c r="M43" s="137"/>
      <c r="N43" s="163"/>
      <c r="O43" s="136" t="s">
        <v>113</v>
      </c>
      <c r="P43" s="137"/>
      <c r="Q43" s="137"/>
      <c r="R43" s="163"/>
      <c r="S43" s="136" t="s">
        <v>114</v>
      </c>
      <c r="T43" s="137"/>
      <c r="U43" s="137"/>
      <c r="V43" s="137"/>
      <c r="W43" s="132" t="s">
        <v>115</v>
      </c>
      <c r="X43" s="133"/>
    </row>
    <row r="44" spans="2:24" ht="29.25" thickBot="1">
      <c r="E44" s="162"/>
      <c r="F44" s="162"/>
      <c r="G44" s="18" t="s">
        <v>116</v>
      </c>
      <c r="H44" s="83" t="s">
        <v>117</v>
      </c>
      <c r="I44" s="19" t="s">
        <v>118</v>
      </c>
      <c r="J44" s="83" t="s">
        <v>119</v>
      </c>
      <c r="K44" s="18" t="s">
        <v>116</v>
      </c>
      <c r="L44" s="83" t="s">
        <v>117</v>
      </c>
      <c r="M44" s="19" t="s">
        <v>118</v>
      </c>
      <c r="N44" s="83" t="s">
        <v>119</v>
      </c>
      <c r="O44" s="18" t="s">
        <v>116</v>
      </c>
      <c r="P44" s="83" t="s">
        <v>117</v>
      </c>
      <c r="Q44" s="19" t="s">
        <v>118</v>
      </c>
      <c r="R44" s="83" t="s">
        <v>119</v>
      </c>
      <c r="S44" s="18" t="s">
        <v>116</v>
      </c>
      <c r="T44" s="83" t="s">
        <v>117</v>
      </c>
      <c r="U44" s="19" t="s">
        <v>118</v>
      </c>
      <c r="V44" s="91" t="s">
        <v>119</v>
      </c>
      <c r="W44" s="134"/>
      <c r="X44" s="135"/>
    </row>
    <row r="45" spans="2:24">
      <c r="E45" s="97"/>
      <c r="F45" s="94"/>
      <c r="G45" s="61"/>
      <c r="H45" s="45"/>
      <c r="I45" s="45"/>
      <c r="J45" s="47"/>
      <c r="K45" s="61"/>
      <c r="L45" s="45"/>
      <c r="M45" s="45"/>
      <c r="N45" s="47"/>
      <c r="O45" s="1" t="str">
        <f>IFERROR((K45/G45),"NO APLICA")</f>
        <v>NO APLICA</v>
      </c>
      <c r="P45" s="2" t="str">
        <f>IFERROR((L45/H45),"NO APLICA")</f>
        <v>NO APLICA</v>
      </c>
      <c r="Q45" s="2" t="str">
        <f>IFERROR((M45/I45),"NO APLICA")</f>
        <v>NO APLICA</v>
      </c>
      <c r="R45" s="17" t="str">
        <f>IFERROR((N45/J45),"NO APLICA")</f>
        <v>NO APLICA</v>
      </c>
      <c r="S45" s="1" t="str">
        <f>IFERROR(((K45)/(G45)),"NO APLICA")</f>
        <v>NO APLICA</v>
      </c>
      <c r="T45" s="2" t="str">
        <f>IFERROR(((K45+L45)/(G45+H45)),"NO APLICA")</f>
        <v>NO APLICA</v>
      </c>
      <c r="U45" s="2" t="str">
        <f>IFERROR(((K45+L45+M45)/(G45+H45+I45)),"NO APLICA")</f>
        <v>NO APLICA</v>
      </c>
      <c r="V45" s="17" t="str">
        <f>IFERROR(((K45+L45+M45+N45)/(G45+H45+I45+J45)),"NO APLICA")</f>
        <v>NO APLICA</v>
      </c>
      <c r="W45" s="138"/>
      <c r="X45" s="139"/>
    </row>
    <row r="46" spans="2:24">
      <c r="E46" s="98"/>
      <c r="F46" s="95">
        <v>0</v>
      </c>
      <c r="G46" s="93"/>
      <c r="H46" s="30"/>
      <c r="I46" s="30"/>
      <c r="J46" s="31"/>
      <c r="K46" s="29"/>
      <c r="L46" s="32"/>
      <c r="M46" s="32"/>
      <c r="N46" s="33"/>
      <c r="O46" s="1" t="str">
        <f>IFERROR(K46/G46,"NO APLICA")</f>
        <v>NO APLICA</v>
      </c>
      <c r="P46" s="2" t="str">
        <f t="shared" ref="P46:Q47" si="5">IFERROR((L46/H46),"NO APLICA")</f>
        <v>NO APLICA</v>
      </c>
      <c r="Q46" s="2" t="str">
        <f t="shared" si="5"/>
        <v>NO APLICA</v>
      </c>
      <c r="R46" s="3" t="str">
        <f t="shared" ref="R46:R48" si="6">IFERROR((N46/J46),"NO APLICA")</f>
        <v>NO APLICA</v>
      </c>
      <c r="S46" s="1" t="str">
        <f>IFERROR(K46/F46,"NO APLICA")</f>
        <v>NO APLICA</v>
      </c>
      <c r="T46" s="2" t="str">
        <f>IFERROR(((K46+L46)/(G46+H46)),"NO APLICA")</f>
        <v>NO APLICA</v>
      </c>
      <c r="U46" s="2" t="str">
        <f t="shared" ref="U46:U48" si="7">IFERROR(((K46+L46+M46)/(G46+H46+I46)),"NO APLICA")</f>
        <v>NO APLICA</v>
      </c>
      <c r="V46" s="3" t="str">
        <f t="shared" ref="V46:V48" si="8">IFERROR(((K46+L46+M46+N46)/(G46+H46+I46+J46)),"NO APLICA")</f>
        <v>NO APLICA</v>
      </c>
      <c r="W46" s="130"/>
      <c r="X46" s="131"/>
    </row>
    <row r="47" spans="2:24">
      <c r="E47" s="98"/>
      <c r="F47" s="95">
        <v>0</v>
      </c>
      <c r="G47" s="29"/>
      <c r="H47" s="30"/>
      <c r="I47" s="30"/>
      <c r="J47" s="31"/>
      <c r="K47" s="29"/>
      <c r="L47" s="32"/>
      <c r="M47" s="32"/>
      <c r="N47" s="33"/>
      <c r="O47" s="1" t="str">
        <f>IFERROR(K47/G47,"NO APLICA")</f>
        <v>NO APLICA</v>
      </c>
      <c r="P47" s="2" t="str">
        <f t="shared" si="5"/>
        <v>NO APLICA</v>
      </c>
      <c r="Q47" s="2" t="str">
        <f t="shared" si="5"/>
        <v>NO APLICA</v>
      </c>
      <c r="R47" s="3" t="str">
        <f>IFERROR((N47/J47),"NO APLICA")</f>
        <v>NO APLICA</v>
      </c>
      <c r="S47" s="1" t="str">
        <f>IFERROR(K47/F47,"NO APLICA")</f>
        <v>NO APLICA</v>
      </c>
      <c r="T47" s="2" t="str">
        <f t="shared" ref="T47:T48" si="9">IFERROR(((K47+L47)/(G47+H47)),"NO APLICA")</f>
        <v>NO APLICA</v>
      </c>
      <c r="U47" s="2" t="str">
        <f t="shared" si="7"/>
        <v>NO APLICA</v>
      </c>
      <c r="V47" s="3" t="str">
        <f t="shared" si="8"/>
        <v>NO APLICA</v>
      </c>
      <c r="W47" s="126"/>
      <c r="X47" s="127"/>
    </row>
    <row r="48" spans="2:24" ht="15.75" thickBot="1">
      <c r="E48" s="99"/>
      <c r="F48" s="96"/>
      <c r="G48" s="34"/>
      <c r="H48" s="35"/>
      <c r="I48" s="35"/>
      <c r="J48" s="36"/>
      <c r="K48" s="34"/>
      <c r="L48" s="37"/>
      <c r="M48" s="37"/>
      <c r="N48" s="38"/>
      <c r="O48" s="10" t="str">
        <f>IFERROR(K48/G48,"NO APLICA")</f>
        <v>NO APLICA</v>
      </c>
      <c r="P48" s="11" t="str">
        <f>IFERROR((L48/H48),"NO APLICA")</f>
        <v>NO APLICA</v>
      </c>
      <c r="Q48" s="11" t="str">
        <f>IFERROR((M48/I48),"NO APLICA")</f>
        <v>NO APLICA</v>
      </c>
      <c r="R48" s="12" t="str">
        <f t="shared" si="6"/>
        <v>NO APLICA</v>
      </c>
      <c r="S48" s="10" t="str">
        <f>IFERROR(K48/F48,"NO APLICA")</f>
        <v>NO APLICA</v>
      </c>
      <c r="T48" s="11" t="str">
        <f t="shared" si="9"/>
        <v>NO APLICA</v>
      </c>
      <c r="U48" s="11" t="str">
        <f t="shared" si="7"/>
        <v>NO APLICA</v>
      </c>
      <c r="V48" s="12" t="str">
        <f t="shared" si="8"/>
        <v>NO APLICA</v>
      </c>
      <c r="W48" s="128"/>
      <c r="X48" s="129"/>
    </row>
    <row r="49" spans="2:3" ht="25.5" customHeight="1">
      <c r="B49" s="153"/>
      <c r="C49" s="153"/>
    </row>
  </sheetData>
  <mergeCells count="30">
    <mergeCell ref="B49:C49"/>
    <mergeCell ref="T13:W13"/>
    <mergeCell ref="X13:X14"/>
    <mergeCell ref="B13:B14"/>
    <mergeCell ref="E42:X42"/>
    <mergeCell ref="E43:E44"/>
    <mergeCell ref="F43:F44"/>
    <mergeCell ref="G43:J43"/>
    <mergeCell ref="K43:N43"/>
    <mergeCell ref="O43:R43"/>
    <mergeCell ref="B16:F16"/>
    <mergeCell ref="G13:K13"/>
    <mergeCell ref="C13:C14"/>
    <mergeCell ref="C39:D39"/>
    <mergeCell ref="J39:O39"/>
    <mergeCell ref="W39:X39"/>
    <mergeCell ref="G12:W12"/>
    <mergeCell ref="E4:S4"/>
    <mergeCell ref="E5:S5"/>
    <mergeCell ref="D13:F13"/>
    <mergeCell ref="L13:O13"/>
    <mergeCell ref="P13:S13"/>
    <mergeCell ref="E6:S6"/>
    <mergeCell ref="E7:S7"/>
    <mergeCell ref="W47:X47"/>
    <mergeCell ref="W48:X48"/>
    <mergeCell ref="W46:X46"/>
    <mergeCell ref="W43:X44"/>
    <mergeCell ref="S43:V43"/>
    <mergeCell ref="W45:X45"/>
  </mergeCells>
  <conditionalFormatting sqref="G45:J48">
    <cfRule type="containsBlanks" dxfId="62" priority="157">
      <formula>LEN(TRIM(G45))=0</formula>
    </cfRule>
  </conditionalFormatting>
  <conditionalFormatting sqref="H15">
    <cfRule type="cellIs" priority="108" operator="equal">
      <formula>"NO DISPONIBLE"</formula>
    </cfRule>
  </conditionalFormatting>
  <conditionalFormatting sqref="H16:K35">
    <cfRule type="containsBlanks" dxfId="61" priority="7">
      <formula>LEN(TRIM(H16))=0</formula>
    </cfRule>
  </conditionalFormatting>
  <conditionalFormatting sqref="I15:K15">
    <cfRule type="cellIs" dxfId="60" priority="107" operator="equal">
      <formula>"NO DISPONIBLE"</formula>
    </cfRule>
  </conditionalFormatting>
  <conditionalFormatting sqref="K45:N48">
    <cfRule type="containsBlanks" dxfId="59" priority="158">
      <formula>LEN(TRIM(K45))=0</formula>
    </cfRule>
  </conditionalFormatting>
  <conditionalFormatting sqref="L15">
    <cfRule type="cellIs" priority="106" operator="equal">
      <formula>"NO DISPONIBLE"</formula>
    </cfRule>
  </conditionalFormatting>
  <conditionalFormatting sqref="L16:O35">
    <cfRule type="containsBlanks" dxfId="58" priority="8">
      <formula>LEN(TRIM(L16))=0</formula>
    </cfRule>
  </conditionalFormatting>
  <conditionalFormatting sqref="M15:O15">
    <cfRule type="cellIs" dxfId="57" priority="105" operator="equal">
      <formula>"NO DISPONIBLE"</formula>
    </cfRule>
  </conditionalFormatting>
  <conditionalFormatting sqref="O45:V48">
    <cfRule type="cellIs" dxfId="56" priority="11" operator="equal">
      <formula>"NO APLICA"</formula>
    </cfRule>
    <cfRule type="cellIs" dxfId="55" priority="12" operator="between">
      <formula>0.7</formula>
      <formula>1.2</formula>
    </cfRule>
    <cfRule type="cellIs" dxfId="54" priority="13" operator="between">
      <formula>0.5</formula>
      <formula>0.7</formula>
    </cfRule>
    <cfRule type="cellIs" dxfId="53" priority="14" operator="lessThan">
      <formula>0.5</formula>
    </cfRule>
    <cfRule type="cellIs" dxfId="52" priority="15" operator="greaterThan">
      <formula>1.2</formula>
    </cfRule>
  </conditionalFormatting>
  <conditionalFormatting sqref="P15:Q35 R16:S16">
    <cfRule type="cellIs" dxfId="51" priority="180" stopIfTrue="1" operator="equal">
      <formula>"100%"</formula>
    </cfRule>
    <cfRule type="cellIs" dxfId="50" priority="181" stopIfTrue="1" operator="lessThan">
      <formula>0.5</formula>
    </cfRule>
    <cfRule type="cellIs" dxfId="49" priority="182" stopIfTrue="1" operator="between">
      <formula>0.5</formula>
      <formula>0.7</formula>
    </cfRule>
    <cfRule type="cellIs" dxfId="48" priority="183" stopIfTrue="1" operator="between">
      <formula>0.7</formula>
      <formula>1.2</formula>
    </cfRule>
    <cfRule type="cellIs" dxfId="47" priority="184" stopIfTrue="1" operator="greaterThanOrEqual">
      <formula>1.2</formula>
    </cfRule>
    <cfRule type="containsBlanks" dxfId="46" priority="185" stopIfTrue="1">
      <formula>LEN(TRIM(P15))=0</formula>
    </cfRule>
  </conditionalFormatting>
  <conditionalFormatting sqref="R15:S15">
    <cfRule type="cellIs" dxfId="45" priority="103" operator="equal">
      <formula>"NO DISPONIBLE"</formula>
    </cfRule>
  </conditionalFormatting>
  <conditionalFormatting sqref="V15:W15">
    <cfRule type="cellIs" dxfId="44" priority="101" operator="equal">
      <formula>"NO DISPONIBLE"</formula>
    </cfRule>
  </conditionalFormatting>
  <conditionalFormatting sqref="W16">
    <cfRule type="cellIs" dxfId="43" priority="1" stopIfTrue="1" operator="equal">
      <formula>"100%"</formula>
    </cfRule>
    <cfRule type="cellIs" dxfId="42" priority="2" stopIfTrue="1" operator="lessThan">
      <formula>0.5</formula>
    </cfRule>
    <cfRule type="cellIs" dxfId="41" priority="3" stopIfTrue="1" operator="between">
      <formula>0.5</formula>
      <formula>0.7</formula>
    </cfRule>
    <cfRule type="cellIs" dxfId="40" priority="4" stopIfTrue="1" operator="between">
      <formula>0.7</formula>
      <formula>1.2</formula>
    </cfRule>
    <cfRule type="cellIs" dxfId="39" priority="5" stopIfTrue="1" operator="greaterThanOrEqual">
      <formula>1.2</formula>
    </cfRule>
    <cfRule type="containsBlanks" dxfId="38" priority="6" stopIfTrue="1">
      <formula>LEN(TRIM(W16))=0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B34"/>
  <sheetViews>
    <sheetView topLeftCell="G14" zoomScale="80" zoomScaleNormal="80" workbookViewId="0">
      <selection activeCell="K15" sqref="K15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43" t="s">
        <v>120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2:24" ht="30" customHeight="1">
      <c r="E5" s="145" t="s">
        <v>1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2:24" ht="26.25" customHeight="1">
      <c r="E6" s="145" t="s">
        <v>121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</row>
    <row r="7" spans="2:24" ht="26.25" customHeight="1">
      <c r="E7" s="145" t="s">
        <v>122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40" t="s">
        <v>123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2:24" ht="57" customHeight="1" thickBot="1">
      <c r="B13" s="156" t="s">
        <v>5</v>
      </c>
      <c r="C13" s="156" t="s">
        <v>6</v>
      </c>
      <c r="D13" s="147" t="s">
        <v>7</v>
      </c>
      <c r="E13" s="148"/>
      <c r="F13" s="149"/>
      <c r="G13" s="166" t="s">
        <v>124</v>
      </c>
      <c r="H13" s="167"/>
      <c r="I13" s="167"/>
      <c r="J13" s="167"/>
      <c r="K13" s="168"/>
      <c r="L13" s="147" t="s">
        <v>125</v>
      </c>
      <c r="M13" s="148"/>
      <c r="N13" s="148"/>
      <c r="O13" s="149"/>
      <c r="P13" s="150" t="s">
        <v>126</v>
      </c>
      <c r="Q13" s="151"/>
      <c r="R13" s="151"/>
      <c r="S13" s="152"/>
      <c r="T13" s="151" t="s">
        <v>127</v>
      </c>
      <c r="U13" s="151"/>
      <c r="V13" s="151"/>
      <c r="W13" s="152"/>
      <c r="X13" s="154" t="s">
        <v>128</v>
      </c>
    </row>
    <row r="14" spans="2:24" ht="143.25" customHeight="1" thickBot="1">
      <c r="B14" s="157"/>
      <c r="C14" s="157"/>
      <c r="D14" s="64" t="s">
        <v>13</v>
      </c>
      <c r="E14" s="64" t="s">
        <v>14</v>
      </c>
      <c r="F14" s="125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55"/>
    </row>
    <row r="15" spans="2:24" ht="165.75" customHeight="1" thickBot="1">
      <c r="B15" s="84" t="s">
        <v>21</v>
      </c>
      <c r="C15" s="85" t="s">
        <v>129</v>
      </c>
      <c r="D15" s="85" t="s">
        <v>130</v>
      </c>
      <c r="E15" s="86" t="s">
        <v>24</v>
      </c>
      <c r="F15" s="87" t="s">
        <v>25</v>
      </c>
      <c r="G15" s="113">
        <v>0.9624157997621513</v>
      </c>
      <c r="H15" s="119">
        <v>0.24060000000000001</v>
      </c>
      <c r="I15" s="120">
        <v>0.24060000000000001</v>
      </c>
      <c r="J15" s="120">
        <v>0.24060000000000001</v>
      </c>
      <c r="K15" s="121">
        <v>0.24060000000000001</v>
      </c>
      <c r="L15" s="88" t="s">
        <v>26</v>
      </c>
      <c r="M15" s="89" t="s">
        <v>26</v>
      </c>
      <c r="N15" s="89" t="s">
        <v>26</v>
      </c>
      <c r="O15" s="90" t="s">
        <v>26</v>
      </c>
      <c r="P15" s="88" t="s">
        <v>26</v>
      </c>
      <c r="Q15" s="89" t="s">
        <v>26</v>
      </c>
      <c r="R15" s="89" t="s">
        <v>26</v>
      </c>
      <c r="S15" s="90" t="s">
        <v>26</v>
      </c>
      <c r="T15" s="88" t="s">
        <v>26</v>
      </c>
      <c r="U15" s="89" t="s">
        <v>26</v>
      </c>
      <c r="V15" s="89" t="s">
        <v>26</v>
      </c>
      <c r="W15" s="90" t="s">
        <v>26</v>
      </c>
      <c r="X15" s="92" t="s">
        <v>131</v>
      </c>
    </row>
    <row r="16" spans="2:24" ht="23.45" customHeight="1">
      <c r="B16" s="164" t="s">
        <v>28</v>
      </c>
      <c r="C16" s="165"/>
      <c r="D16" s="165"/>
      <c r="E16" s="165"/>
      <c r="F16" s="165"/>
      <c r="G16" s="58"/>
      <c r="H16" s="55"/>
      <c r="I16" s="45"/>
      <c r="J16" s="45"/>
      <c r="K16" s="46"/>
      <c r="L16" s="44"/>
      <c r="M16" s="45"/>
      <c r="N16" s="45"/>
      <c r="O16" s="47"/>
      <c r="P16" s="48" t="str">
        <f>IFERROR((L16/H16),"100%")</f>
        <v>100%</v>
      </c>
      <c r="Q16" s="43" t="str">
        <f>IFERROR((M16/I16),"100%")</f>
        <v>100%</v>
      </c>
      <c r="R16" s="43" t="str">
        <f>IFERROR((N16/J16),"100%")</f>
        <v>100%</v>
      </c>
      <c r="S16" s="24" t="str">
        <f>IFERROR((O16/K16),"100%")</f>
        <v>100%</v>
      </c>
      <c r="T16" s="43" t="str">
        <f>IFERROR(((L16)/(H16)),"100%")</f>
        <v>100%</v>
      </c>
      <c r="U16" s="43" t="str">
        <f>IFERROR(((L16+M16)/(H16+I16)),"100%")</f>
        <v>100%</v>
      </c>
      <c r="V16" s="43" t="str">
        <f>IFERROR(((L16+M16+N16)/(H16+I16+J16)),"100%")</f>
        <v>100%</v>
      </c>
      <c r="W16" s="43" t="str">
        <f>IFERROR(((L16+M16+N16+O16)/(H16+I16+J16+K16)),"100%")</f>
        <v>100%</v>
      </c>
      <c r="X16" s="52"/>
    </row>
    <row r="17" spans="2:28" ht="23.45" customHeight="1">
      <c r="B17" s="65" t="s">
        <v>29</v>
      </c>
      <c r="C17" s="66"/>
      <c r="D17" s="66"/>
      <c r="E17" s="67"/>
      <c r="F17" s="68" t="s">
        <v>132</v>
      </c>
      <c r="G17" s="69"/>
      <c r="H17" s="55"/>
      <c r="I17" s="45"/>
      <c r="J17" s="45"/>
      <c r="K17" s="46"/>
      <c r="L17" s="44"/>
      <c r="M17" s="45"/>
      <c r="N17" s="45"/>
      <c r="O17" s="47"/>
      <c r="P17" s="49"/>
      <c r="Q17" s="50"/>
      <c r="R17" s="50"/>
      <c r="S17" s="51"/>
      <c r="T17" s="109"/>
      <c r="U17" s="50"/>
      <c r="V17" s="50"/>
      <c r="W17" s="51"/>
      <c r="X17" s="100" t="s">
        <v>133</v>
      </c>
      <c r="AB17" s="39"/>
    </row>
    <row r="18" spans="2:28" ht="23.45" customHeight="1">
      <c r="B18" s="77" t="s">
        <v>35</v>
      </c>
      <c r="C18" s="78"/>
      <c r="D18" s="79"/>
      <c r="E18" s="80"/>
      <c r="F18" s="81" t="s">
        <v>132</v>
      </c>
      <c r="G18" s="82"/>
      <c r="H18" s="56"/>
      <c r="I18" s="21"/>
      <c r="J18" s="21"/>
      <c r="K18" s="22"/>
      <c r="L18" s="20"/>
      <c r="M18" s="21"/>
      <c r="N18" s="21"/>
      <c r="O18" s="23"/>
      <c r="P18" s="49"/>
      <c r="Q18" s="50"/>
      <c r="R18" s="50"/>
      <c r="S18" s="51"/>
      <c r="T18" s="109"/>
      <c r="U18" s="50"/>
      <c r="V18" s="50"/>
      <c r="W18" s="51"/>
      <c r="X18" s="101" t="s">
        <v>133</v>
      </c>
    </row>
    <row r="19" spans="2:28" ht="23.45" customHeight="1">
      <c r="B19" s="9" t="s">
        <v>40</v>
      </c>
      <c r="C19" s="5"/>
      <c r="D19" s="6"/>
      <c r="E19" s="7"/>
      <c r="F19" s="104" t="s">
        <v>132</v>
      </c>
      <c r="G19" s="59"/>
      <c r="H19" s="56"/>
      <c r="I19" s="21"/>
      <c r="J19" s="21"/>
      <c r="K19" s="22"/>
      <c r="L19" s="20"/>
      <c r="M19" s="21"/>
      <c r="N19" s="21"/>
      <c r="O19" s="23"/>
      <c r="P19" s="49"/>
      <c r="Q19" s="50"/>
      <c r="R19" s="50"/>
      <c r="S19" s="51"/>
      <c r="T19" s="109"/>
      <c r="U19" s="50"/>
      <c r="V19" s="50"/>
      <c r="W19" s="51"/>
      <c r="X19" s="102" t="s">
        <v>133</v>
      </c>
    </row>
    <row r="20" spans="2:28" ht="23.45" customHeight="1" thickBot="1">
      <c r="B20" s="13" t="s">
        <v>40</v>
      </c>
      <c r="C20" s="14"/>
      <c r="D20" s="15"/>
      <c r="E20" s="16"/>
      <c r="F20" s="105" t="s">
        <v>132</v>
      </c>
      <c r="G20" s="60"/>
      <c r="H20" s="57"/>
      <c r="I20" s="26"/>
      <c r="J20" s="26"/>
      <c r="K20" s="27"/>
      <c r="L20" s="25"/>
      <c r="M20" s="26"/>
      <c r="N20" s="26"/>
      <c r="O20" s="28"/>
      <c r="P20" s="49"/>
      <c r="Q20" s="50"/>
      <c r="R20" s="50"/>
      <c r="S20" s="51"/>
      <c r="T20" s="109"/>
      <c r="U20" s="50"/>
      <c r="V20" s="50"/>
      <c r="W20" s="51"/>
      <c r="X20" s="103" t="s">
        <v>133</v>
      </c>
    </row>
    <row r="24" spans="2:28" ht="47.25" customHeight="1">
      <c r="C24" s="170" t="s">
        <v>134</v>
      </c>
      <c r="D24" s="170"/>
      <c r="J24" s="171" t="s">
        <v>135</v>
      </c>
      <c r="K24" s="172"/>
      <c r="L24" s="172"/>
      <c r="M24" s="172"/>
      <c r="N24" s="172"/>
      <c r="O24" s="172"/>
      <c r="W24" s="170" t="s">
        <v>136</v>
      </c>
      <c r="X24" s="170"/>
    </row>
    <row r="26" spans="2:28" ht="15.75" thickBot="1"/>
    <row r="27" spans="2:28" ht="15.75" thickBot="1">
      <c r="E27" s="158" t="s">
        <v>108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60"/>
    </row>
    <row r="28" spans="2:28" ht="30.6" customHeight="1" thickBot="1">
      <c r="E28" s="161" t="s">
        <v>109</v>
      </c>
      <c r="F28" s="161" t="s">
        <v>137</v>
      </c>
      <c r="G28" s="158" t="s">
        <v>111</v>
      </c>
      <c r="H28" s="159"/>
      <c r="I28" s="159"/>
      <c r="J28" s="160"/>
      <c r="K28" s="136" t="s">
        <v>112</v>
      </c>
      <c r="L28" s="137"/>
      <c r="M28" s="137"/>
      <c r="N28" s="163"/>
      <c r="O28" s="136" t="s">
        <v>113</v>
      </c>
      <c r="P28" s="137"/>
      <c r="Q28" s="137"/>
      <c r="R28" s="163"/>
      <c r="S28" s="136" t="s">
        <v>114</v>
      </c>
      <c r="T28" s="137"/>
      <c r="U28" s="137"/>
      <c r="V28" s="137"/>
      <c r="W28" s="132" t="s">
        <v>138</v>
      </c>
      <c r="X28" s="133"/>
    </row>
    <row r="29" spans="2:28" ht="29.25" thickBot="1">
      <c r="E29" s="162"/>
      <c r="F29" s="162"/>
      <c r="G29" s="18" t="s">
        <v>139</v>
      </c>
      <c r="H29" s="83" t="s">
        <v>140</v>
      </c>
      <c r="I29" s="19" t="s">
        <v>141</v>
      </c>
      <c r="J29" s="83" t="s">
        <v>142</v>
      </c>
      <c r="K29" s="18" t="s">
        <v>139</v>
      </c>
      <c r="L29" s="83" t="s">
        <v>140</v>
      </c>
      <c r="M29" s="19" t="s">
        <v>141</v>
      </c>
      <c r="N29" s="83" t="s">
        <v>142</v>
      </c>
      <c r="O29" s="18" t="s">
        <v>139</v>
      </c>
      <c r="P29" s="83" t="s">
        <v>140</v>
      </c>
      <c r="Q29" s="19" t="s">
        <v>141</v>
      </c>
      <c r="R29" s="83" t="s">
        <v>142</v>
      </c>
      <c r="S29" s="18" t="s">
        <v>139</v>
      </c>
      <c r="T29" s="83" t="s">
        <v>140</v>
      </c>
      <c r="U29" s="19" t="s">
        <v>141</v>
      </c>
      <c r="V29" s="91" t="s">
        <v>142</v>
      </c>
      <c r="W29" s="134"/>
      <c r="X29" s="135"/>
    </row>
    <row r="30" spans="2:28">
      <c r="E30" s="97"/>
      <c r="F30" s="94"/>
      <c r="G30" s="61"/>
      <c r="H30" s="45"/>
      <c r="I30" s="45"/>
      <c r="J30" s="47"/>
      <c r="K30" s="61"/>
      <c r="L30" s="45"/>
      <c r="M30" s="45"/>
      <c r="N30" s="47"/>
      <c r="O30" s="1" t="str">
        <f>IFERROR((K30/G30),"NO APLICA")</f>
        <v>NO APLICA</v>
      </c>
      <c r="P30" s="2" t="str">
        <f>IFERROR((L30/H30),"NO APLICA")</f>
        <v>NO APLICA</v>
      </c>
      <c r="Q30" s="2" t="str">
        <f>IFERROR((M30/I30),"NO APLICA")</f>
        <v>NO APLICA</v>
      </c>
      <c r="R30" s="17" t="str">
        <f>IFERROR((N30/J30),"NO APLICA")</f>
        <v>NO APLICA</v>
      </c>
      <c r="S30" s="1" t="str">
        <f>IFERROR(((K30)/(G30)),"NO APLICA")</f>
        <v>NO APLICA</v>
      </c>
      <c r="T30" s="2" t="str">
        <f>IFERROR(((K30+L30)/(G30+H30)),"NO APLICA")</f>
        <v>NO APLICA</v>
      </c>
      <c r="U30" s="2" t="str">
        <f>IFERROR(((K30+L30+M30)/(G30+H30+I30)),"NO APLICA")</f>
        <v>NO APLICA</v>
      </c>
      <c r="V30" s="17" t="str">
        <f>IFERROR(((K30+L30+M30+N30)/(G30+H30+I30+J30)),"NO APLICA")</f>
        <v>NO APLICA</v>
      </c>
      <c r="W30" s="138"/>
      <c r="X30" s="139"/>
    </row>
    <row r="31" spans="2:28">
      <c r="E31" s="98"/>
      <c r="F31" s="95">
        <v>0</v>
      </c>
      <c r="G31" s="93"/>
      <c r="H31" s="30"/>
      <c r="I31" s="30"/>
      <c r="J31" s="31"/>
      <c r="K31" s="29"/>
      <c r="L31" s="32"/>
      <c r="M31" s="32"/>
      <c r="N31" s="33"/>
      <c r="O31" s="1" t="str">
        <f>IFERROR(K31/G31,"NO APLICA")</f>
        <v>NO APLICA</v>
      </c>
      <c r="P31" s="2" t="str">
        <f t="shared" ref="P31:R33" si="0">IFERROR((L31/H31),"NO APLICA")</f>
        <v>NO APLICA</v>
      </c>
      <c r="Q31" s="2" t="str">
        <f t="shared" si="0"/>
        <v>NO APLICA</v>
      </c>
      <c r="R31" s="3" t="str">
        <f t="shared" si="0"/>
        <v>NO APLICA</v>
      </c>
      <c r="S31" s="1" t="str">
        <f>IFERROR(K31/F31,"NO APLICA")</f>
        <v>NO APLICA</v>
      </c>
      <c r="T31" s="2" t="str">
        <f>IFERROR(((K31+L31)/(G31+H31)),"NO APLICA")</f>
        <v>NO APLICA</v>
      </c>
      <c r="U31" s="2" t="str">
        <f t="shared" ref="U31:U33" si="1">IFERROR(((K31+L31+M31)/(G31+H31+I31)),"NO APLICA")</f>
        <v>NO APLICA</v>
      </c>
      <c r="V31" s="3" t="str">
        <f t="shared" ref="V31:V33" si="2">IFERROR(((K31+L31+M31+N31)/(G31+H31+I31+J31)),"NO APLICA")</f>
        <v>NO APLICA</v>
      </c>
      <c r="W31" s="130"/>
      <c r="X31" s="131"/>
    </row>
    <row r="32" spans="2:28">
      <c r="E32" s="98"/>
      <c r="F32" s="95">
        <v>0</v>
      </c>
      <c r="G32" s="29"/>
      <c r="H32" s="30"/>
      <c r="I32" s="30"/>
      <c r="J32" s="31"/>
      <c r="K32" s="29"/>
      <c r="L32" s="32"/>
      <c r="M32" s="32"/>
      <c r="N32" s="33"/>
      <c r="O32" s="1" t="str">
        <f>IFERROR(K32/G32,"NO APLICA")</f>
        <v>NO APLICA</v>
      </c>
      <c r="P32" s="2" t="str">
        <f t="shared" si="0"/>
        <v>NO APLICA</v>
      </c>
      <c r="Q32" s="2" t="str">
        <f t="shared" si="0"/>
        <v>NO APLICA</v>
      </c>
      <c r="R32" s="3" t="str">
        <f>IFERROR((N32/J32),"NO APLICA")</f>
        <v>NO APLICA</v>
      </c>
      <c r="S32" s="1" t="str">
        <f>IFERROR(K32/F32,"NO APLICA")</f>
        <v>NO APLICA</v>
      </c>
      <c r="T32" s="2" t="str">
        <f t="shared" ref="T32:T33" si="3">IFERROR(((K32+L32)/(G32+H32)),"NO APLICA")</f>
        <v>NO APLICA</v>
      </c>
      <c r="U32" s="2" t="str">
        <f t="shared" si="1"/>
        <v>NO APLICA</v>
      </c>
      <c r="V32" s="3" t="str">
        <f t="shared" si="2"/>
        <v>NO APLICA</v>
      </c>
      <c r="W32" s="126"/>
      <c r="X32" s="127"/>
    </row>
    <row r="33" spans="2:24" ht="15.75" thickBot="1">
      <c r="E33" s="99"/>
      <c r="F33" s="96"/>
      <c r="G33" s="34"/>
      <c r="H33" s="35"/>
      <c r="I33" s="35"/>
      <c r="J33" s="36"/>
      <c r="K33" s="34"/>
      <c r="L33" s="37"/>
      <c r="M33" s="37"/>
      <c r="N33" s="38"/>
      <c r="O33" s="10" t="str">
        <f>IFERROR(K33/G33,"NO APLICA")</f>
        <v>NO APLICA</v>
      </c>
      <c r="P33" s="11" t="str">
        <f>IFERROR((L33/H33),"NO APLICA")</f>
        <v>NO APLICA</v>
      </c>
      <c r="Q33" s="11" t="str">
        <f>IFERROR((M33/I33),"NO APLICA")</f>
        <v>NO APLICA</v>
      </c>
      <c r="R33" s="12" t="str">
        <f t="shared" si="0"/>
        <v>NO APLICA</v>
      </c>
      <c r="S33" s="10" t="str">
        <f>IFERROR(K33/F33,"NO APLICA")</f>
        <v>NO APLICA</v>
      </c>
      <c r="T33" s="11" t="str">
        <f t="shared" si="3"/>
        <v>NO APLICA</v>
      </c>
      <c r="U33" s="11" t="str">
        <f t="shared" si="1"/>
        <v>NO APLICA</v>
      </c>
      <c r="V33" s="12" t="str">
        <f t="shared" si="2"/>
        <v>NO APLICA</v>
      </c>
      <c r="W33" s="128"/>
      <c r="X33" s="129"/>
    </row>
    <row r="34" spans="2:24" ht="25.5" customHeight="1">
      <c r="B34" s="153"/>
      <c r="C34" s="153"/>
    </row>
  </sheetData>
  <mergeCells count="30">
    <mergeCell ref="E4:S4"/>
    <mergeCell ref="E5:S5"/>
    <mergeCell ref="E6:S6"/>
    <mergeCell ref="E7:S7"/>
    <mergeCell ref="G12:W12"/>
    <mergeCell ref="P13:S13"/>
    <mergeCell ref="T13:W13"/>
    <mergeCell ref="X13:X14"/>
    <mergeCell ref="B16:F16"/>
    <mergeCell ref="C24:D24"/>
    <mergeCell ref="J24:O24"/>
    <mergeCell ref="W24:X24"/>
    <mergeCell ref="B13:B14"/>
    <mergeCell ref="C13:C14"/>
    <mergeCell ref="D13:F13"/>
    <mergeCell ref="G13:K13"/>
    <mergeCell ref="L13:O13"/>
    <mergeCell ref="E27:X27"/>
    <mergeCell ref="E28:E29"/>
    <mergeCell ref="F28:F29"/>
    <mergeCell ref="G28:J28"/>
    <mergeCell ref="K28:N28"/>
    <mergeCell ref="O28:R28"/>
    <mergeCell ref="S28:V28"/>
    <mergeCell ref="W28:X29"/>
    <mergeCell ref="W30:X30"/>
    <mergeCell ref="W31:X31"/>
    <mergeCell ref="W32:X32"/>
    <mergeCell ref="W33:X33"/>
    <mergeCell ref="B34:C34"/>
  </mergeCells>
  <conditionalFormatting sqref="G30:J33">
    <cfRule type="containsBlanks" dxfId="37" priority="14">
      <formula>LEN(TRIM(G30))=0</formula>
    </cfRule>
  </conditionalFormatting>
  <conditionalFormatting sqref="H15">
    <cfRule type="cellIs" priority="13" operator="equal">
      <formula>"NO DISPONIBLE"</formula>
    </cfRule>
  </conditionalFormatting>
  <conditionalFormatting sqref="H16:K20">
    <cfRule type="containsBlanks" dxfId="36" priority="22">
      <formula>LEN(TRIM(H16))=0</formula>
    </cfRule>
  </conditionalFormatting>
  <conditionalFormatting sqref="I15:K15">
    <cfRule type="cellIs" dxfId="35" priority="12" operator="equal">
      <formula>"NO DISPONIBLE"</formula>
    </cfRule>
  </conditionalFormatting>
  <conditionalFormatting sqref="K30:N33">
    <cfRule type="containsBlanks" dxfId="34" priority="15">
      <formula>LEN(TRIM(K30))=0</formula>
    </cfRule>
  </conditionalFormatting>
  <conditionalFormatting sqref="L15">
    <cfRule type="cellIs" priority="11" operator="equal">
      <formula>"NO DISPONIBLE"</formula>
    </cfRule>
  </conditionalFormatting>
  <conditionalFormatting sqref="L16:O20">
    <cfRule type="containsBlanks" dxfId="33" priority="23">
      <formula>LEN(TRIM(L16))=0</formula>
    </cfRule>
  </conditionalFormatting>
  <conditionalFormatting sqref="M15:O15">
    <cfRule type="cellIs" dxfId="32" priority="10" operator="equal">
      <formula>"NO DISPONIBLE"</formula>
    </cfRule>
  </conditionalFormatting>
  <conditionalFormatting sqref="O30:V33">
    <cfRule type="cellIs" dxfId="31" priority="1" operator="equal">
      <formula>"NO APLICA"</formula>
    </cfRule>
    <cfRule type="cellIs" dxfId="30" priority="2" operator="between">
      <formula>0.7</formula>
      <formula>1.2</formula>
    </cfRule>
    <cfRule type="cellIs" dxfId="29" priority="3" operator="between">
      <formula>0.5</formula>
      <formula>0.7</formula>
    </cfRule>
    <cfRule type="cellIs" dxfId="28" priority="4" operator="lessThan">
      <formula>0.5</formula>
    </cfRule>
    <cfRule type="cellIs" dxfId="27" priority="5" operator="greaterThan">
      <formula>1.2</formula>
    </cfRule>
  </conditionalFormatting>
  <conditionalFormatting sqref="P15">
    <cfRule type="cellIs" priority="9" operator="equal">
      <formula>"NO DISPONIBLE"</formula>
    </cfRule>
  </conditionalFormatting>
  <conditionalFormatting sqref="P16:W16">
    <cfRule type="cellIs" dxfId="26" priority="16" stopIfTrue="1" operator="equal">
      <formula>"100%"</formula>
    </cfRule>
    <cfRule type="cellIs" dxfId="25" priority="17" stopIfTrue="1" operator="lessThan">
      <formula>0.5</formula>
    </cfRule>
    <cfRule type="cellIs" dxfId="24" priority="18" stopIfTrue="1" operator="between">
      <formula>0.5</formula>
      <formula>0.7</formula>
    </cfRule>
    <cfRule type="cellIs" dxfId="23" priority="19" stopIfTrue="1" operator="between">
      <formula>0.7</formula>
      <formula>1.2</formula>
    </cfRule>
    <cfRule type="cellIs" dxfId="22" priority="20" stopIfTrue="1" operator="greaterThanOrEqual">
      <formula>1.2</formula>
    </cfRule>
    <cfRule type="containsBlanks" dxfId="21" priority="21" stopIfTrue="1">
      <formula>LEN(TRIM(P16))=0</formula>
    </cfRule>
  </conditionalFormatting>
  <conditionalFormatting sqref="Q15:S15">
    <cfRule type="cellIs" dxfId="20" priority="8" operator="equal">
      <formula>"NO DISPONIBLE"</formula>
    </cfRule>
  </conditionalFormatting>
  <conditionalFormatting sqref="T15">
    <cfRule type="cellIs" priority="7" operator="equal">
      <formula>"NO DISPONIBLE"</formula>
    </cfRule>
  </conditionalFormatting>
  <conditionalFormatting sqref="U15:W15">
    <cfRule type="cellIs" dxfId="19" priority="6" operator="equal">
      <formula>"NO DISPONIBLE"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B34"/>
  <sheetViews>
    <sheetView topLeftCell="G14" zoomScale="80" zoomScaleNormal="80" workbookViewId="0">
      <selection activeCell="K15" sqref="K15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43" t="s">
        <v>143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2:24" ht="30" customHeight="1">
      <c r="E5" s="145" t="s">
        <v>1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2:24" ht="26.25" customHeight="1">
      <c r="E6" s="145" t="s">
        <v>121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</row>
    <row r="7" spans="2:24" ht="26.25" customHeight="1">
      <c r="E7" s="145" t="s">
        <v>122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40" t="s">
        <v>144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2:24" ht="57" customHeight="1" thickBot="1">
      <c r="B13" s="156" t="s">
        <v>5</v>
      </c>
      <c r="C13" s="156" t="s">
        <v>6</v>
      </c>
      <c r="D13" s="147" t="s">
        <v>7</v>
      </c>
      <c r="E13" s="148"/>
      <c r="F13" s="149"/>
      <c r="G13" s="166" t="s">
        <v>145</v>
      </c>
      <c r="H13" s="167"/>
      <c r="I13" s="167"/>
      <c r="J13" s="167"/>
      <c r="K13" s="168"/>
      <c r="L13" s="147" t="s">
        <v>146</v>
      </c>
      <c r="M13" s="148"/>
      <c r="N13" s="148"/>
      <c r="O13" s="149"/>
      <c r="P13" s="150" t="s">
        <v>147</v>
      </c>
      <c r="Q13" s="151"/>
      <c r="R13" s="151"/>
      <c r="S13" s="152"/>
      <c r="T13" s="151" t="s">
        <v>148</v>
      </c>
      <c r="U13" s="151"/>
      <c r="V13" s="151"/>
      <c r="W13" s="152"/>
      <c r="X13" s="154" t="s">
        <v>149</v>
      </c>
    </row>
    <row r="14" spans="2:24" ht="143.25" customHeight="1" thickBot="1">
      <c r="B14" s="157"/>
      <c r="C14" s="157"/>
      <c r="D14" s="64" t="s">
        <v>13</v>
      </c>
      <c r="E14" s="64" t="s">
        <v>14</v>
      </c>
      <c r="F14" s="125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55"/>
    </row>
    <row r="15" spans="2:24" ht="165.75" customHeight="1" thickBot="1">
      <c r="B15" s="84" t="s">
        <v>21</v>
      </c>
      <c r="C15" s="85" t="s">
        <v>129</v>
      </c>
      <c r="D15" s="85" t="s">
        <v>130</v>
      </c>
      <c r="E15" s="86" t="s">
        <v>24</v>
      </c>
      <c r="F15" s="87" t="s">
        <v>25</v>
      </c>
      <c r="G15" s="113">
        <v>0.96006200263249697</v>
      </c>
      <c r="H15" s="119">
        <v>0.24</v>
      </c>
      <c r="I15" s="120">
        <v>0.24</v>
      </c>
      <c r="J15" s="120">
        <v>0.24</v>
      </c>
      <c r="K15" s="121">
        <v>0.24</v>
      </c>
      <c r="L15" s="88" t="s">
        <v>26</v>
      </c>
      <c r="M15" s="89" t="s">
        <v>26</v>
      </c>
      <c r="N15" s="89" t="s">
        <v>26</v>
      </c>
      <c r="O15" s="90" t="s">
        <v>26</v>
      </c>
      <c r="P15" s="88" t="s">
        <v>26</v>
      </c>
      <c r="Q15" s="89" t="s">
        <v>26</v>
      </c>
      <c r="R15" s="89" t="s">
        <v>26</v>
      </c>
      <c r="S15" s="90" t="s">
        <v>26</v>
      </c>
      <c r="T15" s="88" t="s">
        <v>26</v>
      </c>
      <c r="U15" s="89" t="s">
        <v>26</v>
      </c>
      <c r="V15" s="89" t="s">
        <v>26</v>
      </c>
      <c r="W15" s="90" t="s">
        <v>26</v>
      </c>
      <c r="X15" s="92" t="s">
        <v>150</v>
      </c>
    </row>
    <row r="16" spans="2:24" ht="23.45" customHeight="1">
      <c r="B16" s="164" t="s">
        <v>28</v>
      </c>
      <c r="C16" s="165"/>
      <c r="D16" s="165"/>
      <c r="E16" s="165"/>
      <c r="F16" s="165"/>
      <c r="G16" s="58"/>
      <c r="H16" s="55"/>
      <c r="I16" s="45"/>
      <c r="J16" s="45"/>
      <c r="K16" s="46"/>
      <c r="L16" s="44"/>
      <c r="M16" s="45"/>
      <c r="N16" s="45"/>
      <c r="O16" s="47"/>
      <c r="P16" s="48" t="str">
        <f>IFERROR((L16/H16),"100%")</f>
        <v>100%</v>
      </c>
      <c r="Q16" s="43" t="str">
        <f>IFERROR((M16/I16),"100%")</f>
        <v>100%</v>
      </c>
      <c r="R16" s="43" t="str">
        <f>IFERROR((N16/J16),"100%")</f>
        <v>100%</v>
      </c>
      <c r="S16" s="24" t="str">
        <f>IFERROR((O16/K16),"100%")</f>
        <v>100%</v>
      </c>
      <c r="T16" s="43" t="str">
        <f>IFERROR(((L16)/(H16)),"100%")</f>
        <v>100%</v>
      </c>
      <c r="U16" s="43" t="str">
        <f>IFERROR(((L16+M16)/(H16+I16)),"100%")</f>
        <v>100%</v>
      </c>
      <c r="V16" s="43" t="str">
        <f>IFERROR(((L16+M16+N16)/(H16+I16+J16)),"100%")</f>
        <v>100%</v>
      </c>
      <c r="W16" s="43" t="str">
        <f>IFERROR(((L16+M16+N16+O16)/(H16+I16+J16+K16)),"100%")</f>
        <v>100%</v>
      </c>
      <c r="X16" s="52"/>
    </row>
    <row r="17" spans="2:28" ht="23.45" customHeight="1">
      <c r="B17" s="65" t="s">
        <v>29</v>
      </c>
      <c r="C17" s="66"/>
      <c r="D17" s="66"/>
      <c r="E17" s="67"/>
      <c r="F17" s="68" t="s">
        <v>132</v>
      </c>
      <c r="G17" s="69"/>
      <c r="H17" s="55"/>
      <c r="I17" s="45"/>
      <c r="J17" s="45"/>
      <c r="K17" s="46"/>
      <c r="L17" s="44"/>
      <c r="M17" s="45"/>
      <c r="N17" s="45"/>
      <c r="O17" s="47"/>
      <c r="P17" s="49"/>
      <c r="Q17" s="50"/>
      <c r="R17" s="50"/>
      <c r="S17" s="51"/>
      <c r="T17" s="109"/>
      <c r="U17" s="50"/>
      <c r="V17" s="50"/>
      <c r="W17" s="51"/>
      <c r="X17" s="100" t="s">
        <v>133</v>
      </c>
      <c r="AB17" s="39"/>
    </row>
    <row r="18" spans="2:28" ht="23.45" customHeight="1">
      <c r="B18" s="77" t="s">
        <v>35</v>
      </c>
      <c r="C18" s="78"/>
      <c r="D18" s="79"/>
      <c r="E18" s="80"/>
      <c r="F18" s="81" t="s">
        <v>132</v>
      </c>
      <c r="G18" s="82"/>
      <c r="H18" s="56"/>
      <c r="I18" s="21"/>
      <c r="J18" s="21"/>
      <c r="K18" s="22"/>
      <c r="L18" s="20"/>
      <c r="M18" s="21"/>
      <c r="N18" s="21"/>
      <c r="O18" s="23"/>
      <c r="P18" s="49"/>
      <c r="Q18" s="50"/>
      <c r="R18" s="50"/>
      <c r="S18" s="51"/>
      <c r="T18" s="109"/>
      <c r="U18" s="50"/>
      <c r="V18" s="50"/>
      <c r="W18" s="51"/>
      <c r="X18" s="101" t="s">
        <v>133</v>
      </c>
    </row>
    <row r="19" spans="2:28" ht="23.45" customHeight="1">
      <c r="B19" s="9" t="s">
        <v>40</v>
      </c>
      <c r="C19" s="5"/>
      <c r="D19" s="6"/>
      <c r="E19" s="7"/>
      <c r="F19" s="104" t="s">
        <v>132</v>
      </c>
      <c r="G19" s="59"/>
      <c r="H19" s="56"/>
      <c r="I19" s="21"/>
      <c r="J19" s="21"/>
      <c r="K19" s="22"/>
      <c r="L19" s="20"/>
      <c r="M19" s="21"/>
      <c r="N19" s="21"/>
      <c r="O19" s="23"/>
      <c r="P19" s="49"/>
      <c r="Q19" s="50"/>
      <c r="R19" s="50"/>
      <c r="S19" s="51"/>
      <c r="T19" s="109"/>
      <c r="U19" s="50"/>
      <c r="V19" s="50"/>
      <c r="W19" s="51"/>
      <c r="X19" s="102" t="s">
        <v>133</v>
      </c>
    </row>
    <row r="20" spans="2:28" ht="23.45" customHeight="1" thickBot="1">
      <c r="B20" s="13" t="s">
        <v>40</v>
      </c>
      <c r="C20" s="14"/>
      <c r="D20" s="15"/>
      <c r="E20" s="16"/>
      <c r="F20" s="105" t="s">
        <v>132</v>
      </c>
      <c r="G20" s="60"/>
      <c r="H20" s="57"/>
      <c r="I20" s="26"/>
      <c r="J20" s="26"/>
      <c r="K20" s="27"/>
      <c r="L20" s="25"/>
      <c r="M20" s="26"/>
      <c r="N20" s="26"/>
      <c r="O20" s="28"/>
      <c r="P20" s="49"/>
      <c r="Q20" s="50"/>
      <c r="R20" s="50"/>
      <c r="S20" s="51"/>
      <c r="T20" s="109"/>
      <c r="U20" s="50"/>
      <c r="V20" s="50"/>
      <c r="W20" s="51"/>
      <c r="X20" s="103" t="s">
        <v>133</v>
      </c>
    </row>
    <row r="24" spans="2:28" ht="47.25" customHeight="1">
      <c r="C24" s="170" t="s">
        <v>134</v>
      </c>
      <c r="D24" s="170"/>
      <c r="J24" s="171" t="s">
        <v>135</v>
      </c>
      <c r="K24" s="172"/>
      <c r="L24" s="172"/>
      <c r="M24" s="172"/>
      <c r="N24" s="172"/>
      <c r="O24" s="172"/>
      <c r="W24" s="170" t="s">
        <v>136</v>
      </c>
      <c r="X24" s="170"/>
    </row>
    <row r="26" spans="2:28" ht="15.75" thickBot="1"/>
    <row r="27" spans="2:28" ht="15.75" thickBot="1">
      <c r="E27" s="158" t="s">
        <v>108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60"/>
    </row>
    <row r="28" spans="2:28" ht="30.6" customHeight="1" thickBot="1">
      <c r="E28" s="161" t="s">
        <v>109</v>
      </c>
      <c r="F28" s="161" t="s">
        <v>151</v>
      </c>
      <c r="G28" s="158" t="s">
        <v>111</v>
      </c>
      <c r="H28" s="159"/>
      <c r="I28" s="159"/>
      <c r="J28" s="160"/>
      <c r="K28" s="136" t="s">
        <v>112</v>
      </c>
      <c r="L28" s="137"/>
      <c r="M28" s="137"/>
      <c r="N28" s="163"/>
      <c r="O28" s="136" t="s">
        <v>113</v>
      </c>
      <c r="P28" s="137"/>
      <c r="Q28" s="137"/>
      <c r="R28" s="163"/>
      <c r="S28" s="136" t="s">
        <v>114</v>
      </c>
      <c r="T28" s="137"/>
      <c r="U28" s="137"/>
      <c r="V28" s="137"/>
      <c r="W28" s="132" t="s">
        <v>152</v>
      </c>
      <c r="X28" s="133"/>
    </row>
    <row r="29" spans="2:28" ht="29.25" thickBot="1">
      <c r="E29" s="162"/>
      <c r="F29" s="162"/>
      <c r="G29" s="18" t="s">
        <v>153</v>
      </c>
      <c r="H29" s="83" t="s">
        <v>154</v>
      </c>
      <c r="I29" s="19" t="s">
        <v>155</v>
      </c>
      <c r="J29" s="83" t="s">
        <v>156</v>
      </c>
      <c r="K29" s="18" t="s">
        <v>153</v>
      </c>
      <c r="L29" s="83" t="s">
        <v>154</v>
      </c>
      <c r="M29" s="19" t="s">
        <v>155</v>
      </c>
      <c r="N29" s="83" t="s">
        <v>156</v>
      </c>
      <c r="O29" s="18" t="s">
        <v>153</v>
      </c>
      <c r="P29" s="83" t="s">
        <v>154</v>
      </c>
      <c r="Q29" s="19" t="s">
        <v>155</v>
      </c>
      <c r="R29" s="83" t="s">
        <v>156</v>
      </c>
      <c r="S29" s="18" t="s">
        <v>153</v>
      </c>
      <c r="T29" s="83" t="s">
        <v>154</v>
      </c>
      <c r="U29" s="19" t="s">
        <v>155</v>
      </c>
      <c r="V29" s="91" t="s">
        <v>156</v>
      </c>
      <c r="W29" s="134"/>
      <c r="X29" s="135"/>
    </row>
    <row r="30" spans="2:28">
      <c r="E30" s="97"/>
      <c r="F30" s="94"/>
      <c r="G30" s="61"/>
      <c r="H30" s="45"/>
      <c r="I30" s="45"/>
      <c r="J30" s="47"/>
      <c r="K30" s="61"/>
      <c r="L30" s="45"/>
      <c r="M30" s="45"/>
      <c r="N30" s="47"/>
      <c r="O30" s="1" t="str">
        <f>IFERROR((K30/G30),"NO APLICA")</f>
        <v>NO APLICA</v>
      </c>
      <c r="P30" s="2" t="str">
        <f>IFERROR((L30/H30),"NO APLICA")</f>
        <v>NO APLICA</v>
      </c>
      <c r="Q30" s="2" t="str">
        <f>IFERROR((M30/I30),"NO APLICA")</f>
        <v>NO APLICA</v>
      </c>
      <c r="R30" s="17" t="str">
        <f>IFERROR((N30/J30),"NO APLICA")</f>
        <v>NO APLICA</v>
      </c>
      <c r="S30" s="1" t="str">
        <f>IFERROR(((K30)/(G30)),"NO APLICA")</f>
        <v>NO APLICA</v>
      </c>
      <c r="T30" s="2" t="str">
        <f>IFERROR(((K30+L30)/(G30+H30)),"NO APLICA")</f>
        <v>NO APLICA</v>
      </c>
      <c r="U30" s="2" t="str">
        <f>IFERROR(((K30+L30+M30)/(G30+H30+I30)),"NO APLICA")</f>
        <v>NO APLICA</v>
      </c>
      <c r="V30" s="17" t="str">
        <f>IFERROR(((K30+L30+M30+N30)/(G30+H30+I30+J30)),"NO APLICA")</f>
        <v>NO APLICA</v>
      </c>
      <c r="W30" s="138"/>
      <c r="X30" s="139"/>
    </row>
    <row r="31" spans="2:28">
      <c r="E31" s="98"/>
      <c r="F31" s="95">
        <v>0</v>
      </c>
      <c r="G31" s="93"/>
      <c r="H31" s="30"/>
      <c r="I31" s="30"/>
      <c r="J31" s="31"/>
      <c r="K31" s="29"/>
      <c r="L31" s="32"/>
      <c r="M31" s="32"/>
      <c r="N31" s="33"/>
      <c r="O31" s="1" t="str">
        <f>IFERROR(K31/G31,"NO APLICA")</f>
        <v>NO APLICA</v>
      </c>
      <c r="P31" s="2" t="str">
        <f t="shared" ref="P31:R33" si="0">IFERROR((L31/H31),"NO APLICA")</f>
        <v>NO APLICA</v>
      </c>
      <c r="Q31" s="2" t="str">
        <f t="shared" si="0"/>
        <v>NO APLICA</v>
      </c>
      <c r="R31" s="3" t="str">
        <f t="shared" si="0"/>
        <v>NO APLICA</v>
      </c>
      <c r="S31" s="1" t="str">
        <f>IFERROR(K31/F31,"NO APLICA")</f>
        <v>NO APLICA</v>
      </c>
      <c r="T31" s="2" t="str">
        <f>IFERROR(((K31+L31)/(G31+H31)),"NO APLICA")</f>
        <v>NO APLICA</v>
      </c>
      <c r="U31" s="2" t="str">
        <f t="shared" ref="U31:U33" si="1">IFERROR(((K31+L31+M31)/(G31+H31+I31)),"NO APLICA")</f>
        <v>NO APLICA</v>
      </c>
      <c r="V31" s="3" t="str">
        <f t="shared" ref="V31:V33" si="2">IFERROR(((K31+L31+M31+N31)/(G31+H31+I31+J31)),"NO APLICA")</f>
        <v>NO APLICA</v>
      </c>
      <c r="W31" s="130"/>
      <c r="X31" s="131"/>
    </row>
    <row r="32" spans="2:28">
      <c r="E32" s="98"/>
      <c r="F32" s="95">
        <v>0</v>
      </c>
      <c r="G32" s="29"/>
      <c r="H32" s="30"/>
      <c r="I32" s="30"/>
      <c r="J32" s="31"/>
      <c r="K32" s="29"/>
      <c r="L32" s="32"/>
      <c r="M32" s="32"/>
      <c r="N32" s="33"/>
      <c r="O32" s="1" t="str">
        <f>IFERROR(K32/G32,"NO APLICA")</f>
        <v>NO APLICA</v>
      </c>
      <c r="P32" s="2" t="str">
        <f t="shared" si="0"/>
        <v>NO APLICA</v>
      </c>
      <c r="Q32" s="2" t="str">
        <f t="shared" si="0"/>
        <v>NO APLICA</v>
      </c>
      <c r="R32" s="3" t="str">
        <f>IFERROR((N32/J32),"NO APLICA")</f>
        <v>NO APLICA</v>
      </c>
      <c r="S32" s="1" t="str">
        <f>IFERROR(K32/F32,"NO APLICA")</f>
        <v>NO APLICA</v>
      </c>
      <c r="T32" s="2" t="str">
        <f t="shared" ref="T32:T33" si="3">IFERROR(((K32+L32)/(G32+H32)),"NO APLICA")</f>
        <v>NO APLICA</v>
      </c>
      <c r="U32" s="2" t="str">
        <f t="shared" si="1"/>
        <v>NO APLICA</v>
      </c>
      <c r="V32" s="3" t="str">
        <f t="shared" si="2"/>
        <v>NO APLICA</v>
      </c>
      <c r="W32" s="126"/>
      <c r="X32" s="127"/>
    </row>
    <row r="33" spans="2:24" ht="15.75" thickBot="1">
      <c r="E33" s="99"/>
      <c r="F33" s="96"/>
      <c r="G33" s="34"/>
      <c r="H33" s="35"/>
      <c r="I33" s="35"/>
      <c r="J33" s="36"/>
      <c r="K33" s="34"/>
      <c r="L33" s="37"/>
      <c r="M33" s="37"/>
      <c r="N33" s="38"/>
      <c r="O33" s="10" t="str">
        <f>IFERROR(K33/G33,"NO APLICA")</f>
        <v>NO APLICA</v>
      </c>
      <c r="P33" s="11" t="str">
        <f>IFERROR((L33/H33),"NO APLICA")</f>
        <v>NO APLICA</v>
      </c>
      <c r="Q33" s="11" t="str">
        <f>IFERROR((M33/I33),"NO APLICA")</f>
        <v>NO APLICA</v>
      </c>
      <c r="R33" s="12" t="str">
        <f t="shared" si="0"/>
        <v>NO APLICA</v>
      </c>
      <c r="S33" s="10" t="str">
        <f>IFERROR(K33/F33,"NO APLICA")</f>
        <v>NO APLICA</v>
      </c>
      <c r="T33" s="11" t="str">
        <f t="shared" si="3"/>
        <v>NO APLICA</v>
      </c>
      <c r="U33" s="11" t="str">
        <f t="shared" si="1"/>
        <v>NO APLICA</v>
      </c>
      <c r="V33" s="12" t="str">
        <f t="shared" si="2"/>
        <v>NO APLICA</v>
      </c>
      <c r="W33" s="128"/>
      <c r="X33" s="129"/>
    </row>
    <row r="34" spans="2:24" ht="25.5" customHeight="1">
      <c r="B34" s="153"/>
      <c r="C34" s="153"/>
    </row>
  </sheetData>
  <mergeCells count="30">
    <mergeCell ref="E4:S4"/>
    <mergeCell ref="E5:S5"/>
    <mergeCell ref="E6:S6"/>
    <mergeCell ref="E7:S7"/>
    <mergeCell ref="G12:W12"/>
    <mergeCell ref="P13:S13"/>
    <mergeCell ref="T13:W13"/>
    <mergeCell ref="X13:X14"/>
    <mergeCell ref="B16:F16"/>
    <mergeCell ref="C24:D24"/>
    <mergeCell ref="J24:O24"/>
    <mergeCell ref="W24:X24"/>
    <mergeCell ref="B13:B14"/>
    <mergeCell ref="C13:C14"/>
    <mergeCell ref="D13:F13"/>
    <mergeCell ref="G13:K13"/>
    <mergeCell ref="L13:O13"/>
    <mergeCell ref="E27:X27"/>
    <mergeCell ref="E28:E29"/>
    <mergeCell ref="F28:F29"/>
    <mergeCell ref="G28:J28"/>
    <mergeCell ref="K28:N28"/>
    <mergeCell ref="O28:R28"/>
    <mergeCell ref="S28:V28"/>
    <mergeCell ref="W28:X29"/>
    <mergeCell ref="W30:X30"/>
    <mergeCell ref="W31:X31"/>
    <mergeCell ref="W32:X32"/>
    <mergeCell ref="W33:X33"/>
    <mergeCell ref="B34:C34"/>
  </mergeCells>
  <conditionalFormatting sqref="G30:J33">
    <cfRule type="containsBlanks" dxfId="18" priority="14">
      <formula>LEN(TRIM(G30))=0</formula>
    </cfRule>
  </conditionalFormatting>
  <conditionalFormatting sqref="H15">
    <cfRule type="cellIs" priority="13" operator="equal">
      <formula>"NO DISPONIBLE"</formula>
    </cfRule>
  </conditionalFormatting>
  <conditionalFormatting sqref="H16:K20">
    <cfRule type="containsBlanks" dxfId="17" priority="22">
      <formula>LEN(TRIM(H16))=0</formula>
    </cfRule>
  </conditionalFormatting>
  <conditionalFormatting sqref="I15:K15">
    <cfRule type="cellIs" dxfId="16" priority="12" operator="equal">
      <formula>"NO DISPONIBLE"</formula>
    </cfRule>
  </conditionalFormatting>
  <conditionalFormatting sqref="K30:N33">
    <cfRule type="containsBlanks" dxfId="15" priority="15">
      <formula>LEN(TRIM(K30))=0</formula>
    </cfRule>
  </conditionalFormatting>
  <conditionalFormatting sqref="L15">
    <cfRule type="cellIs" priority="11" operator="equal">
      <formula>"NO DISPONIBLE"</formula>
    </cfRule>
  </conditionalFormatting>
  <conditionalFormatting sqref="L16:O20">
    <cfRule type="containsBlanks" dxfId="14" priority="23">
      <formula>LEN(TRIM(L16))=0</formula>
    </cfRule>
  </conditionalFormatting>
  <conditionalFormatting sqref="M15:O15">
    <cfRule type="cellIs" dxfId="13" priority="10" operator="equal">
      <formula>"NO DISPONIBLE"</formula>
    </cfRule>
  </conditionalFormatting>
  <conditionalFormatting sqref="O30:V33">
    <cfRule type="cellIs" dxfId="12" priority="1" operator="equal">
      <formula>"NO APLICA"</formula>
    </cfRule>
    <cfRule type="cellIs" dxfId="11" priority="2" operator="between">
      <formula>0.7</formula>
      <formula>1.2</formula>
    </cfRule>
    <cfRule type="cellIs" dxfId="10" priority="3" operator="between">
      <formula>0.5</formula>
      <formula>0.7</formula>
    </cfRule>
    <cfRule type="cellIs" dxfId="9" priority="4" operator="lessThan">
      <formula>0.5</formula>
    </cfRule>
    <cfRule type="cellIs" dxfId="8" priority="5" operator="greaterThan">
      <formula>1.2</formula>
    </cfRule>
  </conditionalFormatting>
  <conditionalFormatting sqref="P15">
    <cfRule type="cellIs" priority="9" operator="equal">
      <formula>"NO DISPONIBLE"</formula>
    </cfRule>
  </conditionalFormatting>
  <conditionalFormatting sqref="P16:W16">
    <cfRule type="cellIs" dxfId="7" priority="16" stopIfTrue="1" operator="equal">
      <formula>"100%"</formula>
    </cfRule>
    <cfRule type="cellIs" dxfId="6" priority="17" stopIfTrue="1" operator="lessThan">
      <formula>0.5</formula>
    </cfRule>
    <cfRule type="cellIs" dxfId="5" priority="18" stopIfTrue="1" operator="between">
      <formula>0.5</formula>
      <formula>0.7</formula>
    </cfRule>
    <cfRule type="cellIs" dxfId="4" priority="19" stopIfTrue="1" operator="between">
      <formula>0.7</formula>
      <formula>1.2</formula>
    </cfRule>
    <cfRule type="cellIs" dxfId="3" priority="20" stopIfTrue="1" operator="greaterThanOrEqual">
      <formula>1.2</formula>
    </cfRule>
    <cfRule type="containsBlanks" dxfId="2" priority="21" stopIfTrue="1">
      <formula>LEN(TRIM(P16))=0</formula>
    </cfRule>
  </conditionalFormatting>
  <conditionalFormatting sqref="Q15:S15">
    <cfRule type="cellIs" dxfId="1" priority="8" operator="equal">
      <formula>"NO DISPONIBLE"</formula>
    </cfRule>
  </conditionalFormatting>
  <conditionalFormatting sqref="T15">
    <cfRule type="cellIs" priority="7" operator="equal">
      <formula>"NO DISPONIBLE"</formula>
    </cfRule>
  </conditionalFormatting>
  <conditionalFormatting sqref="U15:W15">
    <cfRule type="cellIs" dxfId="0" priority="6" operator="equal">
      <formula>"NO DISPONIBLE"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B17" sqref="B17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39" t="s">
        <v>157</v>
      </c>
    </row>
    <row r="3" spans="1:2" ht="120" customHeight="1">
      <c r="A3" s="173" t="s">
        <v>158</v>
      </c>
      <c r="B3" s="173"/>
    </row>
    <row r="5" spans="1:2" ht="45">
      <c r="A5" s="40"/>
      <c r="B5" s="41" t="s">
        <v>159</v>
      </c>
    </row>
    <row r="6" spans="1:2" ht="60">
      <c r="A6" s="42"/>
      <c r="B6" s="41" t="s">
        <v>160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Susana Graciela Chan May</cp:lastModifiedBy>
  <cp:revision/>
  <dcterms:created xsi:type="dcterms:W3CDTF">2021-02-22T21:43:21Z</dcterms:created>
  <dcterms:modified xsi:type="dcterms:W3CDTF">2025-07-18T20:23:14Z</dcterms:modified>
  <cp:category/>
  <cp:contentStatus/>
</cp:coreProperties>
</file>