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66925"/>
  <mc:AlternateContent xmlns:mc="http://schemas.openxmlformats.org/markup-compatibility/2006">
    <mc:Choice Requires="x15">
      <x15ac:absPath xmlns:x15ac="http://schemas.microsoft.com/office/spreadsheetml/2010/11/ac" url="C:\Users\Dell\Dropbox\PC (2)\Desktop\IMCA 2024\PLANEACIÓN\3ER TRIMESTRE\1.- Formato de Seguimiento IMCA 1Tr24\"/>
    </mc:Choice>
  </mc:AlternateContent>
  <xr:revisionPtr revIDLastSave="0" documentId="13_ncr:1_{3AD1524D-7A35-403F-A889-7259215AC078}" xr6:coauthVersionLast="47" xr6:coauthVersionMax="47" xr10:uidLastSave="{00000000-0000-0000-0000-000000000000}"/>
  <bookViews>
    <workbookView xWindow="-120" yWindow="-120" windowWidth="29040" windowHeight="15720" xr2:uid="{00000000-000D-0000-FFFF-FFFF00000000}"/>
  </bookViews>
  <sheets>
    <sheet name="SEGUIMIENTO E4 2023" sheetId="1" r:id="rId1"/>
    <sheet name="Instrucciones" sheetId="2" r:id="rId2"/>
  </sheets>
  <definedNames>
    <definedName name="ADFASDF">#REF!</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13" i="1" l="1"/>
  <c r="T13" i="1"/>
  <c r="R13" i="1" l="1"/>
  <c r="Q13" i="1"/>
  <c r="P13" i="1"/>
  <c r="U37" i="1"/>
  <c r="T37" i="1"/>
  <c r="V37" i="1" l="1"/>
  <c r="S37" i="1"/>
  <c r="Q37" i="1"/>
  <c r="P37" i="1"/>
  <c r="O37" i="1"/>
  <c r="R37" i="1"/>
  <c r="U26" i="1" l="1"/>
  <c r="U25" i="1"/>
  <c r="U24" i="1"/>
  <c r="U23" i="1"/>
  <c r="U22" i="1"/>
  <c r="U21" i="1"/>
  <c r="U20" i="1"/>
  <c r="U19" i="1"/>
  <c r="U18" i="1"/>
  <c r="U17" i="1"/>
  <c r="U16" i="1"/>
  <c r="U15" i="1"/>
  <c r="U14" i="1"/>
  <c r="R25" i="1"/>
  <c r="R24" i="1"/>
  <c r="R23" i="1"/>
  <c r="R22" i="1"/>
  <c r="R21" i="1"/>
  <c r="R20" i="1"/>
  <c r="R19" i="1"/>
  <c r="R18" i="1"/>
  <c r="R17" i="1"/>
  <c r="R16" i="1"/>
  <c r="R15" i="1"/>
  <c r="R14" i="1"/>
  <c r="T25" i="1" l="1"/>
  <c r="T14" i="1"/>
  <c r="R26" i="1"/>
  <c r="T15" i="1"/>
  <c r="T16" i="1"/>
  <c r="T17" i="1"/>
  <c r="T18" i="1"/>
  <c r="T19" i="1"/>
  <c r="T20" i="1"/>
  <c r="T21" i="1"/>
  <c r="T22" i="1"/>
  <c r="T23" i="1"/>
  <c r="T24" i="1"/>
  <c r="Q15" i="1"/>
  <c r="Q14" i="1"/>
  <c r="Q26" i="1"/>
  <c r="Q16" i="1"/>
  <c r="Q17" i="1"/>
  <c r="Q18" i="1"/>
  <c r="Q19" i="1"/>
  <c r="Q20" i="1"/>
  <c r="Q21" i="1"/>
  <c r="Q22" i="1"/>
  <c r="Q23" i="1"/>
  <c r="Q24" i="1"/>
  <c r="Q25" i="1"/>
  <c r="P17" i="1"/>
  <c r="P14" i="1"/>
  <c r="T26" i="1" l="1"/>
  <c r="P25" i="1" l="1"/>
  <c r="P24" i="1"/>
  <c r="P23" i="1"/>
  <c r="P22" i="1"/>
  <c r="P21" i="1"/>
  <c r="P20" i="1"/>
  <c r="P19" i="1"/>
  <c r="P18" i="1"/>
  <c r="S26" i="1" l="1"/>
  <c r="V26" i="1"/>
  <c r="P15" i="1"/>
  <c r="P16" i="1"/>
  <c r="P26" i="1" l="1"/>
</calcChain>
</file>

<file path=xl/sharedStrings.xml><?xml version="1.0" encoding="utf-8"?>
<sst xmlns="http://schemas.openxmlformats.org/spreadsheetml/2006/main" count="146" uniqueCount="99">
  <si>
    <t>Nivel.
(unidad administrativa responsable)</t>
  </si>
  <si>
    <t>Resumen narrativo u objetivos.
Clave: Número del Eje, Número del Programa, 1 para el Fin, 1 para el Propósito, Número del Componente, Número de las Actividades.</t>
  </si>
  <si>
    <t>INDICADOR</t>
  </si>
  <si>
    <t>Nombre del Indicador.
Siglas y descripción.</t>
  </si>
  <si>
    <t>Frecuencia de medición del Indicador.
Con base a las recomendaciones del nivel de objetivos.</t>
  </si>
  <si>
    <t>Unidad de medida del Indicador y unidad de medida de sus variables.</t>
  </si>
  <si>
    <t>TRIMESTRE 1</t>
  </si>
  <si>
    <t>TRIMESTRE 2</t>
  </si>
  <si>
    <t>TRIMESTRE 3</t>
  </si>
  <si>
    <t>TRIMESTRE 4</t>
  </si>
  <si>
    <t>PRESUPUESTO ANUAL AUTORIZADO</t>
  </si>
  <si>
    <t>PLANEACIÓN TRIMESTRAL DE EJECUCIÓN DEL PRESUPUESTO</t>
  </si>
  <si>
    <t>EJECUCIÓN  DEL PRESUPUESTO AUTORIZADO</t>
  </si>
  <si>
    <t>AVANCE TRIMESTRAL EN LA EJECUCIÓN DEL PRESUPUESTO</t>
  </si>
  <si>
    <t>AVANCE ACUMULADO ANUAL DE LA  EJECUCIÓN DEL PRESUPUESTO</t>
  </si>
  <si>
    <t>EJE 4: CANCUN POR LA PAZ</t>
  </si>
  <si>
    <t>Fin
(DGPM / DP)</t>
  </si>
  <si>
    <t>Actividad</t>
  </si>
  <si>
    <t>Anual</t>
  </si>
  <si>
    <t>JUSTIFICACION TRIMESTRAL Y ANUAL DE AVANCE DE RESULTADOS 2023</t>
  </si>
  <si>
    <t>SEGUIMIENTO A LA EJECUCIÓN DEL PRESUPUESTO AUTORIZADO</t>
  </si>
  <si>
    <t>UNIDAD ADMINISTRATIVA</t>
  </si>
  <si>
    <t>INSTRUCTIVO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</si>
  <si>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</si>
  <si>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EL COLOR DE LA CELDA REPRESENTA QUE NO SE PROGRAMÓ ACTIVIDAD EN ESE TRIMESTRE</t>
  </si>
  <si>
    <t>EL COLOR DE LA CELDA REPRESENTA QUE NO SE HA REPORTADO EL TRIMESTRE O QUE NO SE REALIZÓ POR NO ESTAR PROGRAMADO</t>
  </si>
  <si>
    <t>ANUAL</t>
  </si>
  <si>
    <t>Propósito
(IMCA)</t>
  </si>
  <si>
    <t>Componente
(DIRECCIÓN DE POLÍTICAS PÚBLICAS Y DIFUSIÓN )</t>
  </si>
  <si>
    <t>Componente
(DIRECCIÓN DE ACOMPAÑAMIENTO TERAPÉUTICO)</t>
  </si>
  <si>
    <t>Trimestral</t>
  </si>
  <si>
    <r>
      <rPr>
        <b/>
        <sz val="11"/>
        <color theme="0"/>
        <rFont val="Arial"/>
        <family val="2"/>
      </rPr>
      <t>UNIDAD DE MEDIDA DEL INDICADOR:</t>
    </r>
    <r>
      <rPr>
        <sz val="11"/>
        <color theme="0"/>
        <rFont val="Arial"/>
        <family val="2"/>
      </rPr>
      <t xml:space="preserve"> Porcentaje
</t>
    </r>
    <r>
      <rPr>
        <b/>
        <sz val="11"/>
        <color theme="0"/>
        <rFont val="Arial"/>
        <family val="2"/>
      </rPr>
      <t>UNIDAD DE MEDIDA DE LA VARIABLE:</t>
    </r>
    <r>
      <rPr>
        <sz val="11"/>
        <color theme="0"/>
        <rFont val="Arial"/>
        <family val="2"/>
      </rPr>
      <t xml:space="preserve"> Personas</t>
    </r>
  </si>
  <si>
    <r>
      <rPr>
        <b/>
        <sz val="11"/>
        <rFont val="Arial"/>
        <family val="2"/>
      </rPr>
      <t xml:space="preserve">UNIDAD DE MEDIDA DEL INDICADOR: </t>
    </r>
    <r>
      <rPr>
        <sz val="11"/>
        <rFont val="Arial"/>
        <family val="2"/>
      </rPr>
      <t xml:space="preserve">
Porcentaje
</t>
    </r>
    <r>
      <rPr>
        <b/>
        <sz val="11"/>
        <rFont val="Arial"/>
        <family val="2"/>
      </rPr>
      <t xml:space="preserve">UNIDAD DE MEDIDA DE LA VARIABLE: </t>
    </r>
    <r>
      <rPr>
        <sz val="11"/>
        <rFont val="Arial"/>
        <family val="2"/>
      </rPr>
      <t xml:space="preserve">
Personas</t>
    </r>
  </si>
  <si>
    <r>
      <rPr>
        <b/>
        <sz val="11"/>
        <rFont val="Arial"/>
        <family val="2"/>
      </rPr>
      <t xml:space="preserve">UNIDAD DE MEDIDA DEL INDICADOR: </t>
    </r>
    <r>
      <rPr>
        <sz val="11"/>
        <rFont val="Arial"/>
        <family val="2"/>
      </rPr>
      <t xml:space="preserve">
Porcentaje
</t>
    </r>
    <r>
      <rPr>
        <b/>
        <sz val="11"/>
        <rFont val="Arial"/>
        <family val="2"/>
      </rPr>
      <t xml:space="preserve">UNIDAD DE MEDIDA DE LA VARIABLE: </t>
    </r>
    <r>
      <rPr>
        <sz val="11"/>
        <rFont val="Arial"/>
        <family val="2"/>
      </rPr>
      <t xml:space="preserve">
Impactos</t>
    </r>
  </si>
  <si>
    <r>
      <rPr>
        <b/>
        <sz val="11"/>
        <rFont val="Arial"/>
        <family val="2"/>
      </rPr>
      <t xml:space="preserve">PEC: </t>
    </r>
    <r>
      <rPr>
        <sz val="11"/>
        <rFont val="Arial"/>
        <family val="2"/>
      </rPr>
      <t>Porcentaje de escuelas certificadas como #YoNoSoyCómplice.</t>
    </r>
  </si>
  <si>
    <r>
      <rPr>
        <b/>
        <sz val="11"/>
        <rFont val="Arial"/>
        <family val="2"/>
      </rPr>
      <t xml:space="preserve">UNIDAD DE MEDIDA DEL INDICADOR: </t>
    </r>
    <r>
      <rPr>
        <sz val="11"/>
        <rFont val="Arial"/>
        <family val="2"/>
      </rPr>
      <t xml:space="preserve">
Porcentaje
</t>
    </r>
    <r>
      <rPr>
        <b/>
        <sz val="11"/>
        <rFont val="Arial"/>
        <family val="2"/>
      </rPr>
      <t xml:space="preserve">UNIDAD DE MEDIDA DE LA VARIABLE: </t>
    </r>
    <r>
      <rPr>
        <sz val="11"/>
        <rFont val="Arial"/>
        <family val="2"/>
      </rPr>
      <t xml:space="preserve">
Certificado</t>
    </r>
  </si>
  <si>
    <r>
      <rPr>
        <b/>
        <sz val="11"/>
        <rFont val="Arial"/>
        <family val="2"/>
      </rPr>
      <t xml:space="preserve">UNIDAD DE MEDIDA DEL INDICADOR: </t>
    </r>
    <r>
      <rPr>
        <sz val="11"/>
        <rFont val="Arial"/>
        <family val="2"/>
      </rPr>
      <t xml:space="preserve">
Porcentaje
</t>
    </r>
    <r>
      <rPr>
        <b/>
        <sz val="11"/>
        <rFont val="Arial"/>
        <family val="2"/>
      </rPr>
      <t xml:space="preserve">UNIDAD DE MEDIDA DE LA VARIABLE: </t>
    </r>
    <r>
      <rPr>
        <sz val="11"/>
        <rFont val="Arial"/>
        <family val="2"/>
      </rPr>
      <t xml:space="preserve">
Becas</t>
    </r>
  </si>
  <si>
    <r>
      <rPr>
        <b/>
        <sz val="11"/>
        <rFont val="Arial"/>
        <family val="2"/>
      </rPr>
      <t xml:space="preserve">PUCS: </t>
    </r>
    <r>
      <rPr>
        <sz val="11"/>
        <rFont val="Arial"/>
        <family val="2"/>
      </rPr>
      <t>Porcentaje de usuarios canalizados con seguimiento.</t>
    </r>
  </si>
  <si>
    <t>Dirección General</t>
  </si>
  <si>
    <t>INSTITUTO MUNICIPAL CONTRA LAS ADICCIONES</t>
  </si>
  <si>
    <t>REVISÓ
Mtro. Enrique E. Encalada Sánchez
Dirección de Planeación de la DGPM</t>
  </si>
  <si>
    <t>ELABORÓ
Lic. Carla Guzmán López Gatell
Directora de Administración, Contabilidad y Finanzas del 
Instituto Municipal Contra las Adicciones</t>
  </si>
  <si>
    <t>SEGUIMIENTO DE AVANCE EN CUMPLIMIENTO DE METAS Y OBJETIVOS 2024</t>
  </si>
  <si>
    <r>
      <t xml:space="preserve">PPAA: </t>
    </r>
    <r>
      <rPr>
        <sz val="11"/>
        <color theme="0"/>
        <rFont val="Arial"/>
        <family val="2"/>
      </rPr>
      <t>Porcentaje de personas  atendidas y sensibilizadas sobre las causas, efectos y  la prevención de las adicciones.</t>
    </r>
  </si>
  <si>
    <r>
      <rPr>
        <b/>
        <sz val="11"/>
        <rFont val="Arial"/>
        <family val="2"/>
      </rPr>
      <t xml:space="preserve">PPSA: </t>
    </r>
    <r>
      <rPr>
        <sz val="11"/>
        <rFont val="Arial"/>
        <family val="2"/>
      </rPr>
      <t>Porcentaje de personas sensibilizadas con las  actividades del IMCA.</t>
    </r>
  </si>
  <si>
    <r>
      <rPr>
        <b/>
        <sz val="11"/>
        <rFont val="Arial"/>
        <family val="2"/>
      </rPr>
      <t xml:space="preserve">PIRS: </t>
    </r>
    <r>
      <rPr>
        <sz val="11"/>
        <rFont val="Arial"/>
        <family val="2"/>
      </rPr>
      <t>Porcentaje de impactos en las redes sociales.</t>
    </r>
  </si>
  <si>
    <r>
      <rPr>
        <b/>
        <sz val="11"/>
        <rFont val="Arial"/>
        <family val="2"/>
      </rPr>
      <t xml:space="preserve">PADP: </t>
    </r>
    <r>
      <rPr>
        <sz val="11"/>
        <rFont val="Arial"/>
        <family val="2"/>
      </rPr>
      <t>Porcentaje de actividades dirigidas a la población.</t>
    </r>
  </si>
  <si>
    <r>
      <rPr>
        <b/>
        <sz val="11"/>
        <rFont val="Arial"/>
        <family val="2"/>
      </rPr>
      <t xml:space="preserve">PPA: </t>
    </r>
    <r>
      <rPr>
        <sz val="11"/>
        <rFont val="Arial"/>
        <family val="2"/>
      </rPr>
      <t>Porcentaje de personas atendidas con adicciones.</t>
    </r>
  </si>
  <si>
    <r>
      <rPr>
        <b/>
        <sz val="11"/>
        <rFont val="Arial"/>
        <family val="2"/>
      </rPr>
      <t xml:space="preserve">PPAPC: </t>
    </r>
    <r>
      <rPr>
        <sz val="11"/>
        <rFont val="Arial"/>
        <family val="2"/>
      </rPr>
      <t>Porcentaje de personas atendidas de primer contacto.</t>
    </r>
  </si>
  <si>
    <r>
      <rPr>
        <b/>
        <sz val="11"/>
        <rFont val="Arial"/>
        <family val="2"/>
      </rPr>
      <t>PPDC:</t>
    </r>
    <r>
      <rPr>
        <sz val="11"/>
        <rFont val="Arial"/>
        <family val="2"/>
      </rPr>
      <t xml:space="preserve"> Porcentaje de personas diagnosticadas que fueron canalizadas.</t>
    </r>
  </si>
  <si>
    <r>
      <rPr>
        <b/>
        <sz val="11"/>
        <rFont val="Arial"/>
        <family val="2"/>
      </rPr>
      <t>PBO:</t>
    </r>
    <r>
      <rPr>
        <sz val="11"/>
        <rFont val="Arial"/>
        <family val="2"/>
      </rPr>
      <t xml:space="preserve"> Porcentaje de becas otorgadas.</t>
    </r>
  </si>
  <si>
    <r>
      <rPr>
        <b/>
        <sz val="11"/>
        <rFont val="Arial"/>
        <family val="2"/>
      </rPr>
      <t xml:space="preserve">PDE: </t>
    </r>
    <r>
      <rPr>
        <sz val="11"/>
        <rFont val="Arial"/>
        <family val="2"/>
      </rPr>
      <t>Porcentajes de diagnósticos entregados</t>
    </r>
  </si>
  <si>
    <r>
      <t xml:space="preserve">PPAUM: </t>
    </r>
    <r>
      <rPr>
        <sz val="11"/>
        <rFont val="Arial"/>
        <family val="2"/>
      </rPr>
      <t>Porcentaje de personas atendidas en la unidad móvil.</t>
    </r>
  </si>
  <si>
    <r>
      <rPr>
        <b/>
        <sz val="11"/>
        <rFont val="Arial"/>
        <family val="2"/>
      </rPr>
      <t xml:space="preserve">UNIDAD DE MEDIDA DEL INDICADOR: </t>
    </r>
    <r>
      <rPr>
        <sz val="11"/>
        <rFont val="Arial"/>
        <family val="2"/>
      </rPr>
      <t xml:space="preserve">
Porcentaje
</t>
    </r>
    <r>
      <rPr>
        <b/>
        <sz val="11"/>
        <rFont val="Arial"/>
        <family val="2"/>
      </rPr>
      <t xml:space="preserve">UNIDAD DE MEDIDA DE LA VARIABLE: </t>
    </r>
    <r>
      <rPr>
        <sz val="11"/>
        <rFont val="Arial"/>
        <family val="2"/>
      </rPr>
      <t xml:space="preserve">
Actividades</t>
    </r>
  </si>
  <si>
    <r>
      <rPr>
        <b/>
        <sz val="11"/>
        <rFont val="Arial"/>
        <family val="2"/>
      </rPr>
      <t xml:space="preserve">UNIDAD DE MEDIDA DEL INDICADOR: </t>
    </r>
    <r>
      <rPr>
        <sz val="11"/>
        <rFont val="Arial"/>
        <family val="2"/>
      </rPr>
      <t xml:space="preserve">
Porcentaje
</t>
    </r>
    <r>
      <rPr>
        <b/>
        <sz val="11"/>
        <rFont val="Arial"/>
        <family val="2"/>
      </rPr>
      <t xml:space="preserve">UNIDAD DE MEDIDA DE LA VARIABLE: </t>
    </r>
    <r>
      <rPr>
        <sz val="11"/>
        <rFont val="Arial"/>
        <family val="2"/>
      </rPr>
      <t xml:space="preserve">
Atenciones</t>
    </r>
  </si>
  <si>
    <r>
      <rPr>
        <b/>
        <sz val="11"/>
        <rFont val="Arial"/>
        <family val="2"/>
      </rPr>
      <t xml:space="preserve">UNIDAD DE MEDIDA DEL INDICADOR: </t>
    </r>
    <r>
      <rPr>
        <sz val="11"/>
        <rFont val="Arial"/>
        <family val="2"/>
      </rPr>
      <t xml:space="preserve">
Porcentaje
</t>
    </r>
    <r>
      <rPr>
        <b/>
        <sz val="11"/>
        <rFont val="Arial"/>
        <family val="2"/>
      </rPr>
      <t xml:space="preserve">UNIDAD DE MEDIDA DE LA VARIABLE: </t>
    </r>
    <r>
      <rPr>
        <sz val="11"/>
        <rFont val="Arial"/>
        <family val="2"/>
      </rPr>
      <t xml:space="preserve">
Diagnósticos</t>
    </r>
  </si>
  <si>
    <t>META PROGRAMADA 2024</t>
  </si>
  <si>
    <t>META REALIZADA 2024</t>
  </si>
  <si>
    <t>PORCENTAJE DE AVANCE TRIMESTRAL 2024</t>
  </si>
  <si>
    <t>PORCENTAJE DE AVANCE TRIMESTRAL ACUMULADO 2024</t>
  </si>
  <si>
    <t>AVANCE EN CUMPLIMIENTO DE METAS TRIMESTRAL Y ANUAL ACUMULADO 2024</t>
  </si>
  <si>
    <t>TRIMESTRE 1 2024</t>
  </si>
  <si>
    <t>TRIMESTRE 2 2024</t>
  </si>
  <si>
    <t>TRIMESTRE 3 2024</t>
  </si>
  <si>
    <t>TRIMESTRE 4 2024</t>
  </si>
  <si>
    <t>JUSTIFICACIÓN TRIMESTRAL DE AVANCE DE RESULTADOS 2024</t>
  </si>
  <si>
    <t>CLAVE Y NOMBRE DEL PPA: E-PPA 4.6 PROGRAMA DE PREVENCIÓN Y ATENCIÓN DE LAS ADICCIONES</t>
  </si>
  <si>
    <t>4.6.1 Contribuir en la promoción de  acciones que combatan las causas que generan las violencias y la delincuencia contribuyendo a la paz y la justica mediante el conocimiento respecto a las causas, efectos y prevención  de las adicciones.</t>
  </si>
  <si>
    <t>4.6.1.1 La población del Municipio de Benito Juárez recibe atención y se informa respecto a las causas, efectos y prevención  de las adicciones.</t>
  </si>
  <si>
    <t>4.6.1.1.1 Acciones encaminadas a incrementar el conocimiento social y la sensibilización sobre las causas, efectos y prevención de las adicciones realizadas.</t>
  </si>
  <si>
    <t>4.6.1.1.1.1 Difusión digital sobre las actividades institucionales, así como información para la prevención de las adicciones.</t>
  </si>
  <si>
    <t>4.6.1.1.1.2 Fortalecimiento de la cultura de prevención de las adicciones.</t>
  </si>
  <si>
    <t>4.6.1.1.1.3 Otorgamiento de certificados a instituciones educativas por cumplir con los lineamientos de prevención y detección de adicciones establecidas por el IMCA.</t>
  </si>
  <si>
    <t>4.6.1.1.2 Atención dirigida y otorgada a la población sobre las adicciones.</t>
  </si>
  <si>
    <t>4.6.1.1.2.1 Atención de primer contacto  para la detección de adicciones.</t>
  </si>
  <si>
    <t>4.6.1.1.2.2 Diagnóstico y canalización de usuarios.</t>
  </si>
  <si>
    <t xml:space="preserve">4.6.1.1.2.3 Seguimiento y reinserción social a los usuarios en su programa de rehabilitación. </t>
  </si>
  <si>
    <t>4.6.1.1.2.4 Otorgamiento de Becas a personas principalmente con adicciones.</t>
  </si>
  <si>
    <t>4.6.1.1.2.5 Otorgamiento de diagnósticos del "Programa de Cero a 100"</t>
  </si>
  <si>
    <t xml:space="preserve">4.6.1.1.2.6 Seguimiento a los usuarios en su programa de rehabilitación y reinserción social. </t>
  </si>
  <si>
    <t>NO DISPONIBLE</t>
  </si>
  <si>
    <t>PPPIVCENVIPE: Porcentaje de población de 18 años y más que percibe inseguro vivir en Cancún.
ENVIPE: Encuesta Nacional de Seguridad Pública Urbana. Periodicidad Anual.</t>
  </si>
  <si>
    <t>UNIDAD DE MEDIDA DEL INDICADOR: 
Porcentaje</t>
  </si>
  <si>
    <r>
      <t xml:space="preserve">Justificación trimestral: </t>
    </r>
    <r>
      <rPr>
        <sz val="11"/>
        <color theme="1"/>
        <rFont val="Arial"/>
        <family val="2"/>
      </rPr>
      <t>Este indicador tiene como meta anual  120,400 sensibilizaciones y actividades para incrementar el conocimiento social sobre las causas, los efectos y la prevención de las adicciones del municipio de Benito Juárez. En el trimestre se realizaron 61,230 impactos a través de las redes sociales así como las diversas actividades, y certificaciones a instituciones educativas. El porcentaje alcanzado de 203.42 % principalmente se deriva de la movilidad en las redes sociales para dar a conocer sobre las actividades que realiza el instituto, así como información de interés para el conocimiento de la sociedad sobre las adicciones.</t>
    </r>
    <r>
      <rPr>
        <b/>
        <sz val="11"/>
        <color theme="1"/>
        <rFont val="Arial"/>
        <family val="2"/>
      </rPr>
      <t xml:space="preserve">
</t>
    </r>
  </si>
  <si>
    <r>
      <t xml:space="preserve">Meta trimestral: </t>
    </r>
    <r>
      <rPr>
        <sz val="11"/>
        <color theme="1"/>
        <rFont val="Arial"/>
        <family val="2"/>
      </rPr>
      <t>Este indicador tiene como meta anual 120,000 impactos en las redes sociales del instituto. En el trimestre se realizaron 61,145 impactos de los 30,000 programados. El porcentaje alcanzado de 203.82 % se debe principalmente que el instituto mantiene las plataformas de las redes sociales activas compartiendo y publicando todas las actividades que se realizan a lo largo del periodo a reportar.</t>
    </r>
    <r>
      <rPr>
        <b/>
        <sz val="11"/>
        <color theme="1"/>
        <rFont val="Arial"/>
        <family val="2"/>
      </rPr>
      <t xml:space="preserve">
</t>
    </r>
  </si>
  <si>
    <r>
      <t>Justificación trimestral</t>
    </r>
    <r>
      <rPr>
        <sz val="11"/>
        <color theme="1"/>
        <rFont val="Arial"/>
        <family val="2"/>
      </rPr>
      <t>: Este indicador tiene como meta anual 360 acciones a realizar. En este trimestre se realizaron 84 acciones de las 90 programadas. El porcentaje alcanzado del 93.33% se debe principalmente que las escuelas han tenido muy buena aceptación de las pláticas que se han impartido, así como también el instituto participa en las acciones que se realizan a traves de la estrategia integral "Todos por la Paz", y en la instalación de los módulos de atención en diversos eventos y puntos en la ciudad.</t>
    </r>
    <r>
      <rPr>
        <b/>
        <sz val="11"/>
        <color theme="1"/>
        <rFont val="Arial"/>
        <family val="2"/>
      </rPr>
      <t xml:space="preserve">
</t>
    </r>
  </si>
  <si>
    <r>
      <t xml:space="preserve">Justificación trimestral: </t>
    </r>
    <r>
      <rPr>
        <sz val="11"/>
        <color theme="1"/>
        <rFont val="Arial"/>
        <family val="2"/>
      </rPr>
      <t>Este indicador tiene como meta anual 40 certificaciones. En este trimestre se reportó 1 reconocimiento de los 10 programados. El porcentaje alcanzado del 10.00% se debe principalmente que durante el periodo se priorizarón las pláticas y actividad realizadas por el instituto.</t>
    </r>
    <r>
      <rPr>
        <b/>
        <sz val="11"/>
        <color theme="1"/>
        <rFont val="Arial"/>
        <family val="2"/>
      </rPr>
      <t xml:space="preserve">
</t>
    </r>
  </si>
  <si>
    <r>
      <t xml:space="preserve">Justificación trimestral: </t>
    </r>
    <r>
      <rPr>
        <sz val="11"/>
        <color theme="1"/>
        <rFont val="Arial"/>
        <family val="2"/>
      </rPr>
      <t xml:space="preserve">Este indicador tiene como meta anual 43,255 atenciones. En este trimestre  se realizaron 5,028 atenciones de las 6,075 programadas. El porcentaje alcanzado de 82.77% se debe principalmente a las atenciones brindadas en diversos eventos, atenciones en pláticas , atenciones brindadas en las diversas sucursales del Instituto así como los seguimiento que brindo el equipo terapéutico a los estudiantes y a los usuarios en general durante el trimestre, cabe mencionar que se estuvieron instalando módulos de atención en diversos puntos de la ciudad propiciando que la ciudadanía conozca las actividades que realiza el instituto y genera un vínculo mas cercano con los ciudadanos. </t>
    </r>
    <r>
      <rPr>
        <b/>
        <sz val="11"/>
        <color theme="1"/>
        <rFont val="Arial"/>
        <family val="2"/>
      </rPr>
      <t xml:space="preserve">
</t>
    </r>
  </si>
  <si>
    <r>
      <t xml:space="preserve">Justificación trimestral: </t>
    </r>
    <r>
      <rPr>
        <sz val="11"/>
        <color theme="1"/>
        <rFont val="Arial"/>
        <family val="2"/>
      </rPr>
      <t>Este indicador tiene como meta anual 2,000 diagnósticos y canalizaciones. En este trimestre se realizaron 366 diagnósticos y canalizaciones de los 500 programados. El porcentaje alcanzado de 73.20% se debe principalmente a la atención brindada a los usuarios y que aceptaron el proceso de canalización.</t>
    </r>
    <r>
      <rPr>
        <b/>
        <sz val="11"/>
        <color theme="1"/>
        <rFont val="Arial"/>
        <family val="2"/>
      </rPr>
      <t xml:space="preserve">
</t>
    </r>
  </si>
  <si>
    <r>
      <t xml:space="preserve">Justificación trimestral: </t>
    </r>
    <r>
      <rPr>
        <sz val="11"/>
        <color theme="1"/>
        <rFont val="Arial"/>
        <family val="2"/>
      </rPr>
      <t>Este indicador tiene como meta anual 2,000 usuarios canalizados con seguimiento. En este trimestre se realizaron 1,155 seguimiento de los 500 programados. El porcentaje alcanzado de 231% se debe principalmente a la labor del equipo terapéutico que gestiona los seguimientos de los usuarios canalizados para estar atentos a su recuperación.</t>
    </r>
    <r>
      <rPr>
        <b/>
        <sz val="11"/>
        <color theme="1"/>
        <rFont val="Arial"/>
        <family val="2"/>
      </rPr>
      <t xml:space="preserve">
</t>
    </r>
  </si>
  <si>
    <r>
      <t xml:space="preserve">Justificación trimestral: </t>
    </r>
    <r>
      <rPr>
        <sz val="11"/>
        <color theme="1"/>
        <rFont val="Arial"/>
        <family val="2"/>
      </rPr>
      <t>Este indicador tiene como meta anual otorgar 120 becas a usuarios principalmente con adicciones. En este trimestre se otorgaron 23 becas de las 30 programadas. El porcentaje alcanzado de 76.67% se debe principalmente que los usuarios han aceptado ser becados para su proceso de rehabilitación.</t>
    </r>
    <r>
      <rPr>
        <b/>
        <sz val="11"/>
        <color theme="1"/>
        <rFont val="Arial"/>
        <family val="2"/>
      </rPr>
      <t xml:space="preserve">
</t>
    </r>
  </si>
  <si>
    <r>
      <t xml:space="preserve">Justificación trimestral: </t>
    </r>
    <r>
      <rPr>
        <sz val="11"/>
        <color theme="1"/>
        <rFont val="Arial"/>
        <family val="2"/>
      </rPr>
      <t>Este indicador tiene como meta anual otorgar hasta 18,000 diagnósticos derivados del programa de "0 a 100", durante el segundo trimestre se ejecuto el programa ya que se encontraba programado para dicho periodo.</t>
    </r>
    <r>
      <rPr>
        <b/>
        <sz val="11"/>
        <color theme="1"/>
        <rFont val="Arial"/>
        <family val="2"/>
      </rPr>
      <t xml:space="preserve">
</t>
    </r>
  </si>
  <si>
    <r>
      <t xml:space="preserve">Justificación trimestral: </t>
    </r>
    <r>
      <rPr>
        <sz val="11"/>
        <color theme="0"/>
        <rFont val="Arial"/>
        <family val="2"/>
      </rPr>
      <t>Este indicador tiene como meta anual atender y sensibilizar a 163,655 usuarios a través de las redes sociales y de las pláticas impartidas a instituciones educativas públicas y privadas, así como los módulos de atención y de las actividades realizadas en diversos puntos de la ciudad. En el trimestre se realizaron 66,258 impactos en redes sociales, asi como atenciones otorgadas a la ciudadanía. El porcentaje alcanzado de 183.16% se debe principalmente a los impactos que se realizaron a través de las redes sociales y las diversas atenciones de primer contacto que se realizaron durante el trimestre, motivo por el cual se logro alcanzar satisfactoriamente el porcentaje programado para el trimestre a reportar.</t>
    </r>
  </si>
  <si>
    <r>
      <t xml:space="preserve">Justificación trimestral: </t>
    </r>
    <r>
      <rPr>
        <sz val="11"/>
        <color theme="1"/>
        <rFont val="Arial"/>
        <family val="2"/>
      </rPr>
      <t>Este indicador tiene como meta anual 21,000 atenciones de primer contacto. En este trimestre  se realizaron 3,484 atenciones de primer contacto de la 5,000 programadas. El porcentaje alcanzado de 69.68% se debe principalmente que el equipo terapéutico estuvo impartiendo pláticas a diversas escuelas e instituciones privadas y participando en las escuelas dando seguimientos a los estudiantes,  la instalación de los módulos de atención y la participación en diversos eventos dieron como resultado que más estudiantes y ciudadanos que han participado en las pláticas, en eventos o en los módulos soliciten ayuda.</t>
    </r>
    <r>
      <rPr>
        <b/>
        <sz val="11"/>
        <color theme="1"/>
        <rFont val="Arial"/>
        <family val="2"/>
      </rPr>
      <t xml:space="preserve">
</t>
    </r>
  </si>
  <si>
    <t>TRIMESTRE 1    2024</t>
  </si>
  <si>
    <t>En el avance Trimestral en la ejecución del presupuesto se puede vizualizar un mayor devengo, esto se deben principalmente que durante el tercer trimestre se termino de devengar el pago del programa de "0 a 100".</t>
  </si>
  <si>
    <r>
      <t xml:space="preserve">META ANUAL: </t>
    </r>
    <r>
      <rPr>
        <sz val="11"/>
        <rFont val="Arial"/>
        <family val="2"/>
      </rPr>
      <t>CORRESPONDE A LA META AJUSTADA EN EL PMD 2021-2024 ACTUALIZADO</t>
    </r>
    <r>
      <rPr>
        <b/>
        <sz val="11"/>
        <rFont val="Arial"/>
        <family val="2"/>
      </rPr>
      <t xml:space="preserve">
META PROGRAMADA: </t>
    </r>
    <r>
      <rPr>
        <sz val="11"/>
        <rFont val="Arial"/>
        <family val="2"/>
      </rPr>
      <t>Al ser un indicador NO ACUMULATIVO la meta programada para cada trimestre considera el mismo valor.</t>
    </r>
    <r>
      <rPr>
        <b/>
        <sz val="11"/>
        <rFont val="Arial"/>
        <family val="2"/>
      </rPr>
      <t xml:space="preserve">
META LOGRADA: </t>
    </r>
    <r>
      <rPr>
        <sz val="11"/>
        <rFont val="Arial"/>
        <family val="2"/>
      </rPr>
      <t>Registra el valor proporcionado por el INEGI en la encuesta ENVIPE, mientras no se actualice seguirá siendo igual al último dato disponible.</t>
    </r>
    <r>
      <rPr>
        <b/>
        <sz val="11"/>
        <rFont val="Arial"/>
        <family val="2"/>
      </rPr>
      <t xml:space="preserve">
PORCENTAJE DE AVANCE TRIMESTRAL: </t>
    </r>
    <r>
      <rPr>
        <sz val="11"/>
        <rFont val="Arial"/>
        <family val="2"/>
      </rPr>
      <t>Calcula el avance de la meta lograda en el trimestre respecto a la meta programada. Al ser un indicador descendiente se espera que los avances sean negativos indicando que la inseguridad ha disminuido.</t>
    </r>
    <r>
      <rPr>
        <b/>
        <sz val="11"/>
        <rFont val="Arial"/>
        <family val="2"/>
      </rPr>
      <t xml:space="preserve">
PORCENTAJE DE AVANCE ACUMULADO TRIMESTRALMENTE: </t>
    </r>
    <r>
      <rPr>
        <sz val="11"/>
        <rFont val="Arial"/>
        <family val="2"/>
      </rPr>
      <t>El avance acumulado al primer trimestre es igual al avance del primer trimestre, por eso no aparece. A partir del segundo trimestre se calculan los avances logrados respecto a los programados realizando las sumas de los trimestres que se reportan. Por ejemplo para el segundo trimestre se suma lo logrado en el primero y segundo trimestre, se divide entre la suma de lo programado en el primero y segundo trimestre y a este resultado se le resta la unidad para obtener el avance acumulado.</t>
    </r>
    <r>
      <rPr>
        <b/>
        <sz val="11"/>
        <rFont val="Arial"/>
        <family val="2"/>
      </rPr>
      <t xml:space="preserve">
SEMAFORIZACIÓN: </t>
    </r>
    <r>
      <rPr>
        <sz val="11"/>
        <rFont val="Arial"/>
        <family val="2"/>
      </rPr>
      <t>Si el avance es igual a 0% o menor la celda se pintará de color verde; si el avance es mayor a cero y menor al 15% la celda se pintará de amarillo; y si el valor es mayor al 15% la celda se pintará de rojo.</t>
    </r>
    <r>
      <rPr>
        <b/>
        <sz val="11"/>
        <rFont val="Arial"/>
        <family val="2"/>
      </rPr>
      <t xml:space="preserve">
TEXTO NO APLICA: </t>
    </r>
    <r>
      <rPr>
        <sz val="11"/>
        <rFont val="Arial"/>
        <family val="2"/>
      </rPr>
      <t>Los avances mostrarán la leyenda NO APLICA mientras no se registren metas logradas.</t>
    </r>
    <r>
      <rPr>
        <b/>
        <sz val="11"/>
        <rFont val="Arial"/>
        <family val="2"/>
      </rPr>
      <t xml:space="preserve">
AVANCE LOGRADO EN EL PRIMER TRIMESTRE 2024: </t>
    </r>
    <r>
      <rPr>
        <sz val="11"/>
        <rFont val="Arial"/>
        <family val="2"/>
      </rPr>
      <t xml:space="preserve">Tanto el avance trimestral como el acumulado trimestral fue de 11.43% un valor positivo indicando que la inseguridad se incrementó respecto a lo esperado. El semáforo está en amarillo. </t>
    </r>
  </si>
  <si>
    <r>
      <t xml:space="preserve">Justificación trimestral: </t>
    </r>
    <r>
      <rPr>
        <sz val="11"/>
        <color theme="1"/>
        <rFont val="Arial"/>
        <family val="2"/>
      </rPr>
      <t xml:space="preserve">Este indicador tiene como meta anual otorgar 135 diagnósticos de personas atendidas en la unidad móvil. Las atenciones se reportan para el siguiente trimestre, toda vez que esta actividad se encuentra en estructuración para la atención de los usuarios </t>
    </r>
    <r>
      <rPr>
        <b/>
        <sz val="11"/>
        <color theme="1"/>
        <rFont val="Arial"/>
        <family val="2"/>
      </rPr>
      <t xml:space="preserve">
</t>
    </r>
  </si>
  <si>
    <t>AUTORIZÓ
C. Alberto Ortuño Báez
Encargado del despacho del 
Instituto Municipal Contra las Adicciones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</si>
</sst>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21" x14ac:knownFonts="1">
    <font>
      <sz val="11"/>
      <color theme="1"/>
      <name val="Calibri"/>
      <family val="2"/>
      <scheme val="minor"/>
    </font>
    <font>
      <sz val="11"/>
      <color theme="1"/>
      <name val="Calibri"/>
      <family val="2"/>
      <scheme val="minor"/>
    </font>
    <font>
      <b/>
      <sz val="24"/>
      <color theme="0"/>
      <name val="Arial"/>
      <family val="2"/>
    </font>
    <font>
      <b/>
      <sz val="11"/>
      <name val="Arial"/>
      <family val="2"/>
    </font>
    <font>
      <b/>
      <sz val="11"/>
      <color theme="1"/>
      <name val="Arial"/>
      <family val="2"/>
    </font>
    <font>
      <b/>
      <sz val="11"/>
      <color rgb="FF000000"/>
      <name val="Arial"/>
      <family val="2"/>
    </font>
    <font>
      <sz val="11"/>
      <color theme="1"/>
      <name val="Arial"/>
      <family val="2"/>
    </font>
    <font>
      <sz val="11"/>
      <name val="Arial"/>
      <family val="2"/>
    </font>
    <font>
      <b/>
      <sz val="11"/>
      <color theme="0"/>
      <name val="Arial"/>
      <family val="2"/>
    </font>
    <font>
      <sz val="11"/>
      <color theme="0"/>
      <name val="Arial"/>
      <family val="2"/>
    </font>
    <font>
      <sz val="12"/>
      <color theme="1"/>
      <name val="Calibri"/>
      <family val="2"/>
      <scheme val="minor"/>
    </font>
    <font>
      <b/>
      <sz val="14"/>
      <color theme="0"/>
      <name val="Arial"/>
      <family val="2"/>
    </font>
    <font>
      <b/>
      <sz val="14"/>
      <color rgb="FFFFFFFF"/>
      <name val="Arial"/>
      <family val="2"/>
    </font>
    <font>
      <sz val="12"/>
      <name val="Arial"/>
      <family val="2"/>
    </font>
    <font>
      <sz val="12"/>
      <color theme="1"/>
      <name val="Arial"/>
      <family val="2"/>
    </font>
    <font>
      <b/>
      <sz val="12"/>
      <color theme="1"/>
      <name val="Calibri"/>
      <family val="2"/>
      <scheme val="minor"/>
    </font>
    <font>
      <b/>
      <sz val="11"/>
      <color theme="1"/>
      <name val="Calibri"/>
      <family val="2"/>
      <scheme val="minor"/>
    </font>
    <font>
      <b/>
      <sz val="14"/>
      <color theme="0"/>
      <name val="Calibri"/>
      <family val="2"/>
      <scheme val="minor"/>
    </font>
    <font>
      <b/>
      <sz val="16"/>
      <color theme="0"/>
      <name val="Arial"/>
      <family val="2"/>
    </font>
    <font>
      <b/>
      <sz val="14"/>
      <color theme="1"/>
      <name val="Calibri"/>
      <family val="2"/>
      <scheme val="minor"/>
    </font>
    <font>
      <sz val="14"/>
      <color theme="1"/>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2F2F2"/>
      </patternFill>
    </fill>
    <fill>
      <patternFill patternType="solid">
        <fgColor rgb="FF1A79BB"/>
        <bgColor rgb="FF000000"/>
      </patternFill>
    </fill>
    <fill>
      <patternFill patternType="solid">
        <fgColor rgb="FF1A79BB"/>
        <bgColor indexed="64"/>
      </patternFill>
    </fill>
    <fill>
      <patternFill patternType="solid">
        <fgColor rgb="FFAED8F4"/>
        <bgColor indexed="64"/>
      </patternFill>
    </fill>
    <fill>
      <patternFill patternType="solid">
        <fgColor rgb="FFFFEB9C"/>
        <bgColor indexed="64"/>
      </patternFill>
    </fill>
    <fill>
      <patternFill patternType="solid">
        <fgColor rgb="FFC7EFCE"/>
        <bgColor indexed="64"/>
      </patternFill>
    </fill>
    <fill>
      <patternFill patternType="solid">
        <fgColor theme="0" tint="-0.499984740745262"/>
        <bgColor indexed="64"/>
      </patternFill>
    </fill>
  </fills>
  <borders count="95">
    <border>
      <left/>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theme="1"/>
      </right>
      <top style="medium">
        <color indexed="64"/>
      </top>
      <bottom style="thin">
        <color indexed="64"/>
      </bottom>
      <diagonal/>
    </border>
    <border>
      <left style="thin">
        <color theme="1"/>
      </left>
      <right style="thin">
        <color theme="1"/>
      </right>
      <top style="medium">
        <color indexed="64"/>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right style="dotted">
        <color indexed="64"/>
      </right>
      <top style="thin">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style="medium">
        <color indexed="64"/>
      </top>
      <bottom style="medium">
        <color indexed="64"/>
      </bottom>
      <diagonal/>
    </border>
    <border>
      <left/>
      <right/>
      <top style="thin">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theme="1"/>
      </left>
      <right style="dashed">
        <color theme="1"/>
      </right>
      <top style="dashed">
        <color theme="1"/>
      </top>
      <bottom style="dashed">
        <color theme="1"/>
      </bottom>
      <diagonal/>
    </border>
    <border>
      <left style="dashed">
        <color theme="1"/>
      </left>
      <right style="dashed">
        <color theme="1"/>
      </right>
      <top style="dashed">
        <color theme="1"/>
      </top>
      <bottom style="dashed">
        <color theme="1"/>
      </bottom>
      <diagonal/>
    </border>
    <border>
      <left style="dashed">
        <color theme="1"/>
      </left>
      <right/>
      <top style="dashed">
        <color theme="1"/>
      </top>
      <bottom style="dashed">
        <color theme="1"/>
      </bottom>
      <diagonal/>
    </border>
    <border>
      <left style="dashed">
        <color theme="1"/>
      </left>
      <right style="medium">
        <color indexed="64"/>
      </right>
      <top style="dashed">
        <color theme="1"/>
      </top>
      <bottom style="dashed">
        <color theme="1"/>
      </bottom>
      <diagonal/>
    </border>
    <border>
      <left style="medium">
        <color theme="1"/>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bottom style="dotted">
        <color indexed="64"/>
      </bottom>
      <diagonal/>
    </border>
    <border>
      <left style="thin">
        <color indexed="64"/>
      </left>
      <right style="medium">
        <color indexed="64"/>
      </right>
      <top style="dotted">
        <color indexed="64"/>
      </top>
      <bottom style="thin">
        <color indexed="64"/>
      </bottom>
      <diagonal/>
    </border>
    <border>
      <left/>
      <right style="dashed">
        <color theme="1"/>
      </right>
      <top style="dashed">
        <color theme="1"/>
      </top>
      <bottom style="dashed">
        <color theme="1"/>
      </bottom>
      <diagonal/>
    </border>
    <border>
      <left/>
      <right style="dashed">
        <color theme="1"/>
      </right>
      <top style="dashed">
        <color theme="1"/>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tted">
        <color indexed="64"/>
      </left>
      <right/>
      <top style="medium">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medium">
        <color indexed="64"/>
      </bottom>
      <diagonal/>
    </border>
    <border>
      <left style="medium">
        <color indexed="64"/>
      </left>
      <right style="medium">
        <color indexed="64"/>
      </right>
      <top style="dashed">
        <color theme="1"/>
      </top>
      <bottom style="dotted">
        <color indexed="64"/>
      </bottom>
      <diagonal/>
    </border>
    <border>
      <left style="medium">
        <color indexed="64"/>
      </left>
      <right style="medium">
        <color indexed="64"/>
      </right>
      <top style="thin">
        <color indexed="64"/>
      </top>
      <bottom style="dotted">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dotted">
        <color indexed="64"/>
      </left>
      <right style="dotted">
        <color indexed="64"/>
      </right>
      <top style="dotted">
        <color indexed="64"/>
      </top>
      <bottom/>
      <diagonal/>
    </border>
    <border>
      <left style="dotted">
        <color indexed="64"/>
      </left>
      <right/>
      <top style="dotted">
        <color indexed="64"/>
      </top>
      <bottom/>
      <diagonal/>
    </border>
    <border>
      <left style="medium">
        <color indexed="64"/>
      </left>
      <right style="medium">
        <color indexed="64"/>
      </right>
      <top style="dotted">
        <color indexed="64"/>
      </top>
      <bottom/>
      <diagonal/>
    </border>
    <border>
      <left/>
      <right style="dashed">
        <color theme="1"/>
      </right>
      <top style="dashed">
        <color theme="1"/>
      </top>
      <bottom/>
      <diagonal/>
    </border>
    <border>
      <left style="dashed">
        <color theme="1"/>
      </left>
      <right style="dashed">
        <color theme="1"/>
      </right>
      <top style="dashed">
        <color theme="1"/>
      </top>
      <bottom/>
      <diagonal/>
    </border>
    <border>
      <left style="dashed">
        <color theme="1"/>
      </left>
      <right/>
      <top style="dashed">
        <color theme="1"/>
      </top>
      <bottom/>
      <diagonal/>
    </border>
    <border>
      <left style="medium">
        <color theme="1"/>
      </left>
      <right style="dashed">
        <color theme="1"/>
      </right>
      <top style="dashed">
        <color theme="1"/>
      </top>
      <bottom/>
      <diagonal/>
    </border>
    <border>
      <left style="dashed">
        <color theme="1"/>
      </left>
      <right style="medium">
        <color indexed="64"/>
      </right>
      <top style="dashed">
        <color theme="1"/>
      </top>
      <bottom/>
      <diagonal/>
    </border>
    <border>
      <left/>
      <right style="medium">
        <color indexed="64"/>
      </right>
      <top style="dotted">
        <color indexed="64"/>
      </top>
      <bottom/>
      <diagonal/>
    </border>
    <border>
      <left style="medium">
        <color indexed="64"/>
      </left>
      <right style="dashed">
        <color theme="1"/>
      </right>
      <top style="medium">
        <color indexed="64"/>
      </top>
      <bottom style="medium">
        <color indexed="64"/>
      </bottom>
      <diagonal/>
    </border>
    <border>
      <left style="dashed">
        <color theme="1"/>
      </left>
      <right style="dashed">
        <color theme="1"/>
      </right>
      <top style="medium">
        <color indexed="64"/>
      </top>
      <bottom style="medium">
        <color indexed="64"/>
      </bottom>
      <diagonal/>
    </border>
    <border>
      <left style="dashed">
        <color theme="1"/>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dotted">
        <color indexed="64"/>
      </left>
      <right style="medium">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thin">
        <color theme="1"/>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dotted">
        <color indexed="64"/>
      </left>
      <right style="medium">
        <color indexed="64"/>
      </right>
      <top style="dotted">
        <color indexed="64"/>
      </top>
      <bottom style="medium">
        <color indexed="64"/>
      </bottom>
      <diagonal/>
    </border>
    <border>
      <left style="medium">
        <color indexed="64"/>
      </left>
      <right/>
      <top style="thin">
        <color indexed="64"/>
      </top>
      <bottom style="medium">
        <color indexed="64"/>
      </bottom>
      <diagonal/>
    </border>
    <border>
      <left style="dotted">
        <color indexed="64"/>
      </left>
      <right style="thin">
        <color indexed="64"/>
      </right>
      <top style="dotted">
        <color indexed="64"/>
      </top>
      <bottom style="medium">
        <color indexed="64"/>
      </bottom>
      <diagonal/>
    </border>
    <border>
      <left style="hair">
        <color indexed="64"/>
      </left>
      <right style="dotted">
        <color indexed="64"/>
      </right>
      <top style="dotted">
        <color indexed="64"/>
      </top>
      <bottom style="medium">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medium">
        <color indexed="64"/>
      </bottom>
      <diagonal/>
    </border>
    <border>
      <left style="hair">
        <color indexed="64"/>
      </left>
      <right style="dotted">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0" fillId="0" borderId="0"/>
  </cellStyleXfs>
  <cellXfs count="153">
    <xf numFmtId="0" fontId="0" fillId="0" borderId="0" xfId="0"/>
    <xf numFmtId="0" fontId="3" fillId="2" borderId="1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4" fillId="7" borderId="10" xfId="0" applyFont="1" applyFill="1" applyBorder="1" applyAlignment="1">
      <alignment horizontal="center" vertical="center" wrapText="1"/>
    </xf>
    <xf numFmtId="0" fontId="4" fillId="7" borderId="11" xfId="0" applyFont="1" applyFill="1" applyBorder="1" applyAlignment="1">
      <alignment horizontal="center" vertical="center" wrapText="1"/>
    </xf>
    <xf numFmtId="0" fontId="3" fillId="7" borderId="12" xfId="0" applyFont="1" applyFill="1" applyBorder="1" applyAlignment="1">
      <alignment horizontal="center" vertical="center" wrapText="1"/>
    </xf>
    <xf numFmtId="0" fontId="7" fillId="7" borderId="13" xfId="0" applyFont="1" applyFill="1" applyBorder="1" applyAlignment="1">
      <alignment horizontal="justify" vertical="center" wrapText="1"/>
    </xf>
    <xf numFmtId="0" fontId="7" fillId="7" borderId="13"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7" fillId="3" borderId="13" xfId="0" applyFont="1" applyFill="1" applyBorder="1" applyAlignment="1">
      <alignment horizontal="left" vertical="center" wrapText="1"/>
    </xf>
    <xf numFmtId="0" fontId="7" fillId="3" borderId="13"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3" fillId="3" borderId="25" xfId="0" applyFont="1" applyFill="1" applyBorder="1" applyAlignment="1">
      <alignment horizontal="left" vertical="center" wrapText="1"/>
    </xf>
    <xf numFmtId="0" fontId="7" fillId="3" borderId="25"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6" fillId="3" borderId="30" xfId="0" applyFont="1" applyFill="1" applyBorder="1" applyAlignment="1">
      <alignment horizontal="justify" vertical="center" wrapText="1"/>
    </xf>
    <xf numFmtId="0" fontId="6" fillId="3" borderId="30" xfId="0" applyFont="1" applyFill="1" applyBorder="1" applyAlignment="1">
      <alignment horizontal="center" vertical="center" wrapText="1"/>
    </xf>
    <xf numFmtId="0" fontId="8" fillId="6" borderId="12" xfId="0" applyFont="1" applyFill="1" applyBorder="1" applyAlignment="1">
      <alignment horizontal="center" vertical="center" wrapText="1"/>
    </xf>
    <xf numFmtId="0" fontId="9" fillId="6" borderId="13" xfId="0" applyFont="1" applyFill="1" applyBorder="1" applyAlignment="1">
      <alignment horizontal="center" vertical="center" wrapText="1"/>
    </xf>
    <xf numFmtId="0" fontId="7" fillId="3" borderId="28"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7" borderId="31" xfId="0" applyFont="1" applyFill="1" applyBorder="1" applyAlignment="1">
      <alignment horizontal="center" vertical="center" wrapText="1"/>
    </xf>
    <xf numFmtId="0" fontId="7" fillId="7" borderId="34" xfId="0" applyFont="1" applyFill="1" applyBorder="1" applyAlignment="1">
      <alignment horizontal="center" vertical="center" wrapText="1"/>
    </xf>
    <xf numFmtId="10" fontId="13" fillId="3" borderId="22" xfId="2" applyNumberFormat="1" applyFont="1" applyFill="1" applyBorder="1" applyAlignment="1">
      <alignment horizontal="center" vertical="center" wrapText="1"/>
    </xf>
    <xf numFmtId="10" fontId="14" fillId="7" borderId="20" xfId="2" applyNumberFormat="1" applyFont="1" applyFill="1" applyBorder="1" applyAlignment="1">
      <alignment horizontal="center" vertical="center" wrapText="1"/>
    </xf>
    <xf numFmtId="10" fontId="14" fillId="3" borderId="20" xfId="2" applyNumberFormat="1" applyFont="1" applyFill="1" applyBorder="1" applyAlignment="1">
      <alignment horizontal="center" vertical="center" wrapText="1"/>
    </xf>
    <xf numFmtId="10" fontId="14" fillId="7" borderId="21" xfId="2" applyNumberFormat="1" applyFont="1" applyFill="1" applyBorder="1" applyAlignment="1">
      <alignment horizontal="center" vertical="center" wrapText="1"/>
    </xf>
    <xf numFmtId="10" fontId="13" fillId="7" borderId="20" xfId="2" applyNumberFormat="1" applyFont="1" applyFill="1" applyBorder="1" applyAlignment="1">
      <alignment horizontal="center" vertical="center" wrapText="1"/>
    </xf>
    <xf numFmtId="10" fontId="13" fillId="7" borderId="21" xfId="2" applyNumberFormat="1" applyFont="1" applyFill="1" applyBorder="1" applyAlignment="1">
      <alignment horizontal="center" vertical="center" wrapText="1"/>
    </xf>
    <xf numFmtId="0" fontId="2" fillId="6" borderId="7" xfId="0" applyFont="1" applyFill="1" applyBorder="1" applyAlignment="1">
      <alignment vertical="center" wrapText="1"/>
    </xf>
    <xf numFmtId="0" fontId="2" fillId="6" borderId="8" xfId="0" applyFont="1" applyFill="1" applyBorder="1" applyAlignment="1">
      <alignment vertical="center" wrapText="1"/>
    </xf>
    <xf numFmtId="0" fontId="2" fillId="6" borderId="38" xfId="0" applyFont="1" applyFill="1" applyBorder="1" applyAlignment="1">
      <alignment vertical="center" wrapText="1"/>
    </xf>
    <xf numFmtId="3" fontId="6" fillId="2" borderId="39" xfId="0" applyNumberFormat="1" applyFont="1" applyFill="1" applyBorder="1" applyAlignment="1">
      <alignment horizontal="center" vertical="center" wrapText="1"/>
    </xf>
    <xf numFmtId="3" fontId="6" fillId="2" borderId="40" xfId="0" applyNumberFormat="1" applyFont="1" applyFill="1" applyBorder="1" applyAlignment="1">
      <alignment horizontal="center" vertical="center" wrapText="1"/>
    </xf>
    <xf numFmtId="3" fontId="6" fillId="2" borderId="41" xfId="0" applyNumberFormat="1" applyFont="1" applyFill="1" applyBorder="1" applyAlignment="1">
      <alignment horizontal="center" vertical="center" wrapText="1"/>
    </xf>
    <xf numFmtId="3" fontId="6" fillId="2" borderId="42" xfId="0" applyNumberFormat="1" applyFont="1" applyFill="1" applyBorder="1" applyAlignment="1">
      <alignment horizontal="center" vertical="center" wrapText="1"/>
    </xf>
    <xf numFmtId="3" fontId="6" fillId="2" borderId="43" xfId="0" applyNumberFormat="1" applyFont="1" applyFill="1" applyBorder="1" applyAlignment="1">
      <alignment horizontal="center" vertical="center" wrapText="1"/>
    </xf>
    <xf numFmtId="3" fontId="6" fillId="2" borderId="44" xfId="0" applyNumberFormat="1" applyFont="1" applyFill="1" applyBorder="1" applyAlignment="1">
      <alignment horizontal="center" vertical="center" wrapText="1"/>
    </xf>
    <xf numFmtId="3" fontId="6" fillId="2" borderId="45" xfId="0" applyNumberFormat="1" applyFont="1" applyFill="1" applyBorder="1" applyAlignment="1">
      <alignment horizontal="center" vertical="center" wrapText="1"/>
    </xf>
    <xf numFmtId="3" fontId="6" fillId="2" borderId="46" xfId="0" applyNumberFormat="1" applyFont="1" applyFill="1" applyBorder="1" applyAlignment="1">
      <alignment horizontal="center" vertical="center" wrapText="1"/>
    </xf>
    <xf numFmtId="0" fontId="16" fillId="0" borderId="0" xfId="0" applyFont="1"/>
    <xf numFmtId="0" fontId="0" fillId="9" borderId="0" xfId="0" applyFill="1"/>
    <xf numFmtId="0" fontId="0" fillId="0" borderId="0" xfId="0" applyAlignment="1">
      <alignment wrapText="1"/>
    </xf>
    <xf numFmtId="0" fontId="0" fillId="8" borderId="0" xfId="0" applyFill="1"/>
    <xf numFmtId="0" fontId="4" fillId="7" borderId="47" xfId="0" applyFont="1" applyFill="1" applyBorder="1" applyAlignment="1">
      <alignment horizontal="left" vertical="center" wrapText="1"/>
    </xf>
    <xf numFmtId="0" fontId="4" fillId="3" borderId="47" xfId="0" applyFont="1" applyFill="1" applyBorder="1" applyAlignment="1">
      <alignment horizontal="left" vertical="center" wrapText="1"/>
    </xf>
    <xf numFmtId="10" fontId="0" fillId="4" borderId="17" xfId="0" applyNumberFormat="1" applyFill="1" applyBorder="1" applyAlignment="1">
      <alignment horizontal="center" vertical="center" wrapText="1"/>
    </xf>
    <xf numFmtId="0" fontId="8" fillId="6" borderId="47" xfId="0" applyFont="1" applyFill="1" applyBorder="1" applyAlignment="1">
      <alignment horizontal="left" vertical="center" wrapText="1"/>
    </xf>
    <xf numFmtId="0" fontId="4" fillId="3" borderId="48" xfId="0" applyFont="1" applyFill="1" applyBorder="1" applyAlignment="1">
      <alignment horizontal="left" vertical="center" wrapText="1"/>
    </xf>
    <xf numFmtId="0" fontId="3" fillId="3" borderId="18" xfId="0" applyFont="1" applyFill="1" applyBorder="1" applyAlignment="1">
      <alignment horizontal="center" vertical="center" wrapText="1"/>
    </xf>
    <xf numFmtId="0" fontId="15" fillId="0" borderId="0" xfId="0" applyFont="1" applyAlignment="1">
      <alignment horizontal="center" vertical="top"/>
    </xf>
    <xf numFmtId="0" fontId="3" fillId="3" borderId="54" xfId="0" applyFont="1" applyFill="1" applyBorder="1" applyAlignment="1">
      <alignment horizontal="center" vertical="center" wrapText="1"/>
    </xf>
    <xf numFmtId="0" fontId="4" fillId="7" borderId="55" xfId="0" applyFont="1" applyFill="1" applyBorder="1" applyAlignment="1">
      <alignment horizontal="center" vertical="center" wrapText="1"/>
    </xf>
    <xf numFmtId="0" fontId="3" fillId="3" borderId="55" xfId="0" applyFont="1" applyFill="1" applyBorder="1" applyAlignment="1">
      <alignment horizontal="center" vertical="center" wrapText="1"/>
    </xf>
    <xf numFmtId="0" fontId="4" fillId="7" borderId="56" xfId="0" applyFont="1" applyFill="1" applyBorder="1" applyAlignment="1">
      <alignment horizontal="center" vertical="center" wrapText="1"/>
    </xf>
    <xf numFmtId="0" fontId="6" fillId="3" borderId="57" xfId="0" applyFont="1" applyFill="1" applyBorder="1" applyAlignment="1">
      <alignment horizontal="left" vertical="center" wrapText="1"/>
    </xf>
    <xf numFmtId="0" fontId="9" fillId="6" borderId="58" xfId="0" applyFont="1" applyFill="1" applyBorder="1" applyAlignment="1">
      <alignment horizontal="left" vertical="center" wrapText="1"/>
    </xf>
    <xf numFmtId="0" fontId="7" fillId="7" borderId="58" xfId="0" applyFont="1" applyFill="1" applyBorder="1" applyAlignment="1">
      <alignment horizontal="left" vertical="center" wrapText="1"/>
    </xf>
    <xf numFmtId="0" fontId="7" fillId="3" borderId="58" xfId="0" applyFont="1" applyFill="1" applyBorder="1" applyAlignment="1">
      <alignment horizontal="left" vertical="center" wrapText="1"/>
    </xf>
    <xf numFmtId="0" fontId="7" fillId="3" borderId="59" xfId="0" applyFont="1" applyFill="1" applyBorder="1" applyAlignment="1">
      <alignment horizontal="left" vertical="center" wrapText="1"/>
    </xf>
    <xf numFmtId="3" fontId="6" fillId="2" borderId="51" xfId="0" applyNumberFormat="1" applyFont="1" applyFill="1" applyBorder="1" applyAlignment="1">
      <alignment horizontal="center" vertical="center" wrapText="1"/>
    </xf>
    <xf numFmtId="3" fontId="6" fillId="2" borderId="52" xfId="0" applyNumberFormat="1" applyFont="1" applyFill="1" applyBorder="1" applyAlignment="1">
      <alignment horizontal="center" vertical="center" wrapText="1"/>
    </xf>
    <xf numFmtId="0" fontId="4" fillId="7" borderId="14" xfId="0" applyFont="1" applyFill="1" applyBorder="1" applyAlignment="1">
      <alignment horizontal="center" vertical="center" wrapText="1"/>
    </xf>
    <xf numFmtId="10" fontId="14" fillId="7" borderId="61" xfId="2" applyNumberFormat="1" applyFont="1" applyFill="1" applyBorder="1" applyAlignment="1">
      <alignment horizontal="center" vertical="center" wrapText="1"/>
    </xf>
    <xf numFmtId="0" fontId="12" fillId="5" borderId="53" xfId="0" applyFont="1" applyFill="1" applyBorder="1" applyAlignment="1">
      <alignment horizontal="center" vertical="top" wrapText="1"/>
    </xf>
    <xf numFmtId="0" fontId="7" fillId="3" borderId="65" xfId="0" applyFont="1" applyFill="1" applyBorder="1" applyAlignment="1">
      <alignment horizontal="left" vertical="center" wrapText="1"/>
    </xf>
    <xf numFmtId="0" fontId="7" fillId="3" borderId="65" xfId="0" applyFont="1" applyFill="1" applyBorder="1" applyAlignment="1">
      <alignment horizontal="center" vertical="center" wrapText="1"/>
    </xf>
    <xf numFmtId="0" fontId="7" fillId="3" borderId="66" xfId="0" applyFont="1" applyFill="1" applyBorder="1" applyAlignment="1">
      <alignment horizontal="left" vertical="center" wrapText="1"/>
    </xf>
    <xf numFmtId="3" fontId="6" fillId="2" borderId="68" xfId="0" applyNumberFormat="1" applyFont="1" applyFill="1" applyBorder="1" applyAlignment="1">
      <alignment horizontal="center" vertical="center" wrapText="1"/>
    </xf>
    <xf numFmtId="3" fontId="6" fillId="2" borderId="69" xfId="0" applyNumberFormat="1" applyFont="1" applyFill="1" applyBorder="1" applyAlignment="1">
      <alignment horizontal="center" vertical="center" wrapText="1"/>
    </xf>
    <xf numFmtId="3" fontId="6" fillId="2" borderId="70" xfId="0" applyNumberFormat="1" applyFont="1" applyFill="1" applyBorder="1" applyAlignment="1">
      <alignment horizontal="center" vertical="center" wrapText="1"/>
    </xf>
    <xf numFmtId="3" fontId="6" fillId="2" borderId="71" xfId="0" applyNumberFormat="1" applyFont="1" applyFill="1" applyBorder="1" applyAlignment="1">
      <alignment horizontal="center" vertical="center" wrapText="1"/>
    </xf>
    <xf numFmtId="3" fontId="6" fillId="2" borderId="72" xfId="0" applyNumberFormat="1" applyFont="1" applyFill="1" applyBorder="1" applyAlignment="1">
      <alignment horizontal="center" vertical="center" wrapText="1"/>
    </xf>
    <xf numFmtId="0" fontId="4" fillId="3" borderId="73" xfId="0" applyFont="1" applyFill="1" applyBorder="1" applyAlignment="1">
      <alignment horizontal="left" vertical="center" wrapText="1"/>
    </xf>
    <xf numFmtId="3" fontId="9" fillId="6" borderId="60" xfId="0" applyNumberFormat="1" applyFont="1" applyFill="1" applyBorder="1" applyAlignment="1">
      <alignment horizontal="center" vertical="center" wrapText="1"/>
    </xf>
    <xf numFmtId="3" fontId="7" fillId="7" borderId="23" xfId="0" applyNumberFormat="1" applyFont="1" applyFill="1" applyBorder="1" applyAlignment="1">
      <alignment horizontal="center" vertical="center" wrapText="1"/>
    </xf>
    <xf numFmtId="3" fontId="7" fillId="3" borderId="23" xfId="0" applyNumberFormat="1" applyFont="1" applyFill="1" applyBorder="1" applyAlignment="1">
      <alignment horizontal="center" vertical="center" wrapText="1"/>
    </xf>
    <xf numFmtId="3" fontId="7" fillId="3" borderId="67" xfId="0" applyNumberFormat="1" applyFont="1" applyFill="1" applyBorder="1" applyAlignment="1">
      <alignment horizontal="center" vertical="center" wrapText="1"/>
    </xf>
    <xf numFmtId="3" fontId="7" fillId="3" borderId="26" xfId="0" applyNumberFormat="1" applyFont="1" applyFill="1" applyBorder="1" applyAlignment="1">
      <alignment horizontal="center" vertical="center" wrapText="1"/>
    </xf>
    <xf numFmtId="10" fontId="17" fillId="10" borderId="55" xfId="0" applyNumberFormat="1" applyFont="1" applyFill="1" applyBorder="1" applyAlignment="1">
      <alignment horizontal="center" vertical="center"/>
    </xf>
    <xf numFmtId="0" fontId="4" fillId="3" borderId="4" xfId="0" applyFont="1" applyFill="1" applyBorder="1" applyAlignment="1">
      <alignment horizontal="center" vertical="center" wrapText="1"/>
    </xf>
    <xf numFmtId="164" fontId="4" fillId="3" borderId="53" xfId="0" applyNumberFormat="1" applyFont="1" applyFill="1" applyBorder="1" applyAlignment="1">
      <alignment horizontal="center" vertical="center" wrapText="1"/>
    </xf>
    <xf numFmtId="164" fontId="6" fillId="2" borderId="74" xfId="1" applyNumberFormat="1" applyFont="1" applyFill="1" applyBorder="1" applyAlignment="1">
      <alignment horizontal="center" vertical="center" wrapText="1"/>
    </xf>
    <xf numFmtId="164" fontId="6" fillId="2" borderId="75" xfId="1" applyNumberFormat="1" applyFont="1" applyFill="1" applyBorder="1" applyAlignment="1">
      <alignment horizontal="center" vertical="center" wrapText="1"/>
    </xf>
    <xf numFmtId="164" fontId="6" fillId="2" borderId="76" xfId="1" applyNumberFormat="1" applyFont="1" applyFill="1" applyBorder="1" applyAlignment="1">
      <alignment horizontal="center" vertical="center" wrapText="1"/>
    </xf>
    <xf numFmtId="44" fontId="6" fillId="2" borderId="75" xfId="1" applyFont="1" applyFill="1" applyBorder="1" applyAlignment="1">
      <alignment horizontal="center" vertical="center" wrapText="1"/>
    </xf>
    <xf numFmtId="44" fontId="6" fillId="2" borderId="76" xfId="1" applyFont="1" applyFill="1" applyBorder="1" applyAlignment="1">
      <alignment horizontal="center" vertical="center" wrapText="1"/>
    </xf>
    <xf numFmtId="10" fontId="0" fillId="4" borderId="77" xfId="0" applyNumberFormat="1" applyFill="1" applyBorder="1" applyAlignment="1">
      <alignment horizontal="center" vertical="center" wrapText="1"/>
    </xf>
    <xf numFmtId="0" fontId="6" fillId="0" borderId="15" xfId="0" applyFont="1" applyBorder="1" applyAlignment="1">
      <alignment horizontal="center" vertical="center" wrapText="1"/>
    </xf>
    <xf numFmtId="10" fontId="20" fillId="4" borderId="78" xfId="0" applyNumberFormat="1" applyFont="1" applyFill="1" applyBorder="1" applyAlignment="1">
      <alignment horizontal="center" vertical="center" wrapText="1"/>
    </xf>
    <xf numFmtId="10" fontId="20" fillId="4" borderId="79" xfId="0" applyNumberFormat="1" applyFont="1" applyFill="1" applyBorder="1" applyAlignment="1">
      <alignment horizontal="center" vertical="center" wrapText="1"/>
    </xf>
    <xf numFmtId="0" fontId="8" fillId="6" borderId="13" xfId="0" applyFont="1" applyFill="1" applyBorder="1" applyAlignment="1">
      <alignment horizontal="left" vertical="center" wrapText="1"/>
    </xf>
    <xf numFmtId="0" fontId="3" fillId="7" borderId="13" xfId="0" applyFont="1" applyFill="1" applyBorder="1" applyAlignment="1">
      <alignment horizontal="justify" vertical="center" wrapText="1"/>
    </xf>
    <xf numFmtId="0" fontId="3" fillId="3" borderId="13" xfId="0" applyFont="1" applyFill="1" applyBorder="1" applyAlignment="1">
      <alignment horizontal="left" vertical="center" wrapText="1"/>
    </xf>
    <xf numFmtId="0" fontId="3" fillId="3" borderId="65" xfId="0" applyFont="1" applyFill="1" applyBorder="1" applyAlignment="1">
      <alignment horizontal="left"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82" xfId="0" applyFont="1" applyFill="1" applyBorder="1" applyAlignment="1">
      <alignment horizontal="center" vertical="center" wrapText="1"/>
    </xf>
    <xf numFmtId="0" fontId="3" fillId="3" borderId="49" xfId="0" applyFont="1" applyFill="1" applyBorder="1" applyAlignment="1">
      <alignment horizontal="justify" vertical="center" wrapText="1"/>
    </xf>
    <xf numFmtId="10" fontId="0" fillId="0" borderId="83" xfId="0" applyNumberFormat="1" applyBorder="1" applyAlignment="1">
      <alignment horizontal="center" vertical="center" wrapText="1"/>
    </xf>
    <xf numFmtId="0" fontId="0" fillId="3" borderId="80" xfId="0" applyFill="1" applyBorder="1" applyAlignment="1">
      <alignment horizontal="center" vertical="center"/>
    </xf>
    <xf numFmtId="0" fontId="0" fillId="3" borderId="81" xfId="0" applyFill="1" applyBorder="1" applyAlignment="1">
      <alignment horizontal="center" vertical="center"/>
    </xf>
    <xf numFmtId="0" fontId="4" fillId="3" borderId="30" xfId="0" applyFont="1" applyFill="1" applyBorder="1" applyAlignment="1">
      <alignment horizontal="justify" vertical="center" wrapText="1"/>
    </xf>
    <xf numFmtId="10" fontId="0" fillId="4" borderId="84" xfId="0" applyNumberFormat="1" applyFill="1" applyBorder="1" applyAlignment="1">
      <alignment horizontal="center" vertical="center" wrapText="1"/>
    </xf>
    <xf numFmtId="10" fontId="20" fillId="4" borderId="85" xfId="0" applyNumberFormat="1" applyFont="1" applyFill="1" applyBorder="1" applyAlignment="1">
      <alignment horizontal="center" vertical="center" wrapText="1"/>
    </xf>
    <xf numFmtId="10" fontId="0" fillId="4" borderId="86" xfId="0" applyNumberFormat="1" applyFill="1" applyBorder="1" applyAlignment="1">
      <alignment horizontal="center" vertical="center" wrapText="1"/>
    </xf>
    <xf numFmtId="10" fontId="20" fillId="4" borderId="87" xfId="0" applyNumberFormat="1" applyFont="1" applyFill="1" applyBorder="1" applyAlignment="1">
      <alignment horizontal="center" vertical="center" wrapText="1"/>
    </xf>
    <xf numFmtId="10" fontId="20" fillId="4" borderId="89" xfId="0" applyNumberFormat="1" applyFont="1" applyFill="1" applyBorder="1" applyAlignment="1">
      <alignment horizontal="center" vertical="center" wrapText="1"/>
    </xf>
    <xf numFmtId="10" fontId="20" fillId="4" borderId="90" xfId="0" applyNumberFormat="1" applyFont="1" applyFill="1" applyBorder="1" applyAlignment="1">
      <alignment horizontal="center" vertical="center" wrapText="1"/>
    </xf>
    <xf numFmtId="10" fontId="20" fillId="4" borderId="91" xfId="0" applyNumberFormat="1" applyFont="1" applyFill="1" applyBorder="1" applyAlignment="1">
      <alignment horizontal="center" vertical="center" wrapText="1"/>
    </xf>
    <xf numFmtId="10" fontId="20" fillId="4" borderId="88" xfId="0" applyNumberFormat="1" applyFont="1" applyFill="1" applyBorder="1" applyAlignment="1">
      <alignment horizontal="center" vertical="center" wrapText="1"/>
    </xf>
    <xf numFmtId="10" fontId="0" fillId="4" borderId="92" xfId="0" applyNumberFormat="1" applyFill="1" applyBorder="1" applyAlignment="1">
      <alignment horizontal="center" vertical="center" wrapText="1"/>
    </xf>
    <xf numFmtId="10" fontId="0" fillId="4" borderId="93" xfId="0" applyNumberFormat="1" applyFill="1" applyBorder="1" applyAlignment="1">
      <alignment horizontal="center" vertical="center" wrapText="1"/>
    </xf>
    <xf numFmtId="10" fontId="0" fillId="4" borderId="94" xfId="0" applyNumberFormat="1" applyFill="1" applyBorder="1" applyAlignment="1">
      <alignment horizontal="center" vertical="center" wrapText="1"/>
    </xf>
    <xf numFmtId="0" fontId="12" fillId="5" borderId="63" xfId="0" applyFont="1" applyFill="1" applyBorder="1" applyAlignment="1">
      <alignment horizontal="center" vertical="top" wrapText="1"/>
    </xf>
    <xf numFmtId="0" fontId="12" fillId="5" borderId="64" xfId="0" applyFont="1" applyFill="1" applyBorder="1" applyAlignment="1">
      <alignment horizontal="center" vertical="top" wrapText="1"/>
    </xf>
    <xf numFmtId="0" fontId="12" fillId="5" borderId="27" xfId="0" applyFont="1" applyFill="1" applyBorder="1" applyAlignment="1">
      <alignment horizontal="center" vertical="center" wrapText="1"/>
    </xf>
    <xf numFmtId="0" fontId="12" fillId="5" borderId="50" xfId="0" applyFont="1" applyFill="1" applyBorder="1" applyAlignment="1">
      <alignment horizontal="center" vertical="center" wrapText="1"/>
    </xf>
    <xf numFmtId="0" fontId="8" fillId="6" borderId="32"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19" fillId="0" borderId="35" xfId="0" applyFont="1" applyBorder="1" applyAlignment="1">
      <alignment horizontal="center" vertical="center" wrapText="1"/>
    </xf>
    <xf numFmtId="0" fontId="19" fillId="0" borderId="35" xfId="0" applyFont="1" applyBorder="1" applyAlignment="1">
      <alignment horizontal="center" vertical="center"/>
    </xf>
    <xf numFmtId="3" fontId="8" fillId="6" borderId="4" xfId="0" applyNumberFormat="1" applyFont="1" applyFill="1" applyBorder="1" applyAlignment="1">
      <alignment horizontal="center" vertical="center" wrapText="1"/>
    </xf>
    <xf numFmtId="3" fontId="8" fillId="6" borderId="5" xfId="0" applyNumberFormat="1" applyFont="1" applyFill="1" applyBorder="1" applyAlignment="1">
      <alignment horizontal="center" vertical="center" wrapText="1"/>
    </xf>
    <xf numFmtId="3" fontId="8" fillId="6" borderId="6" xfId="0" applyNumberFormat="1" applyFont="1" applyFill="1" applyBorder="1" applyAlignment="1">
      <alignment horizontal="center" vertical="center" wrapText="1"/>
    </xf>
    <xf numFmtId="0" fontId="8" fillId="6" borderId="14" xfId="0" applyFont="1" applyFill="1" applyBorder="1" applyAlignment="1">
      <alignment horizontal="center" vertical="center" wrapText="1"/>
    </xf>
    <xf numFmtId="0" fontId="8" fillId="6" borderId="15"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2" fillId="6" borderId="36"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0" xfId="0" applyFont="1" applyFill="1" applyAlignment="1">
      <alignment horizontal="center" vertical="center" wrapText="1"/>
    </xf>
    <xf numFmtId="0" fontId="2" fillId="6" borderId="37" xfId="0" applyFont="1" applyFill="1" applyBorder="1" applyAlignment="1">
      <alignment horizontal="center" vertical="center" wrapText="1"/>
    </xf>
    <xf numFmtId="0" fontId="12" fillId="5" borderId="28" xfId="0" applyFont="1" applyFill="1" applyBorder="1" applyAlignment="1">
      <alignment horizontal="center" vertical="center" wrapText="1"/>
    </xf>
    <xf numFmtId="0" fontId="12" fillId="5" borderId="16" xfId="0" applyFont="1" applyFill="1" applyBorder="1" applyAlignment="1">
      <alignment horizontal="center" vertical="center" wrapText="1"/>
    </xf>
    <xf numFmtId="0" fontId="12" fillId="5" borderId="62" xfId="0" applyFont="1" applyFill="1" applyBorder="1" applyAlignment="1">
      <alignment horizontal="center" vertical="center" wrapText="1"/>
    </xf>
    <xf numFmtId="0" fontId="12" fillId="5" borderId="5" xfId="0" applyFont="1" applyFill="1" applyBorder="1" applyAlignment="1">
      <alignment horizontal="center" vertical="center" wrapText="1"/>
    </xf>
    <xf numFmtId="0" fontId="12" fillId="5" borderId="6" xfId="0" applyFont="1" applyFill="1" applyBorder="1" applyAlignment="1">
      <alignment horizontal="center" vertical="center" wrapText="1"/>
    </xf>
    <xf numFmtId="0" fontId="11" fillId="6" borderId="4" xfId="0" applyFont="1" applyFill="1" applyBorder="1" applyAlignment="1">
      <alignment horizontal="center" vertical="center" wrapText="1"/>
    </xf>
    <xf numFmtId="0" fontId="11" fillId="6" borderId="6" xfId="0" applyFont="1" applyFill="1" applyBorder="1" applyAlignment="1">
      <alignment horizontal="center" vertical="center" wrapText="1"/>
    </xf>
    <xf numFmtId="0" fontId="12" fillId="5" borderId="4" xfId="0" applyFont="1" applyFill="1" applyBorder="1" applyAlignment="1">
      <alignment horizontal="center" vertical="center"/>
    </xf>
    <xf numFmtId="0" fontId="12" fillId="5" borderId="5" xfId="0" applyFont="1" applyFill="1" applyBorder="1" applyAlignment="1">
      <alignment horizontal="center" vertical="center"/>
    </xf>
    <xf numFmtId="0" fontId="12" fillId="5" borderId="6" xfId="0" applyFont="1" applyFill="1" applyBorder="1" applyAlignment="1">
      <alignment horizontal="center" vertical="center"/>
    </xf>
    <xf numFmtId="0" fontId="18" fillId="6" borderId="4" xfId="0" applyFont="1" applyFill="1" applyBorder="1" applyAlignment="1">
      <alignment horizontal="center" vertical="center"/>
    </xf>
    <xf numFmtId="0" fontId="18" fillId="6" borderId="5" xfId="0" applyFont="1" applyFill="1" applyBorder="1" applyAlignment="1">
      <alignment horizontal="center" vertical="center"/>
    </xf>
    <xf numFmtId="0" fontId="18" fillId="6" borderId="6" xfId="0" applyFont="1" applyFill="1" applyBorder="1" applyAlignment="1">
      <alignment horizontal="center" vertical="center"/>
    </xf>
    <xf numFmtId="0" fontId="0" fillId="0" borderId="0" xfId="0" applyAlignment="1">
      <alignment horizontal="justify" vertical="center" wrapText="1"/>
    </xf>
  </cellXfs>
  <cellStyles count="4">
    <cellStyle name="Moneda" xfId="1" builtinId="4"/>
    <cellStyle name="Normal" xfId="0" builtinId="0"/>
    <cellStyle name="Normal 2" xfId="3" xr:uid="{00000000-0005-0000-0000-000002000000}"/>
    <cellStyle name="Porcentaje" xfId="2" builtinId="5"/>
  </cellStyles>
  <dxfs count="37">
    <dxf>
      <fill>
        <patternFill>
          <bgColor rgb="FFFFFF00"/>
        </patternFill>
      </fill>
    </dxf>
    <dxf>
      <fill>
        <patternFill>
          <bgColor rgb="FF00B050"/>
        </patternFill>
      </fill>
    </dxf>
    <dxf>
      <fill>
        <patternFill>
          <bgColor rgb="FF00B050"/>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numFmt numFmtId="14" formatCode="0.00%"/>
      <fill>
        <patternFill>
          <bgColor rgb="FFFF0000"/>
        </patternFill>
      </fill>
    </dxf>
    <dxf>
      <numFmt numFmtId="14" formatCode="0.00%"/>
      <fill>
        <patternFill>
          <bgColor rgb="FFFFFF00"/>
        </patternFill>
      </fill>
    </dxf>
    <dxf>
      <numFmt numFmtId="14" formatCode="0.00%"/>
      <fill>
        <patternFill>
          <bgColor rgb="FFFF0000"/>
        </patternFill>
      </fill>
    </dxf>
    <dxf>
      <numFmt numFmtId="14" formatCode="0.00%"/>
      <fill>
        <patternFill>
          <bgColor rgb="FF00B050"/>
        </patternFill>
      </fill>
    </dxf>
    <dxf>
      <font>
        <color rgb="FF9C5700"/>
      </font>
      <fill>
        <patternFill>
          <bgColor rgb="FFFFEB9C"/>
        </patternFill>
      </fill>
    </dxf>
    <dxf>
      <numFmt numFmtId="14" formatCode="0.00%"/>
      <fill>
        <patternFill>
          <bgColor rgb="FF00B050"/>
        </patternFill>
      </fill>
    </dxf>
    <dxf>
      <numFmt numFmtId="14" formatCode="0.00%"/>
      <fill>
        <patternFill>
          <bgColor rgb="FFFFFF0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patternType="none">
          <bgColor auto="1"/>
        </patternFill>
      </fill>
    </dxf>
    <dxf>
      <fill>
        <patternFill>
          <bgColor rgb="FFFF4C29"/>
        </patternFill>
      </fill>
    </dxf>
    <dxf>
      <fill>
        <patternFill>
          <bgColor rgb="FFFFFF00"/>
        </patternFill>
      </fill>
    </dxf>
    <dxf>
      <fill>
        <patternFill>
          <bgColor theme="9" tint="0.59996337778862885"/>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F5555"/>
      <color rgb="FFAED8F4"/>
      <color rgb="FF1A79BB"/>
      <color rgb="FF6587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317500</xdr:colOff>
      <xdr:row>1</xdr:row>
      <xdr:rowOff>83552</xdr:rowOff>
    </xdr:from>
    <xdr:to>
      <xdr:col>2</xdr:col>
      <xdr:colOff>360075</xdr:colOff>
      <xdr:row>8</xdr:row>
      <xdr:rowOff>158</xdr:rowOff>
    </xdr:to>
    <xdr:pic>
      <xdr:nvPicPr>
        <xdr:cNvPr id="6" name="Imagen 5">
          <a:extLst>
            <a:ext uri="{FF2B5EF4-FFF2-40B4-BE49-F238E27FC236}">
              <a16:creationId xmlns:a16="http://schemas.microsoft.com/office/drawing/2014/main" id="{2AC4328C-0FAF-4A38-9972-FDD9F0E4EE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500" y="267368"/>
          <a:ext cx="2534950" cy="1999406"/>
        </a:xfrm>
        <a:prstGeom prst="rect">
          <a:avLst/>
        </a:prstGeom>
      </xdr:spPr>
    </xdr:pic>
    <xdr:clientData/>
  </xdr:twoCellAnchor>
  <xdr:twoCellAnchor editAs="oneCell">
    <xdr:from>
      <xdr:col>22</xdr:col>
      <xdr:colOff>95249</xdr:colOff>
      <xdr:row>0</xdr:row>
      <xdr:rowOff>152899</xdr:rowOff>
    </xdr:from>
    <xdr:to>
      <xdr:col>22</xdr:col>
      <xdr:colOff>6429374</xdr:colOff>
      <xdr:row>8</xdr:row>
      <xdr:rowOff>136572</xdr:rowOff>
    </xdr:to>
    <xdr:pic>
      <xdr:nvPicPr>
        <xdr:cNvPr id="5" name="Imagen 4">
          <a:extLst>
            <a:ext uri="{FF2B5EF4-FFF2-40B4-BE49-F238E27FC236}">
              <a16:creationId xmlns:a16="http://schemas.microsoft.com/office/drawing/2014/main" id="{01E86113-2BEF-466A-82F2-EB19199FF7DD}"/>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430" t="26818" r="9579" b="25293"/>
        <a:stretch/>
      </xdr:blipFill>
      <xdr:spPr>
        <a:xfrm>
          <a:off x="30599062" y="152899"/>
          <a:ext cx="6334125" cy="2269673"/>
        </a:xfrm>
        <a:prstGeom prst="rect">
          <a:avLst/>
        </a:prstGeom>
      </xdr:spPr>
    </xdr:pic>
    <xdr:clientData/>
  </xdr:twoCellAnchor>
  <xdr:twoCellAnchor editAs="oneCell">
    <xdr:from>
      <xdr:col>2</xdr:col>
      <xdr:colOff>873124</xdr:colOff>
      <xdr:row>1</xdr:row>
      <xdr:rowOff>1441</xdr:rowOff>
    </xdr:from>
    <xdr:to>
      <xdr:col>3</xdr:col>
      <xdr:colOff>1222375</xdr:colOff>
      <xdr:row>8</xdr:row>
      <xdr:rowOff>133651</xdr:rowOff>
    </xdr:to>
    <xdr:pic>
      <xdr:nvPicPr>
        <xdr:cNvPr id="3" name="Imagen 2">
          <a:extLst>
            <a:ext uri="{FF2B5EF4-FFF2-40B4-BE49-F238E27FC236}">
              <a16:creationId xmlns:a16="http://schemas.microsoft.com/office/drawing/2014/main" id="{F1C61425-C61B-41EE-AEAA-84E4D8D06A9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365499" y="207816"/>
          <a:ext cx="2286001" cy="224358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W37"/>
  <sheetViews>
    <sheetView tabSelected="1" topLeftCell="A26" zoomScale="85" zoomScaleNormal="85" zoomScaleSheetLayoutView="25" workbookViewId="0">
      <selection activeCell="A30" sqref="A30"/>
    </sheetView>
  </sheetViews>
  <sheetFormatPr baseColWidth="10" defaultColWidth="11.42578125" defaultRowHeight="15" x14ac:dyDescent="0.25"/>
  <cols>
    <col min="1" max="1" width="11.42578125" customWidth="1"/>
    <col min="2" max="2" width="26" customWidth="1"/>
    <col min="3" max="3" width="29" customWidth="1"/>
    <col min="4" max="4" width="26.5703125" customWidth="1"/>
    <col min="5" max="5" width="27" customWidth="1"/>
    <col min="6" max="6" width="22" customWidth="1"/>
    <col min="7" max="10" width="18.7109375" customWidth="1"/>
    <col min="11" max="11" width="18.5703125" customWidth="1"/>
    <col min="12" max="14" width="18.7109375" customWidth="1"/>
    <col min="15" max="15" width="18.5703125" customWidth="1"/>
    <col min="16" max="16" width="18.7109375" customWidth="1"/>
    <col min="17" max="22" width="18.5703125" customWidth="1"/>
    <col min="23" max="23" width="106.7109375" customWidth="1"/>
  </cols>
  <sheetData>
    <row r="1" spans="2:23" ht="15.75" thickBot="1" x14ac:dyDescent="0.3"/>
    <row r="2" spans="2:23" ht="30" customHeight="1" x14ac:dyDescent="0.25">
      <c r="E2" s="133" t="s">
        <v>42</v>
      </c>
      <c r="F2" s="134"/>
      <c r="G2" s="134"/>
      <c r="H2" s="134"/>
      <c r="I2" s="134"/>
      <c r="J2" s="134"/>
      <c r="K2" s="134"/>
      <c r="L2" s="134"/>
      <c r="M2" s="134"/>
      <c r="N2" s="134"/>
      <c r="O2" s="134"/>
      <c r="P2" s="134"/>
      <c r="Q2" s="134"/>
      <c r="R2" s="134"/>
      <c r="S2" s="135"/>
    </row>
    <row r="3" spans="2:23" ht="30" customHeight="1" x14ac:dyDescent="0.25">
      <c r="E3" s="136" t="s">
        <v>15</v>
      </c>
      <c r="F3" s="137"/>
      <c r="G3" s="137"/>
      <c r="H3" s="137"/>
      <c r="I3" s="137"/>
      <c r="J3" s="137"/>
      <c r="K3" s="137"/>
      <c r="L3" s="137"/>
      <c r="M3" s="137"/>
      <c r="N3" s="137"/>
      <c r="O3" s="137"/>
      <c r="P3" s="137"/>
      <c r="Q3" s="137"/>
      <c r="R3" s="137"/>
      <c r="S3" s="138"/>
    </row>
    <row r="4" spans="2:23" ht="30" customHeight="1" x14ac:dyDescent="0.25">
      <c r="E4" s="136" t="s">
        <v>66</v>
      </c>
      <c r="F4" s="137"/>
      <c r="G4" s="137"/>
      <c r="H4" s="137"/>
      <c r="I4" s="137"/>
      <c r="J4" s="137"/>
      <c r="K4" s="137"/>
      <c r="L4" s="137"/>
      <c r="M4" s="137"/>
      <c r="N4" s="137"/>
      <c r="O4" s="137"/>
      <c r="P4" s="137"/>
      <c r="Q4" s="137"/>
      <c r="R4" s="137"/>
      <c r="S4" s="138"/>
    </row>
    <row r="5" spans="2:23" ht="30" customHeight="1" x14ac:dyDescent="0.25">
      <c r="E5" s="136" t="s">
        <v>39</v>
      </c>
      <c r="F5" s="137"/>
      <c r="G5" s="137"/>
      <c r="H5" s="137"/>
      <c r="I5" s="137"/>
      <c r="J5" s="137"/>
      <c r="K5" s="137"/>
      <c r="L5" s="137"/>
      <c r="M5" s="137"/>
      <c r="N5" s="137"/>
      <c r="O5" s="137"/>
      <c r="P5" s="137"/>
      <c r="Q5" s="137"/>
      <c r="R5" s="137"/>
      <c r="S5" s="138"/>
    </row>
    <row r="6" spans="2:23" ht="15.75" customHeight="1" thickBot="1" x14ac:dyDescent="0.3">
      <c r="E6" s="30"/>
      <c r="F6" s="31"/>
      <c r="G6" s="31"/>
      <c r="H6" s="31"/>
      <c r="I6" s="31"/>
      <c r="J6" s="31"/>
      <c r="K6" s="31"/>
      <c r="L6" s="31"/>
      <c r="M6" s="31"/>
      <c r="N6" s="31"/>
      <c r="O6" s="31"/>
      <c r="P6" s="31"/>
      <c r="Q6" s="31"/>
      <c r="R6" s="31"/>
      <c r="S6" s="32"/>
    </row>
    <row r="9" spans="2:23" ht="15.75" thickBot="1" x14ac:dyDescent="0.3"/>
    <row r="10" spans="2:23" ht="21" thickBot="1" x14ac:dyDescent="0.3">
      <c r="G10" s="149" t="s">
        <v>60</v>
      </c>
      <c r="H10" s="150"/>
      <c r="I10" s="150"/>
      <c r="J10" s="150"/>
      <c r="K10" s="150"/>
      <c r="L10" s="150"/>
      <c r="M10" s="150"/>
      <c r="N10" s="150"/>
      <c r="O10" s="150"/>
      <c r="P10" s="150"/>
      <c r="Q10" s="150"/>
      <c r="R10" s="150"/>
      <c r="S10" s="150"/>
      <c r="T10" s="150"/>
      <c r="U10" s="150"/>
      <c r="V10" s="151"/>
    </row>
    <row r="11" spans="2:23" ht="49.5" customHeight="1" thickBot="1" x14ac:dyDescent="0.3">
      <c r="B11" s="116" t="s">
        <v>0</v>
      </c>
      <c r="C11" s="116" t="s">
        <v>1</v>
      </c>
      <c r="D11" s="139" t="s">
        <v>2</v>
      </c>
      <c r="E11" s="140"/>
      <c r="F11" s="141"/>
      <c r="G11" s="146" t="s">
        <v>56</v>
      </c>
      <c r="H11" s="147"/>
      <c r="I11" s="147"/>
      <c r="J11" s="147"/>
      <c r="K11" s="148"/>
      <c r="L11" s="142" t="s">
        <v>57</v>
      </c>
      <c r="M11" s="142"/>
      <c r="N11" s="142"/>
      <c r="O11" s="143"/>
      <c r="P11" s="144" t="s">
        <v>58</v>
      </c>
      <c r="Q11" s="132"/>
      <c r="R11" s="132"/>
      <c r="S11" s="145"/>
      <c r="T11" s="132" t="s">
        <v>59</v>
      </c>
      <c r="U11" s="132"/>
      <c r="V11" s="132"/>
      <c r="W11" s="118" t="s">
        <v>19</v>
      </c>
    </row>
    <row r="12" spans="2:23" ht="159.75" customHeight="1" thickBot="1" x14ac:dyDescent="0.3">
      <c r="B12" s="117"/>
      <c r="C12" s="117"/>
      <c r="D12" s="65" t="s">
        <v>3</v>
      </c>
      <c r="E12" s="65" t="s">
        <v>4</v>
      </c>
      <c r="F12" s="65" t="s">
        <v>5</v>
      </c>
      <c r="G12" s="63" t="s">
        <v>26</v>
      </c>
      <c r="H12" s="52" t="s">
        <v>6</v>
      </c>
      <c r="I12" s="53" t="s">
        <v>7</v>
      </c>
      <c r="J12" s="54" t="s">
        <v>8</v>
      </c>
      <c r="K12" s="55" t="s">
        <v>9</v>
      </c>
      <c r="L12" s="3" t="s">
        <v>6</v>
      </c>
      <c r="M12" s="4" t="s">
        <v>7</v>
      </c>
      <c r="N12" s="2" t="s">
        <v>8</v>
      </c>
      <c r="O12" s="5" t="s">
        <v>9</v>
      </c>
      <c r="P12" s="96" t="s">
        <v>6</v>
      </c>
      <c r="Q12" s="2" t="s">
        <v>7</v>
      </c>
      <c r="R12" s="97" t="s">
        <v>8</v>
      </c>
      <c r="S12" s="98" t="s">
        <v>9</v>
      </c>
      <c r="T12" s="50" t="s">
        <v>7</v>
      </c>
      <c r="U12" s="1" t="s">
        <v>8</v>
      </c>
      <c r="V12" s="99" t="s">
        <v>9</v>
      </c>
      <c r="W12" s="119"/>
    </row>
    <row r="13" spans="2:23" ht="345" customHeight="1" x14ac:dyDescent="0.25">
      <c r="B13" s="15" t="s">
        <v>16</v>
      </c>
      <c r="C13" s="104" t="s">
        <v>67</v>
      </c>
      <c r="D13" s="16" t="s">
        <v>81</v>
      </c>
      <c r="E13" s="17" t="s">
        <v>18</v>
      </c>
      <c r="F13" s="56" t="s">
        <v>82</v>
      </c>
      <c r="G13" s="64">
        <v>0.7</v>
      </c>
      <c r="H13" s="24">
        <v>0.7</v>
      </c>
      <c r="I13" s="25">
        <v>0.7</v>
      </c>
      <c r="J13" s="26">
        <v>0.7</v>
      </c>
      <c r="K13" s="27">
        <v>0.7</v>
      </c>
      <c r="L13" s="24">
        <v>0.78</v>
      </c>
      <c r="M13" s="28">
        <v>0.78</v>
      </c>
      <c r="N13" s="24">
        <v>0.78</v>
      </c>
      <c r="O13" s="29" t="s">
        <v>80</v>
      </c>
      <c r="P13" s="101">
        <f>IFERROR(((L13/H13)-1),"NO DISPONIBLE")</f>
        <v>0.11428571428571432</v>
      </c>
      <c r="Q13" s="101">
        <f>IFERROR(((M13/I13)-1),"NO DISPONIBLE")</f>
        <v>0.11428571428571432</v>
      </c>
      <c r="R13" s="101">
        <f>IFERROR(((N13/J13)-1),"NO DISPONIBLE")</f>
        <v>0.11428571428571432</v>
      </c>
      <c r="S13" s="103" t="s">
        <v>80</v>
      </c>
      <c r="T13" s="114">
        <f>IFERROR(((L13+M13)-(H13+I13))/(H13+I13),"NO DISPONIBLE")</f>
        <v>0.11428571428571439</v>
      </c>
      <c r="U13" s="115">
        <f>IFERROR(((L13+M13+N13)-(H13+I13+J13))/(H13+I13+J13),"NO DISPONIBLE")</f>
        <v>0.11428571428571441</v>
      </c>
      <c r="V13" s="102" t="s">
        <v>80</v>
      </c>
      <c r="W13" s="100" t="s">
        <v>96</v>
      </c>
    </row>
    <row r="14" spans="2:23" ht="181.5" customHeight="1" x14ac:dyDescent="0.25">
      <c r="B14" s="18" t="s">
        <v>27</v>
      </c>
      <c r="C14" s="92" t="s">
        <v>68</v>
      </c>
      <c r="D14" s="92" t="s">
        <v>43</v>
      </c>
      <c r="E14" s="19" t="s">
        <v>30</v>
      </c>
      <c r="F14" s="57" t="s">
        <v>31</v>
      </c>
      <c r="G14" s="75">
        <v>163655</v>
      </c>
      <c r="H14" s="61">
        <v>37130</v>
      </c>
      <c r="I14" s="34">
        <v>54175</v>
      </c>
      <c r="J14" s="34">
        <v>36175</v>
      </c>
      <c r="K14" s="35">
        <v>36175</v>
      </c>
      <c r="L14" s="33">
        <v>37534</v>
      </c>
      <c r="M14" s="34">
        <v>42829</v>
      </c>
      <c r="N14" s="34">
        <v>66258</v>
      </c>
      <c r="O14" s="36"/>
      <c r="P14" s="109">
        <f>IFERROR((L14/H14),"100%")</f>
        <v>1.0108806894694318</v>
      </c>
      <c r="Q14" s="111">
        <f>IFERROR((M14/I14),"100%")</f>
        <v>0.79056760498384859</v>
      </c>
      <c r="R14" s="111">
        <f>IFERROR((N14/J14),"100%")</f>
        <v>1.8315964063579819</v>
      </c>
      <c r="S14" s="90"/>
      <c r="T14" s="105">
        <f>IFERROR(((L14+M14)/(H14+I14)),"100%")</f>
        <v>0.88015990361973606</v>
      </c>
      <c r="U14" s="113">
        <f t="shared" ref="U14:U25" si="0">IFERROR(((L14+M14+N14)/(H14+I14+J14)),"100%")</f>
        <v>1.1501490429871353</v>
      </c>
      <c r="V14" s="91"/>
      <c r="W14" s="48" t="s">
        <v>92</v>
      </c>
    </row>
    <row r="15" spans="2:23" ht="181.5" customHeight="1" x14ac:dyDescent="0.25">
      <c r="B15" s="6" t="s">
        <v>28</v>
      </c>
      <c r="C15" s="93" t="s">
        <v>69</v>
      </c>
      <c r="D15" s="7" t="s">
        <v>44</v>
      </c>
      <c r="E15" s="8" t="s">
        <v>30</v>
      </c>
      <c r="F15" s="58" t="s">
        <v>32</v>
      </c>
      <c r="G15" s="76">
        <v>120400</v>
      </c>
      <c r="H15" s="61">
        <v>30100</v>
      </c>
      <c r="I15" s="34">
        <v>30100</v>
      </c>
      <c r="J15" s="34">
        <v>30100</v>
      </c>
      <c r="K15" s="35">
        <v>30100</v>
      </c>
      <c r="L15" s="33">
        <v>29611</v>
      </c>
      <c r="M15" s="34">
        <v>20515</v>
      </c>
      <c r="N15" s="34">
        <v>61230</v>
      </c>
      <c r="O15" s="36"/>
      <c r="P15" s="109">
        <f t="shared" ref="P15:P16" si="1">IFERROR((L15/H15),"100%")</f>
        <v>0.98375415282392031</v>
      </c>
      <c r="Q15" s="111">
        <f t="shared" ref="Q15:Q25" si="2">IFERROR((M15/I15),"100%")</f>
        <v>0.68156146179401988</v>
      </c>
      <c r="R15" s="111">
        <f t="shared" ref="R15:R25" si="3">IFERROR((N15/J15),"100%")</f>
        <v>2.0342192691029899</v>
      </c>
      <c r="S15" s="90"/>
      <c r="T15" s="105">
        <f t="shared" ref="T15:T24" si="4">IFERROR(((L15+M15)/(H15+I15)),"100%")</f>
        <v>0.8326578073089701</v>
      </c>
      <c r="U15" s="113">
        <f t="shared" si="0"/>
        <v>1.2331782945736434</v>
      </c>
      <c r="V15" s="91"/>
      <c r="W15" s="45" t="s">
        <v>83</v>
      </c>
    </row>
    <row r="16" spans="2:23" ht="181.5" customHeight="1" x14ac:dyDescent="0.25">
      <c r="B16" s="9" t="s">
        <v>17</v>
      </c>
      <c r="C16" s="94" t="s">
        <v>70</v>
      </c>
      <c r="D16" s="10" t="s">
        <v>45</v>
      </c>
      <c r="E16" s="11" t="s">
        <v>30</v>
      </c>
      <c r="F16" s="59" t="s">
        <v>33</v>
      </c>
      <c r="G16" s="77">
        <v>120000</v>
      </c>
      <c r="H16" s="61">
        <v>30000</v>
      </c>
      <c r="I16" s="34">
        <v>30000</v>
      </c>
      <c r="J16" s="34">
        <v>30000</v>
      </c>
      <c r="K16" s="35">
        <v>30000</v>
      </c>
      <c r="L16" s="33">
        <v>29509</v>
      </c>
      <c r="M16" s="34">
        <v>20391</v>
      </c>
      <c r="N16" s="34">
        <v>61145</v>
      </c>
      <c r="O16" s="36"/>
      <c r="P16" s="109">
        <f t="shared" si="1"/>
        <v>0.98363333333333336</v>
      </c>
      <c r="Q16" s="111">
        <f t="shared" si="2"/>
        <v>0.67969999999999997</v>
      </c>
      <c r="R16" s="111">
        <f t="shared" si="3"/>
        <v>2.0381666666666667</v>
      </c>
      <c r="S16" s="90"/>
      <c r="T16" s="105">
        <f t="shared" si="4"/>
        <v>0.83166666666666667</v>
      </c>
      <c r="U16" s="113">
        <f t="shared" si="0"/>
        <v>1.2338333333333333</v>
      </c>
      <c r="V16" s="91"/>
      <c r="W16" s="46" t="s">
        <v>84</v>
      </c>
    </row>
    <row r="17" spans="2:23" ht="181.5" customHeight="1" x14ac:dyDescent="0.25">
      <c r="B17" s="9" t="s">
        <v>17</v>
      </c>
      <c r="C17" s="95" t="s">
        <v>71</v>
      </c>
      <c r="D17" s="66" t="s">
        <v>46</v>
      </c>
      <c r="E17" s="67" t="s">
        <v>30</v>
      </c>
      <c r="F17" s="68" t="s">
        <v>53</v>
      </c>
      <c r="G17" s="78">
        <v>360</v>
      </c>
      <c r="H17" s="69">
        <v>90</v>
      </c>
      <c r="I17" s="70">
        <v>90</v>
      </c>
      <c r="J17" s="70">
        <v>90</v>
      </c>
      <c r="K17" s="71">
        <v>90</v>
      </c>
      <c r="L17" s="72">
        <v>101</v>
      </c>
      <c r="M17" s="70">
        <v>122</v>
      </c>
      <c r="N17" s="70">
        <v>84</v>
      </c>
      <c r="O17" s="73"/>
      <c r="P17" s="109">
        <f>IFERROR((M17/H17),"100%")</f>
        <v>1.3555555555555556</v>
      </c>
      <c r="Q17" s="111">
        <f t="shared" si="2"/>
        <v>1.3555555555555556</v>
      </c>
      <c r="R17" s="111">
        <f t="shared" si="3"/>
        <v>0.93333333333333335</v>
      </c>
      <c r="S17" s="90"/>
      <c r="T17" s="105">
        <f>IFERROR(((L17+M17)/(H17+I17)),"100%")</f>
        <v>1.2388888888888889</v>
      </c>
      <c r="U17" s="113">
        <f t="shared" si="0"/>
        <v>1.1370370370370371</v>
      </c>
      <c r="V17" s="91"/>
      <c r="W17" s="74" t="s">
        <v>85</v>
      </c>
    </row>
    <row r="18" spans="2:23" ht="180.75" customHeight="1" x14ac:dyDescent="0.25">
      <c r="B18" s="9" t="s">
        <v>17</v>
      </c>
      <c r="C18" s="95" t="s">
        <v>72</v>
      </c>
      <c r="D18" s="66" t="s">
        <v>34</v>
      </c>
      <c r="E18" s="67" t="s">
        <v>30</v>
      </c>
      <c r="F18" s="68" t="s">
        <v>35</v>
      </c>
      <c r="G18" s="78">
        <v>40</v>
      </c>
      <c r="H18" s="69">
        <v>10</v>
      </c>
      <c r="I18" s="70">
        <v>10</v>
      </c>
      <c r="J18" s="70">
        <v>10</v>
      </c>
      <c r="K18" s="71">
        <v>10</v>
      </c>
      <c r="L18" s="72">
        <v>1</v>
      </c>
      <c r="M18" s="70">
        <v>2</v>
      </c>
      <c r="N18" s="70">
        <v>1</v>
      </c>
      <c r="O18" s="73"/>
      <c r="P18" s="109">
        <f t="shared" ref="P18:P25" si="5">IFERROR((M18/H18),"100%")</f>
        <v>0.2</v>
      </c>
      <c r="Q18" s="111">
        <f t="shared" si="2"/>
        <v>0.2</v>
      </c>
      <c r="R18" s="111">
        <f t="shared" si="3"/>
        <v>0.1</v>
      </c>
      <c r="S18" s="90"/>
      <c r="T18" s="105">
        <f>IFERROR(((L18+M18)/(H18+I18)),"100%")</f>
        <v>0.15</v>
      </c>
      <c r="U18" s="113">
        <f t="shared" si="0"/>
        <v>0.13333333333333333</v>
      </c>
      <c r="V18" s="91"/>
      <c r="W18" s="74" t="s">
        <v>86</v>
      </c>
    </row>
    <row r="19" spans="2:23" ht="180.75" customHeight="1" x14ac:dyDescent="0.25">
      <c r="B19" s="6" t="s">
        <v>29</v>
      </c>
      <c r="C19" s="93" t="s">
        <v>73</v>
      </c>
      <c r="D19" s="7" t="s">
        <v>47</v>
      </c>
      <c r="E19" s="8" t="s">
        <v>30</v>
      </c>
      <c r="F19" s="58" t="s">
        <v>54</v>
      </c>
      <c r="G19" s="76">
        <v>43255</v>
      </c>
      <c r="H19" s="61">
        <v>7030</v>
      </c>
      <c r="I19" s="34">
        <v>24075</v>
      </c>
      <c r="J19" s="34">
        <v>6075</v>
      </c>
      <c r="K19" s="35">
        <v>6075</v>
      </c>
      <c r="L19" s="33">
        <v>7923</v>
      </c>
      <c r="M19" s="34">
        <v>22314</v>
      </c>
      <c r="N19" s="34">
        <v>5028</v>
      </c>
      <c r="O19" s="36"/>
      <c r="P19" s="109">
        <f t="shared" si="5"/>
        <v>3.1741109530583214</v>
      </c>
      <c r="Q19" s="111">
        <f t="shared" si="2"/>
        <v>0.92685358255451711</v>
      </c>
      <c r="R19" s="111">
        <f t="shared" si="3"/>
        <v>0.82765432098765435</v>
      </c>
      <c r="S19" s="90"/>
      <c r="T19" s="105">
        <f t="shared" si="4"/>
        <v>0.97209451856614693</v>
      </c>
      <c r="U19" s="113">
        <f t="shared" si="0"/>
        <v>0.94849381387842924</v>
      </c>
      <c r="V19" s="91"/>
      <c r="W19" s="45" t="s">
        <v>87</v>
      </c>
    </row>
    <row r="20" spans="2:23" ht="180.75" customHeight="1" x14ac:dyDescent="0.25">
      <c r="B20" s="9" t="s">
        <v>17</v>
      </c>
      <c r="C20" s="95" t="s">
        <v>74</v>
      </c>
      <c r="D20" s="66" t="s">
        <v>48</v>
      </c>
      <c r="E20" s="67" t="s">
        <v>30</v>
      </c>
      <c r="F20" s="68" t="s">
        <v>32</v>
      </c>
      <c r="G20" s="78">
        <v>21000</v>
      </c>
      <c r="H20" s="69">
        <v>6000</v>
      </c>
      <c r="I20" s="70">
        <v>5000</v>
      </c>
      <c r="J20" s="70">
        <v>5000</v>
      </c>
      <c r="K20" s="71">
        <v>5000</v>
      </c>
      <c r="L20" s="72">
        <v>6866</v>
      </c>
      <c r="M20" s="70">
        <v>5141</v>
      </c>
      <c r="N20" s="70">
        <v>3484</v>
      </c>
      <c r="O20" s="73"/>
      <c r="P20" s="109">
        <f t="shared" si="5"/>
        <v>0.85683333333333334</v>
      </c>
      <c r="Q20" s="111">
        <f t="shared" si="2"/>
        <v>1.0282</v>
      </c>
      <c r="R20" s="111">
        <f t="shared" si="3"/>
        <v>0.69679999999999997</v>
      </c>
      <c r="S20" s="90"/>
      <c r="T20" s="105">
        <f t="shared" si="4"/>
        <v>1.0915454545454546</v>
      </c>
      <c r="U20" s="113">
        <f t="shared" si="0"/>
        <v>0.96818749999999998</v>
      </c>
      <c r="V20" s="91"/>
      <c r="W20" s="74" t="s">
        <v>93</v>
      </c>
    </row>
    <row r="21" spans="2:23" ht="180.75" customHeight="1" x14ac:dyDescent="0.25">
      <c r="B21" s="9" t="s">
        <v>17</v>
      </c>
      <c r="C21" s="95" t="s">
        <v>75</v>
      </c>
      <c r="D21" s="66" t="s">
        <v>49</v>
      </c>
      <c r="E21" s="67" t="s">
        <v>30</v>
      </c>
      <c r="F21" s="68" t="s">
        <v>32</v>
      </c>
      <c r="G21" s="78">
        <v>2000</v>
      </c>
      <c r="H21" s="69">
        <v>500</v>
      </c>
      <c r="I21" s="70">
        <v>500</v>
      </c>
      <c r="J21" s="70">
        <v>500</v>
      </c>
      <c r="K21" s="71">
        <v>500</v>
      </c>
      <c r="L21" s="72">
        <v>496</v>
      </c>
      <c r="M21" s="70">
        <v>372</v>
      </c>
      <c r="N21" s="70">
        <v>366</v>
      </c>
      <c r="O21" s="73"/>
      <c r="P21" s="109">
        <f t="shared" si="5"/>
        <v>0.74399999999999999</v>
      </c>
      <c r="Q21" s="111">
        <f t="shared" si="2"/>
        <v>0.74399999999999999</v>
      </c>
      <c r="R21" s="111">
        <f t="shared" si="3"/>
        <v>0.73199999999999998</v>
      </c>
      <c r="S21" s="90"/>
      <c r="T21" s="105">
        <f t="shared" si="4"/>
        <v>0.86799999999999999</v>
      </c>
      <c r="U21" s="113">
        <f t="shared" si="0"/>
        <v>0.82266666666666666</v>
      </c>
      <c r="V21" s="91"/>
      <c r="W21" s="74" t="s">
        <v>88</v>
      </c>
    </row>
    <row r="22" spans="2:23" ht="180.75" customHeight="1" x14ac:dyDescent="0.25">
      <c r="B22" s="9" t="s">
        <v>17</v>
      </c>
      <c r="C22" s="95" t="s">
        <v>76</v>
      </c>
      <c r="D22" s="66" t="s">
        <v>37</v>
      </c>
      <c r="E22" s="67" t="s">
        <v>30</v>
      </c>
      <c r="F22" s="68" t="s">
        <v>32</v>
      </c>
      <c r="G22" s="78">
        <v>2000</v>
      </c>
      <c r="H22" s="69">
        <v>500</v>
      </c>
      <c r="I22" s="70">
        <v>500</v>
      </c>
      <c r="J22" s="70">
        <v>500</v>
      </c>
      <c r="K22" s="71">
        <v>500</v>
      </c>
      <c r="L22" s="72">
        <v>540</v>
      </c>
      <c r="M22" s="70">
        <v>682</v>
      </c>
      <c r="N22" s="70">
        <v>1155</v>
      </c>
      <c r="O22" s="73"/>
      <c r="P22" s="109">
        <f t="shared" si="5"/>
        <v>1.3640000000000001</v>
      </c>
      <c r="Q22" s="111">
        <f t="shared" si="2"/>
        <v>1.3640000000000001</v>
      </c>
      <c r="R22" s="111">
        <f t="shared" si="3"/>
        <v>2.31</v>
      </c>
      <c r="S22" s="90"/>
      <c r="T22" s="105">
        <f t="shared" si="4"/>
        <v>1.222</v>
      </c>
      <c r="U22" s="113">
        <f t="shared" si="0"/>
        <v>1.5846666666666667</v>
      </c>
      <c r="V22" s="91"/>
      <c r="W22" s="74" t="s">
        <v>89</v>
      </c>
    </row>
    <row r="23" spans="2:23" ht="180.75" customHeight="1" x14ac:dyDescent="0.25">
      <c r="B23" s="9" t="s">
        <v>17</v>
      </c>
      <c r="C23" s="95" t="s">
        <v>77</v>
      </c>
      <c r="D23" s="66" t="s">
        <v>50</v>
      </c>
      <c r="E23" s="67" t="s">
        <v>30</v>
      </c>
      <c r="F23" s="68" t="s">
        <v>36</v>
      </c>
      <c r="G23" s="78">
        <v>120</v>
      </c>
      <c r="H23" s="69">
        <v>30</v>
      </c>
      <c r="I23" s="70">
        <v>30</v>
      </c>
      <c r="J23" s="70">
        <v>30</v>
      </c>
      <c r="K23" s="71">
        <v>30</v>
      </c>
      <c r="L23" s="72">
        <v>21</v>
      </c>
      <c r="M23" s="70">
        <v>16</v>
      </c>
      <c r="N23" s="70">
        <v>23</v>
      </c>
      <c r="O23" s="73"/>
      <c r="P23" s="109">
        <f t="shared" si="5"/>
        <v>0.53333333333333333</v>
      </c>
      <c r="Q23" s="111">
        <f t="shared" si="2"/>
        <v>0.53333333333333333</v>
      </c>
      <c r="R23" s="111">
        <f t="shared" si="3"/>
        <v>0.76666666666666672</v>
      </c>
      <c r="S23" s="90"/>
      <c r="T23" s="105">
        <f t="shared" si="4"/>
        <v>0.6166666666666667</v>
      </c>
      <c r="U23" s="113">
        <f t="shared" si="0"/>
        <v>0.66666666666666663</v>
      </c>
      <c r="V23" s="91"/>
      <c r="W23" s="74" t="s">
        <v>90</v>
      </c>
    </row>
    <row r="24" spans="2:23" ht="180.75" customHeight="1" x14ac:dyDescent="0.25">
      <c r="B24" s="9" t="s">
        <v>17</v>
      </c>
      <c r="C24" s="95" t="s">
        <v>78</v>
      </c>
      <c r="D24" s="66" t="s">
        <v>51</v>
      </c>
      <c r="E24" s="67" t="s">
        <v>30</v>
      </c>
      <c r="F24" s="68" t="s">
        <v>55</v>
      </c>
      <c r="G24" s="78">
        <v>18000</v>
      </c>
      <c r="H24" s="69">
        <v>0</v>
      </c>
      <c r="I24" s="70">
        <v>18000</v>
      </c>
      <c r="J24" s="70">
        <v>0</v>
      </c>
      <c r="K24" s="71">
        <v>0</v>
      </c>
      <c r="L24" s="72">
        <v>0</v>
      </c>
      <c r="M24" s="70">
        <v>16103</v>
      </c>
      <c r="N24" s="70">
        <v>0</v>
      </c>
      <c r="O24" s="73"/>
      <c r="P24" s="109" t="str">
        <f t="shared" si="5"/>
        <v>100%</v>
      </c>
      <c r="Q24" s="111">
        <f t="shared" si="2"/>
        <v>0.89461111111111113</v>
      </c>
      <c r="R24" s="111" t="str">
        <f t="shared" si="3"/>
        <v>100%</v>
      </c>
      <c r="S24" s="90"/>
      <c r="T24" s="105">
        <f t="shared" si="4"/>
        <v>0.89461111111111113</v>
      </c>
      <c r="U24" s="113">
        <f t="shared" si="0"/>
        <v>0.89461111111111113</v>
      </c>
      <c r="V24" s="91"/>
      <c r="W24" s="74" t="s">
        <v>91</v>
      </c>
    </row>
    <row r="25" spans="2:23" ht="180.75" customHeight="1" thickBot="1" x14ac:dyDescent="0.3">
      <c r="B25" s="12" t="s">
        <v>17</v>
      </c>
      <c r="C25" s="13" t="s">
        <v>79</v>
      </c>
      <c r="D25" s="13" t="s">
        <v>52</v>
      </c>
      <c r="E25" s="14" t="s">
        <v>30</v>
      </c>
      <c r="F25" s="60" t="s">
        <v>32</v>
      </c>
      <c r="G25" s="79">
        <v>135</v>
      </c>
      <c r="H25" s="62">
        <v>0</v>
      </c>
      <c r="I25" s="38">
        <v>45</v>
      </c>
      <c r="J25" s="38">
        <v>45</v>
      </c>
      <c r="K25" s="39">
        <v>45</v>
      </c>
      <c r="L25" s="37">
        <v>0</v>
      </c>
      <c r="M25" s="38">
        <v>0</v>
      </c>
      <c r="N25" s="38">
        <v>0</v>
      </c>
      <c r="O25" s="40"/>
      <c r="P25" s="110" t="str">
        <f t="shared" si="5"/>
        <v>100%</v>
      </c>
      <c r="Q25" s="112">
        <f t="shared" si="2"/>
        <v>0</v>
      </c>
      <c r="R25" s="112">
        <f t="shared" si="3"/>
        <v>0</v>
      </c>
      <c r="S25" s="106"/>
      <c r="T25" s="107">
        <f>IFERROR(((L25+M25)/(H25+I25)),"100%")</f>
        <v>0</v>
      </c>
      <c r="U25" s="113">
        <f t="shared" si="0"/>
        <v>0</v>
      </c>
      <c r="V25" s="108"/>
      <c r="W25" s="49" t="s">
        <v>97</v>
      </c>
    </row>
    <row r="26" spans="2:23" ht="28.5" customHeight="1" x14ac:dyDescent="0.25">
      <c r="P26" s="80">
        <f>AVERAGE(P16,P17,P18,P20,P21,P22,P23,P24,P25)</f>
        <v>0.86247936507936507</v>
      </c>
      <c r="Q26" s="80">
        <f>AVERAGE(Q16,Q17,Q18,Q20,Q21,Q22,Q23,Q24,Q25)</f>
        <v>0.75548888888888888</v>
      </c>
      <c r="R26" s="80">
        <f>AVERAGE(R16,R17,R18,R20,R21,R22,R23,R24,R25)</f>
        <v>0.9471208333333333</v>
      </c>
      <c r="S26" s="80" t="e">
        <f t="shared" ref="S26:V26" si="6">AVERAGE(S16,S17,S18,S20,S21,S22,S23,S24,S25)</f>
        <v>#DIV/0!</v>
      </c>
      <c r="T26" s="80">
        <f>AVERAGE(T18,T19,T20,T21,T23,T24,T25)</f>
        <v>0.65613110726991131</v>
      </c>
      <c r="U26" s="80">
        <f>AVERAGE(U16,U17,U18,U20,U21,U22,U23,U24,U25)</f>
        <v>0.82677803497942381</v>
      </c>
      <c r="V26" s="80" t="e">
        <f t="shared" si="6"/>
        <v>#DIV/0!</v>
      </c>
    </row>
    <row r="27" spans="2:23" ht="28.5" customHeight="1" x14ac:dyDescent="0.25"/>
    <row r="28" spans="2:23" ht="28.5" customHeight="1" x14ac:dyDescent="0.25"/>
    <row r="29" spans="2:23" ht="30" customHeight="1" x14ac:dyDescent="0.25"/>
    <row r="30" spans="2:23" ht="110.25" customHeight="1" x14ac:dyDescent="0.25">
      <c r="C30" s="122" t="s">
        <v>41</v>
      </c>
      <c r="D30" s="123"/>
      <c r="E30" s="123"/>
      <c r="F30" s="123"/>
      <c r="G30" s="51"/>
      <c r="L30" s="122" t="s">
        <v>40</v>
      </c>
      <c r="M30" s="123"/>
      <c r="N30" s="123"/>
      <c r="O30" s="123"/>
      <c r="P30" s="123"/>
      <c r="Q30" s="123"/>
      <c r="U30" s="122" t="s">
        <v>98</v>
      </c>
      <c r="V30" s="123"/>
      <c r="W30" s="123"/>
    </row>
    <row r="34" spans="5:23" ht="15.75" hidden="1" customHeight="1" thickBot="1" x14ac:dyDescent="0.3">
      <c r="E34" s="124" t="s">
        <v>20</v>
      </c>
      <c r="F34" s="125"/>
      <c r="G34" s="125"/>
      <c r="H34" s="125"/>
      <c r="I34" s="125"/>
      <c r="J34" s="125"/>
      <c r="K34" s="125"/>
      <c r="L34" s="125"/>
      <c r="M34" s="125"/>
      <c r="N34" s="125"/>
      <c r="O34" s="125"/>
      <c r="P34" s="125"/>
      <c r="Q34" s="125"/>
      <c r="R34" s="125"/>
      <c r="S34" s="125"/>
      <c r="T34" s="125"/>
      <c r="U34" s="125"/>
      <c r="V34" s="125"/>
      <c r="W34" s="126"/>
    </row>
    <row r="35" spans="5:23" ht="27" hidden="1" customHeight="1" thickBot="1" x14ac:dyDescent="0.3">
      <c r="E35" s="127" t="s">
        <v>21</v>
      </c>
      <c r="F35" s="120" t="s">
        <v>10</v>
      </c>
      <c r="G35" s="129" t="s">
        <v>11</v>
      </c>
      <c r="H35" s="130"/>
      <c r="I35" s="130"/>
      <c r="J35" s="131"/>
      <c r="K35" s="129" t="s">
        <v>12</v>
      </c>
      <c r="L35" s="130"/>
      <c r="M35" s="130"/>
      <c r="N35" s="131"/>
      <c r="O35" s="129" t="s">
        <v>13</v>
      </c>
      <c r="P35" s="130"/>
      <c r="Q35" s="130"/>
      <c r="R35" s="131"/>
      <c r="S35" s="129" t="s">
        <v>14</v>
      </c>
      <c r="T35" s="130"/>
      <c r="U35" s="130"/>
      <c r="V35" s="131"/>
      <c r="W35" s="127" t="s">
        <v>65</v>
      </c>
    </row>
    <row r="36" spans="5:23" ht="38.25" hidden="1" customHeight="1" thickBot="1" x14ac:dyDescent="0.3">
      <c r="E36" s="128"/>
      <c r="F36" s="121"/>
      <c r="G36" s="20" t="s">
        <v>94</v>
      </c>
      <c r="H36" s="22" t="s">
        <v>62</v>
      </c>
      <c r="I36" s="21" t="s">
        <v>63</v>
      </c>
      <c r="J36" s="23" t="s">
        <v>64</v>
      </c>
      <c r="K36" s="20" t="s">
        <v>61</v>
      </c>
      <c r="L36" s="22" t="s">
        <v>62</v>
      </c>
      <c r="M36" s="21" t="s">
        <v>63</v>
      </c>
      <c r="N36" s="23" t="s">
        <v>64</v>
      </c>
      <c r="O36" s="20" t="s">
        <v>6</v>
      </c>
      <c r="P36" s="22" t="s">
        <v>7</v>
      </c>
      <c r="Q36" s="21" t="s">
        <v>8</v>
      </c>
      <c r="R36" s="23" t="s">
        <v>9</v>
      </c>
      <c r="S36" s="20" t="s">
        <v>6</v>
      </c>
      <c r="T36" s="22" t="s">
        <v>7</v>
      </c>
      <c r="U36" s="21" t="s">
        <v>8</v>
      </c>
      <c r="V36" s="23" t="s">
        <v>9</v>
      </c>
      <c r="W36" s="128"/>
    </row>
    <row r="37" spans="5:23" ht="134.25" hidden="1" customHeight="1" thickBot="1" x14ac:dyDescent="0.3">
      <c r="E37" s="81" t="s">
        <v>38</v>
      </c>
      <c r="F37" s="82">
        <v>17511355.27</v>
      </c>
      <c r="G37" s="83">
        <v>8712542</v>
      </c>
      <c r="H37" s="84">
        <v>2888336</v>
      </c>
      <c r="I37" s="84">
        <v>2674491</v>
      </c>
      <c r="J37" s="85">
        <v>3235986.27</v>
      </c>
      <c r="K37" s="83">
        <v>2969016.39</v>
      </c>
      <c r="L37" s="86">
        <v>8385181.8499999996</v>
      </c>
      <c r="M37" s="86">
        <v>2848068.33</v>
      </c>
      <c r="N37" s="87">
        <v>0</v>
      </c>
      <c r="O37" s="88">
        <f>IFERROR(K37/G37,"100"%)</f>
        <v>0.34077498736878398</v>
      </c>
      <c r="P37" s="88">
        <f>IFERROR(L37/H37,"100"%)</f>
        <v>2.903118560306003</v>
      </c>
      <c r="Q37" s="88">
        <f>IFERROR(M37/I37,"100"%)</f>
        <v>1.0649010708953592</v>
      </c>
      <c r="R37" s="88">
        <f>IFERROR(N37/J37,"100"%)</f>
        <v>0</v>
      </c>
      <c r="S37" s="47">
        <f>IFERROR((K37)/F37,"100%")</f>
        <v>0.16954806434008235</v>
      </c>
      <c r="T37" s="47">
        <f>IFERROR((K37+L37)/F37,"100%")</f>
        <v>0.64839060512076518</v>
      </c>
      <c r="U37" s="47">
        <f>IFERROR((K37+L37+M37)/F37,"100%")</f>
        <v>0.81103183340303509</v>
      </c>
      <c r="V37" s="47">
        <f>IFERROR((K37+L37+M37+N37)/F37,"100%")</f>
        <v>0.81103183340303509</v>
      </c>
      <c r="W37" s="89" t="s">
        <v>95</v>
      </c>
    </row>
  </sheetData>
  <mergeCells count="24">
    <mergeCell ref="E2:S2"/>
    <mergeCell ref="E3:S3"/>
    <mergeCell ref="D11:F11"/>
    <mergeCell ref="L11:O11"/>
    <mergeCell ref="P11:S11"/>
    <mergeCell ref="E4:S4"/>
    <mergeCell ref="E5:S5"/>
    <mergeCell ref="G11:K11"/>
    <mergeCell ref="G10:V10"/>
    <mergeCell ref="B11:B12"/>
    <mergeCell ref="C11:C12"/>
    <mergeCell ref="W11:W12"/>
    <mergeCell ref="F35:F36"/>
    <mergeCell ref="L30:Q30"/>
    <mergeCell ref="U30:W30"/>
    <mergeCell ref="C30:F30"/>
    <mergeCell ref="E34:W34"/>
    <mergeCell ref="E35:E36"/>
    <mergeCell ref="G35:J35"/>
    <mergeCell ref="K35:N35"/>
    <mergeCell ref="O35:R35"/>
    <mergeCell ref="S35:V35"/>
    <mergeCell ref="W35:W36"/>
    <mergeCell ref="T11:V11"/>
  </mergeCells>
  <conditionalFormatting sqref="H14:K25 G37:J37">
    <cfRule type="containsBlanks" dxfId="36" priority="127">
      <formula>LEN(TRIM(G14))=0</formula>
    </cfRule>
  </conditionalFormatting>
  <conditionalFormatting sqref="L14:O25 K37:N37">
    <cfRule type="containsBlanks" dxfId="35" priority="126">
      <formula>LEN(TRIM(K14))=0</formula>
    </cfRule>
  </conditionalFormatting>
  <conditionalFormatting sqref="O37:V37">
    <cfRule type="containsBlanks" dxfId="34" priority="100" stopIfTrue="1">
      <formula>LEN(TRIM(O37))=0</formula>
    </cfRule>
    <cfRule type="cellIs" dxfId="33" priority="99" stopIfTrue="1" operator="greaterThanOrEqual">
      <formula>1.2</formula>
    </cfRule>
    <cfRule type="cellIs" dxfId="32" priority="98" stopIfTrue="1" operator="between">
      <formula>0.7</formula>
      <formula>1.2</formula>
    </cfRule>
    <cfRule type="cellIs" dxfId="31" priority="97" stopIfTrue="1" operator="between">
      <formula>0.5</formula>
      <formula>0.7</formula>
    </cfRule>
    <cfRule type="cellIs" dxfId="30" priority="96" stopIfTrue="1" operator="lessThan">
      <formula>0.5</formula>
    </cfRule>
    <cfRule type="cellIs" dxfId="29" priority="95" stopIfTrue="1" operator="equal">
      <formula>"100%"</formula>
    </cfRule>
  </conditionalFormatting>
  <conditionalFormatting sqref="P13:R13">
    <cfRule type="cellIs" dxfId="28" priority="90" operator="lessThanOrEqual">
      <formula>0</formula>
    </cfRule>
    <cfRule type="cellIs" dxfId="27" priority="89" operator="between">
      <formula>0</formula>
      <formula>0.15</formula>
    </cfRule>
    <cfRule type="cellIs" dxfId="26" priority="88" operator="greaterThan">
      <formula>0.15</formula>
    </cfRule>
    <cfRule type="cellIs" dxfId="25" priority="87" stopIfTrue="1" operator="equal">
      <formula>"NO DISPONIBLE"</formula>
    </cfRule>
  </conditionalFormatting>
  <conditionalFormatting sqref="P14:S25">
    <cfRule type="containsBlanks" dxfId="24" priority="206" stopIfTrue="1">
      <formula>LEN(TRIM(P14))=0</formula>
    </cfRule>
    <cfRule type="cellIs" dxfId="23" priority="201" stopIfTrue="1" operator="equal">
      <formula>"100%"</formula>
    </cfRule>
    <cfRule type="cellIs" dxfId="22" priority="202" stopIfTrue="1" operator="lessThan">
      <formula>0.5</formula>
    </cfRule>
    <cfRule type="cellIs" dxfId="21" priority="203" stopIfTrue="1" operator="between">
      <formula>0.5</formula>
      <formula>0.7</formula>
    </cfRule>
    <cfRule type="cellIs" dxfId="20" priority="204" stopIfTrue="1" operator="between">
      <formula>0.7</formula>
      <formula>1.2</formula>
    </cfRule>
    <cfRule type="cellIs" dxfId="19" priority="205" stopIfTrue="1" operator="greaterThanOrEqual">
      <formula>1.2</formula>
    </cfRule>
  </conditionalFormatting>
  <conditionalFormatting sqref="Q14:S25">
    <cfRule type="containsBlanks" dxfId="18" priority="91">
      <formula>LEN(TRIM(Q14))=0</formula>
    </cfRule>
  </conditionalFormatting>
  <conditionalFormatting sqref="T14:T25">
    <cfRule type="cellIs" dxfId="17" priority="80" operator="between">
      <formula>0.5</formula>
      <formula>0.7</formula>
    </cfRule>
    <cfRule type="cellIs" dxfId="16" priority="81" operator="between">
      <formula>0.7</formula>
      <formula>1</formula>
    </cfRule>
    <cfRule type="containsBlanks" dxfId="15" priority="82" stopIfTrue="1">
      <formula>LEN(TRIM(T14))=0</formula>
    </cfRule>
    <cfRule type="cellIs" dxfId="14" priority="76" operator="greaterThanOrEqual">
      <formula>1</formula>
    </cfRule>
    <cfRule type="cellIs" dxfId="13" priority="77" stopIfTrue="1" operator="lessThan">
      <formula>0.5</formula>
    </cfRule>
    <cfRule type="cellIs" dxfId="12" priority="78" stopIfTrue="1" operator="between">
      <formula>0.5</formula>
      <formula>0.7</formula>
    </cfRule>
    <cfRule type="cellIs" dxfId="11" priority="79" operator="lessThan">
      <formula>0.5</formula>
    </cfRule>
  </conditionalFormatting>
  <conditionalFormatting sqref="T13:U13">
    <cfRule type="cellIs" dxfId="10" priority="4" operator="greaterThanOrEqual">
      <formula>0.15</formula>
    </cfRule>
    <cfRule type="cellIs" dxfId="9" priority="3" operator="between">
      <formula>0</formula>
      <formula>0.15</formula>
    </cfRule>
    <cfRule type="cellIs" dxfId="8" priority="2" operator="lessThanOrEqual">
      <formula>0</formula>
    </cfRule>
    <cfRule type="cellIs" dxfId="7" priority="1" operator="equal">
      <formula>"NO DISPONIBLE"</formula>
    </cfRule>
  </conditionalFormatting>
  <conditionalFormatting sqref="U14:V25">
    <cfRule type="cellIs" dxfId="6" priority="57" stopIfTrue="1" operator="lessThan">
      <formula>0.5</formula>
    </cfRule>
    <cfRule type="cellIs" dxfId="5" priority="56" stopIfTrue="1" operator="equal">
      <formula>"100%"</formula>
    </cfRule>
    <cfRule type="containsBlanks" dxfId="4" priority="55">
      <formula>LEN(TRIM(U14))=0</formula>
    </cfRule>
    <cfRule type="containsBlanks" dxfId="3" priority="61" stopIfTrue="1">
      <formula>LEN(TRIM(U14))=0</formula>
    </cfRule>
    <cfRule type="cellIs" dxfId="2" priority="60" stopIfTrue="1" operator="greaterThanOrEqual">
      <formula>1.2</formula>
    </cfRule>
    <cfRule type="cellIs" dxfId="1" priority="59" stopIfTrue="1" operator="between">
      <formula>0.7</formula>
      <formula>1.2</formula>
    </cfRule>
    <cfRule type="cellIs" dxfId="0" priority="58" stopIfTrue="1" operator="between">
      <formula>0.5</formula>
      <formula>0.7</formula>
    </cfRule>
  </conditionalFormatting>
  <printOptions horizontalCentered="1"/>
  <pageMargins left="0" right="0" top="0.74803149606299213" bottom="0.74803149606299213" header="0.31496062992125984" footer="0.31496062992125984"/>
  <pageSetup paperSize="17" scale="39"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election activeCell="B17" sqref="B17"/>
    </sheetView>
  </sheetViews>
  <sheetFormatPr baseColWidth="10" defaultRowHeight="15" x14ac:dyDescent="0.25"/>
  <cols>
    <col min="1" max="1" width="20.28515625" customWidth="1"/>
    <col min="2" max="2" width="34.7109375" customWidth="1"/>
  </cols>
  <sheetData>
    <row r="1" spans="1:2" x14ac:dyDescent="0.25">
      <c r="A1" s="41" t="s">
        <v>22</v>
      </c>
    </row>
    <row r="3" spans="1:2" ht="120" customHeight="1" x14ac:dyDescent="0.25">
      <c r="A3" s="152" t="s">
        <v>23</v>
      </c>
      <c r="B3" s="152"/>
    </row>
    <row r="5" spans="1:2" ht="45" x14ac:dyDescent="0.25">
      <c r="A5" s="42"/>
      <c r="B5" s="43" t="s">
        <v>24</v>
      </c>
    </row>
    <row r="6" spans="1:2" ht="60" x14ac:dyDescent="0.25">
      <c r="A6" s="44"/>
      <c r="B6" s="43" t="s">
        <v>25</v>
      </c>
    </row>
  </sheetData>
  <mergeCells count="1">
    <mergeCell ref="A3: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SEGUIMIENTO E4 2023</vt:lpstr>
      <vt:lpstr>Instrucciones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Dell</cp:lastModifiedBy>
  <cp:revision/>
  <cp:lastPrinted>2024-10-07T16:58:14Z</cp:lastPrinted>
  <dcterms:created xsi:type="dcterms:W3CDTF">2021-03-11T02:28:07Z</dcterms:created>
  <dcterms:modified xsi:type="dcterms:W3CDTF">2024-10-09T16:31:56Z</dcterms:modified>
  <cp:category/>
  <cp:contentStatus/>
</cp:coreProperties>
</file>