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IMPLANBJ\2024\IMPLANBJ-3T2024\4.2 CACOyM\Información planeación\Información planeación\"/>
    </mc:Choice>
  </mc:AlternateContent>
  <xr:revisionPtr revIDLastSave="0" documentId="13_ncr:1_{ED0288B2-4211-41DB-BCBE-608D634500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GUIMIENTO EJE 3" sheetId="1" r:id="rId1"/>
    <sheet name="Instrucciones" sheetId="3" r:id="rId2"/>
    <sheet name="Hoja1" sheetId="2" r:id="rId3"/>
  </sheets>
  <definedNames>
    <definedName name="ADFASDF">#REF!</definedName>
    <definedName name="_xlnm.Print_Area" localSheetId="0">'SEGUIMIENTO EJE 3'!$B$3:$W$29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  <definedName name="_xlnm.Print_Titles" localSheetId="0">'SEGUIMIENTO EJE 3'!$4:$14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6" i="1" l="1"/>
  <c r="Q37" i="1"/>
  <c r="Q36" i="1"/>
  <c r="R24" i="1"/>
  <c r="R23" i="1"/>
  <c r="R22" i="1"/>
  <c r="R21" i="1"/>
  <c r="R20" i="1"/>
  <c r="R19" i="1"/>
  <c r="R18" i="1"/>
  <c r="R16" i="1"/>
  <c r="R17" i="1"/>
  <c r="L37" i="1"/>
  <c r="P37" i="1" s="1"/>
  <c r="L36" i="1"/>
  <c r="P36" i="1" s="1"/>
  <c r="Q18" i="1"/>
  <c r="Q19" i="1"/>
  <c r="Q20" i="1"/>
  <c r="Q21" i="1"/>
  <c r="Q22" i="1"/>
  <c r="Q23" i="1"/>
  <c r="Q24" i="1"/>
  <c r="Q16" i="1"/>
  <c r="Q17" i="1"/>
  <c r="F37" i="1"/>
  <c r="P21" i="1"/>
  <c r="P20" i="1"/>
  <c r="F36" i="1"/>
  <c r="P17" i="1"/>
  <c r="P18" i="1"/>
  <c r="P19" i="1"/>
  <c r="P22" i="1"/>
  <c r="P23" i="1"/>
  <c r="P24" i="1"/>
  <c r="P25" i="1" l="1"/>
  <c r="V25" i="1"/>
  <c r="U35" i="1" l="1"/>
  <c r="T35" i="1"/>
  <c r="S35" i="1"/>
  <c r="R35" i="1"/>
  <c r="Q35" i="1"/>
  <c r="P35" i="1"/>
  <c r="O35" i="1"/>
  <c r="V35" i="1" s="1"/>
  <c r="U25" i="1"/>
  <c r="T25" i="1"/>
  <c r="S25" i="1"/>
  <c r="R25" i="1"/>
  <c r="Q25" i="1"/>
  <c r="P16" i="1"/>
  <c r="S37" i="1"/>
  <c r="O37" i="1"/>
  <c r="O36" i="1"/>
  <c r="S8" i="2"/>
  <c r="R8" i="2"/>
  <c r="Q8" i="2"/>
  <c r="P8" i="2"/>
  <c r="O8" i="2"/>
  <c r="N8" i="2"/>
  <c r="M8" i="2"/>
  <c r="L8" i="2"/>
  <c r="C8" i="2"/>
  <c r="S7" i="2"/>
  <c r="R7" i="2"/>
  <c r="Q7" i="2"/>
  <c r="P7" i="2"/>
  <c r="O7" i="2"/>
  <c r="N7" i="2"/>
  <c r="M7" i="2"/>
  <c r="L7" i="2"/>
  <c r="C7" i="2"/>
  <c r="S6" i="2"/>
  <c r="R6" i="2"/>
  <c r="Q6" i="2"/>
  <c r="P6" i="2"/>
  <c r="O6" i="2"/>
  <c r="N6" i="2"/>
  <c r="M6" i="2"/>
  <c r="L6" i="2"/>
  <c r="C6" i="2"/>
</calcChain>
</file>

<file path=xl/sharedStrings.xml><?xml version="1.0" encoding="utf-8"?>
<sst xmlns="http://schemas.openxmlformats.org/spreadsheetml/2006/main" count="149" uniqueCount="85">
  <si>
    <t>EJE 3: MEDIO AMBIENTE SOSTENIBLE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</si>
  <si>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</si>
  <si>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</si>
  <si>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</si>
  <si>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</si>
  <si>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</si>
  <si>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</si>
  <si>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</si>
  <si>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</si>
  <si>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</si>
  <si>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</si>
  <si>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Fin
(DP de la DGPM)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</si>
  <si>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</si>
  <si>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</si>
  <si>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</si>
  <si>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</si>
  <si>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</si>
  <si>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SEGUIMIENTO DE AVANCE EN CUMPLIMIENTO DE METAS Y OBJETIVOS 2023</t>
  </si>
  <si>
    <t>SEGUIMIENTO A LA EJECUCIÓN DEL PRESUPUESTO AUTORIZADO</t>
  </si>
  <si>
    <t>UNIDAD ADMINISTRATIVA</t>
  </si>
  <si>
    <t>JUSTIFICACION TRIMESTRAL Y ANUAL DE AVANCE DE RESULTADOS 2023</t>
  </si>
  <si>
    <t>TRIMESTRE 1 2023</t>
  </si>
  <si>
    <t>TRIMESTRE 2 2023</t>
  </si>
  <si>
    <t>TRIMESTRE 3 2023</t>
  </si>
  <si>
    <t>TRIMESTRE 4 2023</t>
  </si>
  <si>
    <t>AVANCE EN CUMPLIMIENTO DE METAS TRIMESTRAL Y ANUAL ACUMULADO 2023</t>
  </si>
  <si>
    <t>REVISÓ
Mtro. Enrique E. Encalada Sánchez
Dirección de Planeación de la DGPM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</si>
  <si>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</si>
  <si>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</si>
  <si>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</si>
  <si>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</si>
  <si>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ANUAL</t>
  </si>
  <si>
    <t>INSTITUTO DE PLANEACIÓN DEL DESARROLLO URBANO DEL MUNICIPIO DE BENITO JUÁREZ</t>
  </si>
  <si>
    <t>PIGFPA: Porcentaje de Informes de Gestión Financiera del presupuesto asignado</t>
  </si>
  <si>
    <t>PGRHMyS: Porcentaje de gestión de los recursos humanos y adquisiciones de bienes y servicios realizadas</t>
  </si>
  <si>
    <t>Trimestral</t>
  </si>
  <si>
    <t>Unidad de medida del indicador: 
Porcentaje
Unidad de medida: 
Instrumentos</t>
  </si>
  <si>
    <t>Unidad de medida del indicador: 
Porcentaje
Unidad de medida: 
Proyectos</t>
  </si>
  <si>
    <t>UNIDAD DE MEDIDA DEL INDICADOR: 
Porcentaje
UNIDAD DE MEDIDA DE LAS VARIABLES: 
Informes</t>
  </si>
  <si>
    <t>UNIDAD DE MEDIDA DEL INDICADOR: 
Porcentaje
UNIDAD DE MEDIDA DE LAS VARIABLES: 
Gestiones</t>
  </si>
  <si>
    <t>ELABORÓ                                                                                                                                C. Federico Saul Tovar Rodríguez                                                                                Jefe del Departamento Contable</t>
  </si>
  <si>
    <t>Dirección General</t>
  </si>
  <si>
    <t>Actividad Dirección General IMPLAN</t>
  </si>
  <si>
    <t>actividad Unidad Administrativa IMPLAN</t>
  </si>
  <si>
    <t>PIPUE: Porcentaje de instrumentos de planeación urbana entregados.</t>
  </si>
  <si>
    <t xml:space="preserve">PEMIR: Porcentaje de estrategia de movilidad integral </t>
  </si>
  <si>
    <t xml:space="preserve">PATUA: Porcentaje de Anteproyectos de Transporte Alternativo de Movilidad Urbana </t>
  </si>
  <si>
    <t>PDPMDU: Porcentaje del Diagnóstico del Programa Municipal de Desarrollo Urbano de Benito Juárez, Quintana Roo.</t>
  </si>
  <si>
    <t>META PROGRAMADA 2024</t>
  </si>
  <si>
    <t>META ALCANZADA 2024</t>
  </si>
  <si>
    <t>PORCENTAJE DE AVANCE TRIMESTRAL 2024</t>
  </si>
  <si>
    <t>PORCENTAJE DE AVANCE TRIMESTRAL ACUMULADO 2024</t>
  </si>
  <si>
    <t>AUTORIZÓ                                                                                                                                                         Arq. Carlos Antonio Díaz Carvajal                                                                                                       Encargado del Despacho</t>
  </si>
  <si>
    <t>Anual</t>
  </si>
  <si>
    <t>NO DISPONIBLE</t>
  </si>
  <si>
    <t xml:space="preserve">IMSMA: Índice del Manejo Sustentable del Medio Ambiente. </t>
  </si>
  <si>
    <t>Unidad de medida del indicador: 
Posición</t>
  </si>
  <si>
    <t>Este indicador se modificó en la actualización del Plan Municipal de Desarrollo 2021-2024.
Meta Trimestral: El Instituto Mexicano para la Competitividad A. C. IMCO actualiza y publica las posiciones que ocupa la ciudad de Cancún en Medio ambiente. En 2023 la posición que se logró fue la 22 superior a la esperada para el año. Queda la posibilidad de que en el 2024 se mejore esta posición.
Meta Anual: El avance anual se mantiene igual al avance trimestral ya que es un indicador ascendente no acumulativo.</t>
  </si>
  <si>
    <t xml:space="preserve">CLAVE Y NOMBRE DEL PPA:3.3 Programa para el Ordenamiento Territorial y Desarrollo Urbano Sostenible </t>
  </si>
  <si>
    <t>3.3.1: Contribuir a garantizar la preservación de la riqueza natural única que tiene nuestro municipio mediante un crecimiento ordenado, sostenible y con responsabilidad compartida mediante la procuración y la protección del medio ambiente y biodiversidad de las diferentes especies, que conllevaran a un equilibrio ecológico de acuerdo con el crecimiento de la ciudad</t>
  </si>
  <si>
    <t>3.3.1.1: Implementar los mecanismos y procedimientos establecidos en la normatividad aplicable para la elaboración de programas, planes y proyectos urbanos, que contribuyen a generar un entorno de equidad urbano y ambiental; que logre cohesión territorial y promueva la conformación del Municipio de Benito Juárez como un municipio sustentable.</t>
  </si>
  <si>
    <t>3.3.1.1.1. Elaborar la estrategia de movilidad integral en el Municipio de Benito Juárez que se indica en el Programa de Desarrollo Urbano del Centro de Población de Cancún (PDUCPC 2022) y la derivada del proyectos de desarrollo de carácter federal</t>
  </si>
  <si>
    <t>3.3.1.1.1.1: Elaborar los anteproyectos de transporte alternativo para la mejora de la movilidad urbana del Municipio de Benito Juárez</t>
  </si>
  <si>
    <t>3.3.1.1.2. Actualizar la normatividad de desarrollo urbano en el Municipio de Benito Juárez en materia de lo que establecen las leyes federal y estatal de asentamientos humanos, ordenamiento territorial y de desarrollo urbano</t>
  </si>
  <si>
    <t>3.3.1.2.1: Elaboración del diagnóstico del Programa Municipal de Desarrollo Urbano de Benito Juárez, Quintana Roo</t>
  </si>
  <si>
    <t xml:space="preserve">3.3.1.2.2: Actualizar la cartografía urbana de usos de suelo del Centro de Población de Cancún para su validación por la autoridad competente en materia de desarrollo urbano, a fin de  contribuir a la incentiva del paradigma de ciudad compacta </t>
  </si>
  <si>
    <t>3.3.1.1.2: Acciones de  gestión y  administración del presupuesto para la rendición de cuentas ante los entes fiscalizadores realizadas</t>
  </si>
  <si>
    <t>3.3.1.1.2.1: Gestión de los recursos humanos, materiales y servicios.</t>
  </si>
  <si>
    <t>Unidad Administrativo</t>
  </si>
  <si>
    <t>JUSTIFICACIÓN TRIMESTRAL DE AVANCE DE RESULTADOS 2024</t>
  </si>
  <si>
    <t>Propósito  IMPLAN</t>
  </si>
  <si>
    <t>Componente Dirección General IMPLAN</t>
  </si>
  <si>
    <t>PAAAHOTyDU: Porcentaje de  Avance en la Actualización de Normatividad con relación a los Asentamientos Humanos, Ordenamiento Territorial y Desarrollo Urbano en el Municipio de Benito Juárez</t>
  </si>
  <si>
    <t>PACUUSCPC: Porcentaje del Actualización de Carta Urbana de Usos de Suelo del Centro de Población de Cancún</t>
  </si>
  <si>
    <t>Componente Unidad Administrativa IMPLAN</t>
  </si>
  <si>
    <t>El presupuesto autorizado por la Tesorería Municipal para el ejercicio 2024 es de $2,500,000.00. en la Décima Primera Sesión Ordinaria de Junta de Gobierno del IMPLAN se aprueba el incremento del presupuesto debido a un remante del ejercicio 2023 por la cantidad de $57,416.16 teniendo un presupuesto autorizado para el ejercicio fiscal 2024 de $ 2,5557,416.15</t>
  </si>
  <si>
    <t>JUSTIFICACIÓN TRIMESTRAL Y ANUAL DE AVANCE DE RESULTADOS 2024</t>
  </si>
  <si>
    <r>
      <rPr>
        <b/>
        <sz val="11"/>
        <color theme="1"/>
        <rFont val="Arial"/>
        <family val="2"/>
      </rPr>
      <t>Justificación Trimestral:</t>
    </r>
    <r>
      <rPr>
        <sz val="11"/>
        <color theme="1"/>
        <rFont val="Arial"/>
        <family val="2"/>
      </rPr>
      <t xml:space="preserve"> Se realizaron las reuniones intrainstitucionales con el objetivo de determinar las mejores opciones de conectividad vial en diversas zonas del Municipio de Benito Juárez </t>
    </r>
  </si>
  <si>
    <r>
      <rPr>
        <b/>
        <sz val="11"/>
        <color theme="1"/>
        <rFont val="Arial"/>
        <family val="2"/>
      </rPr>
      <t>Justificación Trimestral</t>
    </r>
    <r>
      <rPr>
        <sz val="11"/>
        <color theme="1"/>
        <rFont val="Arial"/>
        <family val="2"/>
      </rPr>
      <t xml:space="preserve">: </t>
    </r>
    <r>
      <rPr>
        <b/>
        <sz val="11"/>
        <color theme="1"/>
        <rFont val="Arial"/>
        <family val="2"/>
      </rPr>
      <t>a. AVENIDA ESCÉNICA:</t>
    </r>
    <r>
      <rPr>
        <sz val="11"/>
        <color theme="1"/>
        <rFont val="Arial"/>
        <family val="2"/>
      </rPr>
      <t xml:space="preserve"> Se realiza reuniones intrainstitucionales con el objetivo de diseño de diversas opciones de trazos. 2. se remite con oficio a la Secretaría Municipal de Ecología y Desarrollo Urbano, el trazo vial preliminar de la avenida escénica paralela a la avenida Luis Donaldo Colosio,  con el objetivo que se proporcione información que coadyube a la armonización de trazo con los proyectos autorizados por la Secretaría.</t>
    </r>
    <r>
      <rPr>
        <b/>
        <sz val="11"/>
        <color theme="1"/>
        <rFont val="Arial"/>
        <family val="2"/>
      </rPr>
      <t xml:space="preserve"> b. CENTRO DE TRANSFERENCIA INTERMODAL:</t>
    </r>
    <r>
      <rPr>
        <sz val="11"/>
        <color theme="1"/>
        <rFont val="Arial"/>
        <family val="2"/>
      </rPr>
      <t xml:space="preserve"> Se realizan reuniones intra institucional  para discusión y acuerdo del concepto del CETRAM, donde se han revisado diversas opciones del mismo. </t>
    </r>
    <r>
      <rPr>
        <b/>
        <sz val="11"/>
        <color theme="1"/>
        <rFont val="Arial"/>
        <family val="2"/>
      </rPr>
      <t xml:space="preserve">c. SISTEMA INTEGRAL DE ENLACES, TREN MAYA. </t>
    </r>
    <r>
      <rPr>
        <sz val="11"/>
        <color theme="1"/>
        <rFont val="Arial"/>
        <family val="2"/>
      </rPr>
      <t xml:space="preserve">Se valida procesamiento de imágenes tomadas con dron, se llevan a cabo reuniones intrainstitucionales para diseño del SIT  </t>
    </r>
    <r>
      <rPr>
        <b/>
        <sz val="11"/>
        <color theme="1"/>
        <rFont val="Arial"/>
        <family val="2"/>
      </rPr>
      <t xml:space="preserve">d. 2 PROYECTOS DE CICLOVÍAS: </t>
    </r>
    <r>
      <rPr>
        <sz val="11"/>
        <color theme="1"/>
        <rFont val="Arial"/>
        <family val="2"/>
      </rPr>
      <t xml:space="preserve">Se llevaron a cabo propuestas de diseño de ciclovías en; 1. Avenida Andrés Quintana Roo desde Avenida López Portillo hasta Avenida Kabah y 2. Avenida Bonampak Avenida Chichen Itza hasta calle 82 ( Universidad del Caribe) </t>
    </r>
    <r>
      <rPr>
        <b/>
        <sz val="11"/>
        <color theme="1"/>
        <rFont val="Arial"/>
        <family val="2"/>
      </rPr>
      <t>Justificación Anual:</t>
    </r>
    <r>
      <rPr>
        <sz val="11"/>
        <color theme="1"/>
        <rFont val="Arial"/>
        <family val="2"/>
      </rPr>
      <t xml:space="preserve"> Avance acumulado anual 75%.</t>
    </r>
  </si>
  <si>
    <r>
      <rPr>
        <b/>
        <sz val="11"/>
        <color theme="1"/>
        <rFont val="Arial"/>
        <family val="2"/>
      </rPr>
      <t>Justificación Trimestral:</t>
    </r>
    <r>
      <rPr>
        <sz val="11"/>
        <color theme="1"/>
        <rFont val="Arial"/>
        <family val="2"/>
      </rPr>
      <t xml:space="preserve"> Se tiene la delimitación cartográfica misma que servirá para la Actualización de la normativa en desarrollo urbano</t>
    </r>
  </si>
  <si>
    <r>
      <rPr>
        <b/>
        <sz val="11"/>
        <color theme="1"/>
        <rFont val="Arial"/>
        <family val="2"/>
      </rPr>
      <t>Justificación Trimestral</t>
    </r>
    <r>
      <rPr>
        <sz val="11"/>
        <color theme="1"/>
        <rFont val="Arial"/>
        <family val="2"/>
      </rPr>
      <t>: al tercer trimestre se ha complido con: a. Se concluye con la actualización de la carta urbana del Municipio de Benito Juárez, quedando pendiente el envió de  mapas a la Dirección de Desarrollo Urbano Municipal para su validación. Avance trimestral 100%, avance acumulado 75%</t>
    </r>
  </si>
  <si>
    <r>
      <rPr>
        <b/>
        <sz val="11"/>
        <color theme="1"/>
        <rFont val="Arial"/>
        <family val="2"/>
      </rPr>
      <t>Justificación Trimestral:</t>
    </r>
    <r>
      <rPr>
        <sz val="11"/>
        <color theme="1"/>
        <rFont val="Arial"/>
        <family val="2"/>
      </rPr>
      <t xml:space="preserve"> 1. - Se cuenta con la información para el  avance de gestión financiera correspondiente al segundo trimestre 2024.  2.- Se emitieron los Estados Financieros correspondiente al tercer trimestre 2024  3. Se entregó la información correspondiente al segundo trimestre 2024 del Avance de Gestión Financiera 4.- se realizo la Evaluación del SEVAC correspondiente al segundo trimestre 2024 teniendo una puntuación de 98%, 5.- Se ha cumplido con las obligaciones de transparencia en tiempo y forma 6.- Se concluyó con la Auditoria a la Cuenta Pública Correspondiente al ejercicio fiscal 2023 tanto de la ASEQROO, Contaloria Municial y Despacho Extereno, quedando solventadas las observaciones al 100% Avance Acumulado del 75%</t>
    </r>
  </si>
  <si>
    <r>
      <rPr>
        <b/>
        <sz val="11"/>
        <color theme="1"/>
        <rFont val="Arial"/>
        <family val="2"/>
      </rPr>
      <t>Justificación Trimestral</t>
    </r>
    <r>
      <rPr>
        <sz val="11"/>
        <color theme="1"/>
        <rFont val="Arial"/>
        <family val="2"/>
      </rPr>
      <t>: El avance de esta actividad es el siguiente; a. Se cuenta con la delimitación cartográfica municipal. b. Se cuenta con la cartografía y descripción del medio natural. c. Se cuenta con la descripción y análisis del medio socioeconómico. d. se cuenta con la parte inicial del diagnostico integrado.  Avance trimestral 100%, avance acumulado 75%</t>
    </r>
  </si>
  <si>
    <r>
      <rPr>
        <b/>
        <sz val="11"/>
        <color theme="1"/>
        <rFont val="Arial"/>
        <family val="2"/>
      </rPr>
      <t xml:space="preserve">Justificación Trimestral: </t>
    </r>
    <r>
      <rPr>
        <sz val="11"/>
        <color theme="1"/>
        <rFont val="Arial"/>
        <family val="2"/>
      </rPr>
      <t>Al tercer  trimestre se ha realizado las actividades programadas para la elaboración de planes programas y proyectos urbanos considerados en el ejercicio fiscal 2024</t>
    </r>
  </si>
  <si>
    <r>
      <rPr>
        <b/>
        <sz val="11"/>
        <color theme="1"/>
        <rFont val="Arial"/>
        <family val="2"/>
      </rPr>
      <t>Justificación Trimestral:</t>
    </r>
    <r>
      <rPr>
        <sz val="11"/>
        <color theme="1"/>
        <rFont val="Arial"/>
        <family val="2"/>
      </rPr>
      <t xml:space="preserve">  Se llevaron a cabo las siguientes acciones administrativas: 1.- Control y seguimiento del manejo de personal del Instituto; 2.- Se ha dado contestación al Instituto Municipal de Transparencia y Acceso a la Información Municipal de las solicitudes de información requeridas a este Instituto; 3.- Se realizó la tramitología de las ministraciones del tercer trimestre ante la Tesorería Municipal; 4.- Se realizó el pago de suministros y servicios básicos como son, tintas, tóner, papelería, combustible, arrendamiento de las oficinas, servicio de energía eléctrica, agua potable, servicio telefónico e internet viáticos para entrega de información y reuniones referentes a la Cuenta Pública 2023 a la ASEQROO. 5. se entreg oficio para solicitar la ampliación al presupuesto del Instituto a la Tesoreria Municipal. se tiene un avance acumulado de 75%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</si>
</sst>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2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EAB91F"/>
        <bgColor rgb="FF000000"/>
      </patternFill>
    </fill>
    <fill>
      <patternFill patternType="solid">
        <fgColor rgb="FFEAB91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rgb="FF000000"/>
      </patternFill>
    </fill>
  </fills>
  <borders count="110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thin">
        <color indexed="64"/>
      </top>
      <bottom style="dotted">
        <color theme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/>
      <bottom style="dotted">
        <color indexed="64"/>
      </bottom>
      <diagonal/>
    </border>
    <border>
      <left style="dashed">
        <color theme="1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theme="1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theme="1"/>
      </bottom>
      <diagonal/>
    </border>
    <border>
      <left/>
      <right/>
      <top/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/>
      <bottom style="dashed">
        <color theme="1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medium">
        <color indexed="64"/>
      </right>
      <top/>
      <bottom style="dashed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18">
    <xf numFmtId="0" fontId="0" fillId="0" borderId="0" xfId="0"/>
    <xf numFmtId="10" fontId="0" fillId="4" borderId="12" xfId="0" applyNumberFormat="1" applyFill="1" applyBorder="1" applyAlignment="1">
      <alignment horizontal="center" vertical="center" wrapText="1"/>
    </xf>
    <xf numFmtId="10" fontId="0" fillId="4" borderId="11" xfId="0" applyNumberFormat="1" applyFill="1" applyBorder="1" applyAlignment="1">
      <alignment horizontal="center" vertical="center" wrapText="1"/>
    </xf>
    <xf numFmtId="10" fontId="0" fillId="4" borderId="13" xfId="0" applyNumberForma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justify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10" fontId="0" fillId="4" borderId="23" xfId="0" applyNumberFormat="1" applyFill="1" applyBorder="1" applyAlignment="1">
      <alignment horizontal="center" vertical="center" wrapText="1"/>
    </xf>
    <xf numFmtId="10" fontId="0" fillId="4" borderId="24" xfId="0" applyNumberFormat="1" applyFill="1" applyBorder="1" applyAlignment="1">
      <alignment horizontal="center" vertical="center" wrapText="1"/>
    </xf>
    <xf numFmtId="10" fontId="0" fillId="4" borderId="25" xfId="0" applyNumberForma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justify" vertical="center" wrapText="1"/>
    </xf>
    <xf numFmtId="0" fontId="3" fillId="3" borderId="27" xfId="0" applyFont="1" applyFill="1" applyBorder="1" applyAlignment="1">
      <alignment horizontal="justify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164" fontId="4" fillId="3" borderId="36" xfId="0" applyNumberFormat="1" applyFont="1" applyFill="1" applyBorder="1" applyAlignment="1">
      <alignment horizontal="center" vertical="center" wrapText="1"/>
    </xf>
    <xf numFmtId="10" fontId="0" fillId="4" borderId="39" xfId="0" applyNumberFormat="1" applyFill="1" applyBorder="1" applyAlignment="1">
      <alignment horizontal="center" vertical="center" wrapText="1"/>
    </xf>
    <xf numFmtId="10" fontId="0" fillId="4" borderId="40" xfId="0" applyNumberFormat="1" applyFill="1" applyBorder="1" applyAlignment="1">
      <alignment horizontal="center" vertical="center" wrapText="1"/>
    </xf>
    <xf numFmtId="10" fontId="0" fillId="4" borderId="41" xfId="0" applyNumberForma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164" fontId="4" fillId="3" borderId="30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4" fontId="6" fillId="3" borderId="45" xfId="2" applyNumberFormat="1" applyFont="1" applyFill="1" applyBorder="1" applyAlignment="1">
      <alignment horizontal="center" vertical="center" wrapText="1"/>
    </xf>
    <xf numFmtId="164" fontId="4" fillId="3" borderId="46" xfId="0" applyNumberFormat="1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2" fontId="3" fillId="7" borderId="33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44" fontId="6" fillId="3" borderId="37" xfId="2" applyFont="1" applyFill="1" applyBorder="1" applyAlignment="1">
      <alignment horizontal="center" vertical="center" wrapText="1"/>
    </xf>
    <xf numFmtId="44" fontId="3" fillId="7" borderId="48" xfId="2" applyFont="1" applyFill="1" applyBorder="1" applyAlignment="1">
      <alignment horizontal="center" vertical="center" wrapText="1"/>
    </xf>
    <xf numFmtId="44" fontId="6" fillId="3" borderId="38" xfId="2" applyFont="1" applyFill="1" applyBorder="1" applyAlignment="1">
      <alignment horizontal="center" vertical="center" wrapText="1"/>
    </xf>
    <xf numFmtId="44" fontId="3" fillId="7" borderId="49" xfId="2" applyFont="1" applyFill="1" applyBorder="1" applyAlignment="1">
      <alignment horizontal="center" vertical="center" wrapText="1"/>
    </xf>
    <xf numFmtId="44" fontId="6" fillId="3" borderId="43" xfId="2" applyFont="1" applyFill="1" applyBorder="1" applyAlignment="1">
      <alignment horizontal="center" vertical="center" wrapText="1"/>
    </xf>
    <xf numFmtId="44" fontId="3" fillId="7" borderId="19" xfId="2" applyFont="1" applyFill="1" applyBorder="1" applyAlignment="1">
      <alignment horizontal="center" vertical="center" wrapText="1"/>
    </xf>
    <xf numFmtId="44" fontId="6" fillId="3" borderId="44" xfId="2" applyFont="1" applyFill="1" applyBorder="1" applyAlignment="1">
      <alignment horizontal="center" vertical="center" wrapText="1"/>
    </xf>
    <xf numFmtId="44" fontId="3" fillId="7" borderId="20" xfId="2" applyFont="1" applyFill="1" applyBorder="1" applyAlignment="1">
      <alignment horizontal="center" vertical="center" wrapText="1"/>
    </xf>
    <xf numFmtId="44" fontId="6" fillId="3" borderId="45" xfId="2" applyFont="1" applyFill="1" applyBorder="1" applyAlignment="1">
      <alignment horizontal="center" vertical="center" wrapText="1"/>
    </xf>
    <xf numFmtId="44" fontId="3" fillId="7" borderId="50" xfId="2" applyFont="1" applyFill="1" applyBorder="1" applyAlignment="1">
      <alignment horizontal="center" vertical="center" wrapText="1"/>
    </xf>
    <xf numFmtId="44" fontId="6" fillId="3" borderId="47" xfId="2" applyFont="1" applyFill="1" applyBorder="1" applyAlignment="1">
      <alignment horizontal="center" vertical="center" wrapText="1"/>
    </xf>
    <xf numFmtId="44" fontId="3" fillId="7" borderId="29" xfId="2" applyFont="1" applyFill="1" applyBorder="1" applyAlignment="1">
      <alignment horizontal="center" vertical="center" wrapText="1"/>
    </xf>
    <xf numFmtId="3" fontId="3" fillId="2" borderId="5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54" xfId="0" applyNumberFormat="1" applyFont="1" applyFill="1" applyBorder="1" applyAlignment="1">
      <alignment horizontal="center" vertical="center" wrapText="1"/>
    </xf>
    <xf numFmtId="10" fontId="0" fillId="4" borderId="55" xfId="0" applyNumberFormat="1" applyFill="1" applyBorder="1" applyAlignment="1">
      <alignment horizontal="center" vertical="center" wrapText="1"/>
    </xf>
    <xf numFmtId="10" fontId="0" fillId="4" borderId="56" xfId="0" applyNumberFormat="1" applyFill="1" applyBorder="1" applyAlignment="1">
      <alignment horizontal="center" vertical="center" wrapText="1"/>
    </xf>
    <xf numFmtId="3" fontId="3" fillId="2" borderId="58" xfId="0" applyNumberFormat="1" applyFont="1" applyFill="1" applyBorder="1" applyAlignment="1">
      <alignment horizontal="center" vertical="center" wrapText="1"/>
    </xf>
    <xf numFmtId="3" fontId="3" fillId="2" borderId="27" xfId="0" applyNumberFormat="1" applyFont="1" applyFill="1" applyBorder="1" applyAlignment="1">
      <alignment horizontal="center" vertical="center" wrapText="1"/>
    </xf>
    <xf numFmtId="3" fontId="3" fillId="2" borderId="28" xfId="0" applyNumberFormat="1" applyFont="1" applyFill="1" applyBorder="1" applyAlignment="1">
      <alignment horizontal="center" vertical="center" wrapText="1"/>
    </xf>
    <xf numFmtId="3" fontId="3" fillId="2" borderId="59" xfId="0" applyNumberFormat="1" applyFont="1" applyFill="1" applyBorder="1" applyAlignment="1">
      <alignment horizontal="center" vertical="center" wrapText="1"/>
    </xf>
    <xf numFmtId="44" fontId="3" fillId="2" borderId="62" xfId="2" applyFont="1" applyFill="1" applyBorder="1" applyAlignment="1">
      <alignment horizontal="center" vertical="center" wrapText="1"/>
    </xf>
    <xf numFmtId="44" fontId="3" fillId="2" borderId="63" xfId="2" applyFont="1" applyFill="1" applyBorder="1" applyAlignment="1">
      <alignment horizontal="center" vertical="center" wrapText="1"/>
    </xf>
    <xf numFmtId="44" fontId="3" fillId="2" borderId="64" xfId="2" applyFont="1" applyFill="1" applyBorder="1" applyAlignment="1">
      <alignment horizontal="center" vertical="center" wrapText="1"/>
    </xf>
    <xf numFmtId="44" fontId="3" fillId="2" borderId="65" xfId="2" applyFont="1" applyFill="1" applyBorder="1" applyAlignment="1">
      <alignment horizontal="center" vertical="center" wrapText="1"/>
    </xf>
    <xf numFmtId="44" fontId="3" fillId="2" borderId="66" xfId="2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44" fontId="3" fillId="2" borderId="2" xfId="2" applyFont="1" applyFill="1" applyBorder="1" applyAlignment="1">
      <alignment horizontal="center" vertical="center" wrapText="1"/>
    </xf>
    <xf numFmtId="44" fontId="3" fillId="2" borderId="1" xfId="2" applyFont="1" applyFill="1" applyBorder="1" applyAlignment="1">
      <alignment horizontal="center" vertical="center" wrapText="1"/>
    </xf>
    <xf numFmtId="44" fontId="3" fillId="2" borderId="54" xfId="2" applyFont="1" applyFill="1" applyBorder="1" applyAlignment="1">
      <alignment horizontal="center" vertical="center" wrapText="1"/>
    </xf>
    <xf numFmtId="44" fontId="3" fillId="2" borderId="67" xfId="2" applyFont="1" applyFill="1" applyBorder="1" applyAlignment="1">
      <alignment horizontal="center" vertical="center" wrapText="1"/>
    </xf>
    <xf numFmtId="44" fontId="3" fillId="2" borderId="68" xfId="2" applyFont="1" applyFill="1" applyBorder="1" applyAlignment="1">
      <alignment horizontal="center" vertical="center" wrapText="1"/>
    </xf>
    <xf numFmtId="3" fontId="3" fillId="2" borderId="69" xfId="0" applyNumberFormat="1" applyFont="1" applyFill="1" applyBorder="1" applyAlignment="1">
      <alignment horizontal="center" vertical="center" wrapText="1"/>
    </xf>
    <xf numFmtId="44" fontId="3" fillId="2" borderId="26" xfId="2" applyFont="1" applyFill="1" applyBorder="1" applyAlignment="1">
      <alignment horizontal="center" vertical="center" wrapText="1"/>
    </xf>
    <xf numFmtId="44" fontId="3" fillId="2" borderId="27" xfId="2" applyFont="1" applyFill="1" applyBorder="1" applyAlignment="1">
      <alignment horizontal="center" vertical="center" wrapText="1"/>
    </xf>
    <xf numFmtId="44" fontId="3" fillId="2" borderId="59" xfId="2" applyFont="1" applyFill="1" applyBorder="1" applyAlignment="1">
      <alignment horizontal="center" vertical="center" wrapText="1"/>
    </xf>
    <xf numFmtId="44" fontId="3" fillId="2" borderId="70" xfId="2" applyFont="1" applyFill="1" applyBorder="1" applyAlignment="1">
      <alignment horizontal="center" vertical="center" wrapText="1"/>
    </xf>
    <xf numFmtId="44" fontId="3" fillId="2" borderId="71" xfId="2" applyFont="1" applyFill="1" applyBorder="1" applyAlignment="1">
      <alignment horizontal="center" vertical="center" wrapText="1"/>
    </xf>
    <xf numFmtId="3" fontId="3" fillId="2" borderId="60" xfId="0" applyNumberFormat="1" applyFont="1" applyFill="1" applyBorder="1" applyAlignment="1">
      <alignment horizontal="center" vertical="center" wrapText="1"/>
    </xf>
    <xf numFmtId="3" fontId="3" fillId="2" borderId="61" xfId="0" applyNumberFormat="1" applyFont="1" applyFill="1" applyBorder="1" applyAlignment="1">
      <alignment horizontal="center" vertical="center" wrapText="1"/>
    </xf>
    <xf numFmtId="3" fontId="3" fillId="2" borderId="72" xfId="0" applyNumberFormat="1" applyFont="1" applyFill="1" applyBorder="1" applyAlignment="1">
      <alignment horizontal="center" vertical="center" wrapText="1"/>
    </xf>
    <xf numFmtId="3" fontId="3" fillId="2" borderId="73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0" fillId="10" borderId="0" xfId="0" applyFill="1"/>
    <xf numFmtId="0" fontId="0" fillId="0" borderId="0" xfId="0" applyAlignment="1">
      <alignment wrapText="1"/>
    </xf>
    <xf numFmtId="0" fontId="0" fillId="9" borderId="0" xfId="0" applyFill="1"/>
    <xf numFmtId="10" fontId="0" fillId="4" borderId="57" xfId="0" applyNumberFormat="1" applyFill="1" applyBorder="1" applyAlignment="1">
      <alignment horizontal="center" vertical="center" wrapText="1"/>
    </xf>
    <xf numFmtId="3" fontId="3" fillId="8" borderId="53" xfId="0" applyNumberFormat="1" applyFont="1" applyFill="1" applyBorder="1" applyAlignment="1">
      <alignment horizontal="center" vertical="center" wrapText="1"/>
    </xf>
    <xf numFmtId="3" fontId="3" fillId="8" borderId="1" xfId="0" applyNumberFormat="1" applyFont="1" applyFill="1" applyBorder="1" applyAlignment="1">
      <alignment horizontal="center" vertical="center" wrapText="1"/>
    </xf>
    <xf numFmtId="3" fontId="3" fillId="8" borderId="10" xfId="0" applyNumberFormat="1" applyFont="1" applyFill="1" applyBorder="1" applyAlignment="1">
      <alignment horizontal="center" vertical="center" wrapText="1"/>
    </xf>
    <xf numFmtId="3" fontId="3" fillId="8" borderId="54" xfId="0" applyNumberFormat="1" applyFont="1" applyFill="1" applyBorder="1" applyAlignment="1">
      <alignment horizontal="center" vertical="center" wrapText="1"/>
    </xf>
    <xf numFmtId="10" fontId="0" fillId="4" borderId="76" xfId="0" applyNumberFormat="1" applyFill="1" applyBorder="1" applyAlignment="1">
      <alignment horizontal="center" vertical="center" wrapText="1"/>
    </xf>
    <xf numFmtId="10" fontId="0" fillId="11" borderId="76" xfId="0" applyNumberFormat="1" applyFill="1" applyBorder="1" applyAlignment="1">
      <alignment horizontal="center" vertical="center" wrapText="1"/>
    </xf>
    <xf numFmtId="10" fontId="0" fillId="11" borderId="57" xfId="0" applyNumberFormat="1" applyFill="1" applyBorder="1" applyAlignment="1">
      <alignment horizontal="center" vertical="center" wrapText="1"/>
    </xf>
    <xf numFmtId="10" fontId="0" fillId="11" borderId="55" xfId="0" applyNumberFormat="1" applyFill="1" applyBorder="1" applyAlignment="1">
      <alignment horizontal="center" vertical="center" wrapText="1"/>
    </xf>
    <xf numFmtId="10" fontId="10" fillId="12" borderId="57" xfId="0" applyNumberFormat="1" applyFont="1" applyFill="1" applyBorder="1" applyAlignment="1">
      <alignment horizontal="center" vertical="center"/>
    </xf>
    <xf numFmtId="0" fontId="5" fillId="8" borderId="77" xfId="0" applyFont="1" applyFill="1" applyBorder="1" applyAlignment="1">
      <alignment horizontal="center" vertical="center" wrapText="1"/>
    </xf>
    <xf numFmtId="0" fontId="4" fillId="7" borderId="78" xfId="0" applyFont="1" applyFill="1" applyBorder="1" applyAlignment="1">
      <alignment horizontal="center" vertical="center" wrapText="1"/>
    </xf>
    <xf numFmtId="0" fontId="1" fillId="3" borderId="78" xfId="0" applyFont="1" applyFill="1" applyBorder="1" applyAlignment="1">
      <alignment horizontal="center" vertical="center" wrapText="1"/>
    </xf>
    <xf numFmtId="0" fontId="4" fillId="7" borderId="79" xfId="0" applyFont="1" applyFill="1" applyBorder="1" applyAlignment="1">
      <alignment horizontal="center" vertical="center" wrapText="1"/>
    </xf>
    <xf numFmtId="0" fontId="11" fillId="13" borderId="33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1" fillId="3" borderId="82" xfId="0" applyFont="1" applyFill="1" applyBorder="1" applyAlignment="1">
      <alignment horizontal="center" vertical="center" wrapText="1"/>
    </xf>
    <xf numFmtId="3" fontId="3" fillId="8" borderId="84" xfId="0" applyNumberFormat="1" applyFont="1" applyFill="1" applyBorder="1" applyAlignment="1">
      <alignment horizontal="center" vertical="center" wrapText="1"/>
    </xf>
    <xf numFmtId="3" fontId="3" fillId="2" borderId="84" xfId="0" applyNumberFormat="1" applyFont="1" applyFill="1" applyBorder="1" applyAlignment="1">
      <alignment horizontal="center" vertical="center" wrapText="1"/>
    </xf>
    <xf numFmtId="3" fontId="3" fillId="2" borderId="85" xfId="0" applyNumberFormat="1" applyFont="1" applyFill="1" applyBorder="1" applyAlignment="1">
      <alignment horizontal="center" vertical="center" wrapText="1"/>
    </xf>
    <xf numFmtId="0" fontId="5" fillId="8" borderId="86" xfId="0" applyFont="1" applyFill="1" applyBorder="1" applyAlignment="1">
      <alignment horizontal="center" vertical="center" wrapText="1"/>
    </xf>
    <xf numFmtId="0" fontId="4" fillId="7" borderId="87" xfId="0" applyFont="1" applyFill="1" applyBorder="1" applyAlignment="1">
      <alignment horizontal="center" vertical="center" wrapText="1"/>
    </xf>
    <xf numFmtId="0" fontId="3" fillId="3" borderId="87" xfId="0" applyFont="1" applyFill="1" applyBorder="1" applyAlignment="1">
      <alignment horizontal="center" vertical="center" wrapText="1"/>
    </xf>
    <xf numFmtId="0" fontId="3" fillId="3" borderId="88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0" fontId="0" fillId="4" borderId="89" xfId="0" applyNumberFormat="1" applyFill="1" applyBorder="1" applyAlignment="1">
      <alignment horizontal="center" vertical="center" wrapText="1"/>
    </xf>
    <xf numFmtId="3" fontId="3" fillId="8" borderId="2" xfId="0" applyNumberFormat="1" applyFont="1" applyFill="1" applyBorder="1" applyAlignment="1">
      <alignment horizontal="center" vertical="center" wrapText="1"/>
    </xf>
    <xf numFmtId="0" fontId="4" fillId="7" borderId="80" xfId="0" applyFont="1" applyFill="1" applyBorder="1" applyAlignment="1">
      <alignment horizontal="justify" vertical="center" wrapText="1"/>
    </xf>
    <xf numFmtId="0" fontId="4" fillId="7" borderId="80" xfId="0" applyFont="1" applyFill="1" applyBorder="1" applyAlignment="1">
      <alignment horizontal="left" vertical="center" wrapText="1"/>
    </xf>
    <xf numFmtId="0" fontId="4" fillId="7" borderId="80" xfId="0" applyFont="1" applyFill="1" applyBorder="1" applyAlignment="1">
      <alignment horizontal="center" vertical="center" wrapText="1"/>
    </xf>
    <xf numFmtId="0" fontId="4" fillId="7" borderId="81" xfId="0" applyFont="1" applyFill="1" applyBorder="1" applyAlignment="1">
      <alignment horizontal="justify" vertical="center" wrapText="1"/>
    </xf>
    <xf numFmtId="0" fontId="4" fillId="7" borderId="86" xfId="0" applyFont="1" applyFill="1" applyBorder="1" applyAlignment="1">
      <alignment horizontal="center" vertical="center" wrapText="1"/>
    </xf>
    <xf numFmtId="3" fontId="3" fillId="2" borderId="91" xfId="0" applyNumberFormat="1" applyFont="1" applyFill="1" applyBorder="1" applyAlignment="1">
      <alignment horizontal="center" vertical="center" wrapText="1"/>
    </xf>
    <xf numFmtId="3" fontId="3" fillId="2" borderId="80" xfId="0" applyNumberFormat="1" applyFont="1" applyFill="1" applyBorder="1" applyAlignment="1">
      <alignment horizontal="center" vertical="center" wrapText="1"/>
    </xf>
    <xf numFmtId="3" fontId="3" fillId="2" borderId="81" xfId="0" applyNumberFormat="1" applyFont="1" applyFill="1" applyBorder="1" applyAlignment="1">
      <alignment horizontal="center" vertical="center" wrapText="1"/>
    </xf>
    <xf numFmtId="3" fontId="3" fillId="2" borderId="92" xfId="0" applyNumberFormat="1" applyFont="1" applyFill="1" applyBorder="1" applyAlignment="1">
      <alignment horizontal="center" vertical="center" wrapText="1"/>
    </xf>
    <xf numFmtId="3" fontId="3" fillId="2" borderId="93" xfId="0" applyNumberFormat="1" applyFont="1" applyFill="1" applyBorder="1" applyAlignment="1">
      <alignment horizontal="center" vertical="center" wrapText="1"/>
    </xf>
    <xf numFmtId="10" fontId="0" fillId="11" borderId="94" xfId="0" applyNumberFormat="1" applyFill="1" applyBorder="1" applyAlignment="1">
      <alignment horizontal="center" vertical="center" wrapText="1"/>
    </xf>
    <xf numFmtId="10" fontId="0" fillId="11" borderId="78" xfId="0" applyNumberFormat="1" applyFill="1" applyBorder="1" applyAlignment="1">
      <alignment horizontal="center" vertical="center" wrapText="1"/>
    </xf>
    <xf numFmtId="10" fontId="0" fillId="11" borderId="82" xfId="0" applyNumberFormat="1" applyFill="1" applyBorder="1" applyAlignment="1">
      <alignment horizontal="center" vertical="center" wrapText="1"/>
    </xf>
    <xf numFmtId="0" fontId="4" fillId="3" borderId="95" xfId="0" applyFont="1" applyFill="1" applyBorder="1" applyAlignment="1">
      <alignment horizontal="justify" vertical="center" wrapText="1"/>
    </xf>
    <xf numFmtId="0" fontId="3" fillId="3" borderId="95" xfId="0" applyFont="1" applyFill="1" applyBorder="1" applyAlignment="1">
      <alignment horizontal="justify" vertical="center" wrapText="1"/>
    </xf>
    <xf numFmtId="0" fontId="4" fillId="3" borderId="95" xfId="0" applyFont="1" applyFill="1" applyBorder="1" applyAlignment="1">
      <alignment horizontal="center" vertical="center" wrapText="1"/>
    </xf>
    <xf numFmtId="0" fontId="3" fillId="3" borderId="96" xfId="0" applyFont="1" applyFill="1" applyBorder="1" applyAlignment="1">
      <alignment horizontal="left" vertical="center" wrapText="1"/>
    </xf>
    <xf numFmtId="0" fontId="3" fillId="3" borderId="97" xfId="0" applyFont="1" applyFill="1" applyBorder="1" applyAlignment="1">
      <alignment horizontal="center" vertical="center" wrapText="1"/>
    </xf>
    <xf numFmtId="3" fontId="3" fillId="2" borderId="98" xfId="0" applyNumberFormat="1" applyFont="1" applyFill="1" applyBorder="1" applyAlignment="1">
      <alignment horizontal="center" vertical="center" wrapText="1"/>
    </xf>
    <xf numFmtId="3" fontId="3" fillId="2" borderId="95" xfId="0" applyNumberFormat="1" applyFont="1" applyFill="1" applyBorder="1" applyAlignment="1">
      <alignment horizontal="center" vertical="center" wrapText="1"/>
    </xf>
    <xf numFmtId="3" fontId="3" fillId="2" borderId="96" xfId="0" applyNumberFormat="1" applyFont="1" applyFill="1" applyBorder="1" applyAlignment="1">
      <alignment horizontal="center" vertical="center" wrapText="1"/>
    </xf>
    <xf numFmtId="3" fontId="3" fillId="2" borderId="99" xfId="0" applyNumberFormat="1" applyFont="1" applyFill="1" applyBorder="1" applyAlignment="1">
      <alignment horizontal="center" vertical="center" wrapText="1"/>
    </xf>
    <xf numFmtId="3" fontId="3" fillId="2" borderId="100" xfId="0" applyNumberFormat="1" applyFont="1" applyFill="1" applyBorder="1" applyAlignment="1">
      <alignment horizontal="center" vertical="center" wrapText="1"/>
    </xf>
    <xf numFmtId="10" fontId="0" fillId="11" borderId="101" xfId="0" applyNumberFormat="1" applyFill="1" applyBorder="1" applyAlignment="1">
      <alignment horizontal="center" vertical="center" wrapText="1"/>
    </xf>
    <xf numFmtId="10" fontId="0" fillId="11" borderId="102" xfId="0" applyNumberFormat="1" applyFill="1" applyBorder="1" applyAlignment="1">
      <alignment horizontal="center" vertical="center" wrapText="1"/>
    </xf>
    <xf numFmtId="10" fontId="0" fillId="11" borderId="103" xfId="0" applyNumberFormat="1" applyFill="1" applyBorder="1" applyAlignment="1">
      <alignment horizontal="center" vertical="center" wrapText="1"/>
    </xf>
    <xf numFmtId="44" fontId="0" fillId="0" borderId="0" xfId="0" applyNumberFormat="1"/>
    <xf numFmtId="0" fontId="4" fillId="6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7" borderId="9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164" fontId="0" fillId="0" borderId="0" xfId="0" applyNumberFormat="1"/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left" vertical="center" wrapText="1"/>
    </xf>
    <xf numFmtId="0" fontId="1" fillId="6" borderId="87" xfId="0" applyFont="1" applyFill="1" applyBorder="1" applyAlignment="1">
      <alignment horizontal="center" vertical="center" wrapText="1"/>
    </xf>
    <xf numFmtId="0" fontId="2" fillId="3" borderId="105" xfId="0" applyFont="1" applyFill="1" applyBorder="1" applyAlignment="1">
      <alignment horizontal="center" vertical="center" wrapText="1"/>
    </xf>
    <xf numFmtId="0" fontId="4" fillId="3" borderId="106" xfId="0" applyFont="1" applyFill="1" applyBorder="1" applyAlignment="1">
      <alignment horizontal="justify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2" fontId="13" fillId="6" borderId="17" xfId="0" applyNumberFormat="1" applyFont="1" applyFill="1" applyBorder="1" applyAlignment="1">
      <alignment vertical="center" wrapText="1"/>
    </xf>
    <xf numFmtId="2" fontId="13" fillId="6" borderId="18" xfId="0" applyNumberFormat="1" applyFont="1" applyFill="1" applyBorder="1" applyAlignment="1">
      <alignment vertical="center" wrapText="1"/>
    </xf>
    <xf numFmtId="10" fontId="0" fillId="0" borderId="57" xfId="0" applyNumberFormat="1" applyBorder="1" applyAlignment="1">
      <alignment horizontal="center" vertical="center" wrapText="1"/>
    </xf>
    <xf numFmtId="10" fontId="0" fillId="0" borderId="55" xfId="0" applyNumberFormat="1" applyBorder="1" applyAlignment="1">
      <alignment horizontal="center" vertical="center" wrapText="1"/>
    </xf>
    <xf numFmtId="1" fontId="6" fillId="3" borderId="107" xfId="1" applyNumberFormat="1" applyFont="1" applyFill="1" applyBorder="1" applyAlignment="1">
      <alignment horizontal="center" vertical="center" wrapText="1"/>
    </xf>
    <xf numFmtId="0" fontId="3" fillId="0" borderId="108" xfId="0" applyFont="1" applyBorder="1" applyAlignment="1">
      <alignment horizontal="justify" vertical="center" wrapText="1"/>
    </xf>
    <xf numFmtId="0" fontId="3" fillId="0" borderId="108" xfId="0" applyFont="1" applyBorder="1" applyAlignment="1">
      <alignment horizontal="center" vertical="center" wrapText="1"/>
    </xf>
    <xf numFmtId="0" fontId="3" fillId="0" borderId="109" xfId="0" applyFont="1" applyBorder="1" applyAlignment="1">
      <alignment vertical="center" wrapText="1"/>
    </xf>
    <xf numFmtId="0" fontId="3" fillId="0" borderId="36" xfId="0" applyFont="1" applyBorder="1" applyAlignment="1">
      <alignment horizontal="center" vertical="center" wrapText="1"/>
    </xf>
    <xf numFmtId="1" fontId="6" fillId="0" borderId="83" xfId="1" applyNumberFormat="1" applyFont="1" applyFill="1" applyBorder="1" applyAlignment="1">
      <alignment horizontal="center" vertical="center" wrapText="1"/>
    </xf>
    <xf numFmtId="1" fontId="3" fillId="0" borderId="21" xfId="1" applyNumberFormat="1" applyFont="1" applyFill="1" applyBorder="1" applyAlignment="1">
      <alignment horizontal="center" vertical="center" wrapText="1"/>
    </xf>
    <xf numFmtId="1" fontId="3" fillId="0" borderId="22" xfId="1" applyNumberFormat="1" applyFont="1" applyFill="1" applyBorder="1" applyAlignment="1">
      <alignment horizontal="center" vertical="center" wrapText="1"/>
    </xf>
    <xf numFmtId="1" fontId="6" fillId="0" borderId="107" xfId="1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vertical="center" wrapText="1"/>
    </xf>
    <xf numFmtId="0" fontId="3" fillId="9" borderId="42" xfId="0" applyFont="1" applyFill="1" applyBorder="1" applyAlignment="1">
      <alignment vertical="center" wrapText="1"/>
    </xf>
    <xf numFmtId="0" fontId="3" fillId="7" borderId="30" xfId="0" applyFont="1" applyFill="1" applyBorder="1" applyAlignment="1">
      <alignment vertical="center" wrapText="1"/>
    </xf>
    <xf numFmtId="0" fontId="3" fillId="3" borderId="30" xfId="0" applyFont="1" applyFill="1" applyBorder="1" applyAlignment="1">
      <alignment horizontal="justify" vertical="center" wrapText="1"/>
    </xf>
    <xf numFmtId="0" fontId="3" fillId="3" borderId="104" xfId="0" applyFont="1" applyFill="1" applyBorder="1" applyAlignment="1">
      <alignment horizontal="justify" vertical="center" wrapText="1"/>
    </xf>
    <xf numFmtId="0" fontId="3" fillId="7" borderId="42" xfId="0" applyFont="1" applyFill="1" applyBorder="1" applyAlignment="1">
      <alignment horizontal="justify" vertical="center" wrapText="1"/>
    </xf>
    <xf numFmtId="0" fontId="3" fillId="3" borderId="46" xfId="0" applyFont="1" applyFill="1" applyBorder="1" applyAlignment="1">
      <alignment horizontal="justify" vertical="center" wrapText="1"/>
    </xf>
    <xf numFmtId="10" fontId="0" fillId="0" borderId="0" xfId="1" applyNumberFormat="1" applyFont="1"/>
    <xf numFmtId="0" fontId="0" fillId="0" borderId="0" xfId="0" applyAlignment="1">
      <alignment horizontal="center" vertical="top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2" fontId="4" fillId="7" borderId="16" xfId="0" applyNumberFormat="1" applyFont="1" applyFill="1" applyBorder="1" applyAlignment="1">
      <alignment horizontal="center" vertical="center" wrapText="1"/>
    </xf>
    <xf numFmtId="2" fontId="4" fillId="7" borderId="15" xfId="0" applyNumberFormat="1" applyFont="1" applyFill="1" applyBorder="1" applyAlignment="1">
      <alignment horizontal="center" vertical="center" wrapText="1"/>
    </xf>
    <xf numFmtId="2" fontId="5" fillId="6" borderId="7" xfId="0" applyNumberFormat="1" applyFont="1" applyFill="1" applyBorder="1" applyAlignment="1">
      <alignment horizontal="center" vertical="center" wrapText="1"/>
    </xf>
    <xf numFmtId="2" fontId="5" fillId="6" borderId="8" xfId="0" applyNumberFormat="1" applyFont="1" applyFill="1" applyBorder="1" applyAlignment="1">
      <alignment horizontal="center" vertical="center" wrapText="1"/>
    </xf>
    <xf numFmtId="2" fontId="5" fillId="6" borderId="9" xfId="0" applyNumberFormat="1" applyFont="1" applyFill="1" applyBorder="1" applyAlignment="1">
      <alignment horizontal="center" vertical="center" wrapText="1"/>
    </xf>
    <xf numFmtId="2" fontId="5" fillId="6" borderId="16" xfId="0" applyNumberFormat="1" applyFont="1" applyFill="1" applyBorder="1" applyAlignment="1">
      <alignment horizontal="center" vertical="center" wrapText="1"/>
    </xf>
    <xf numFmtId="2" fontId="5" fillId="6" borderId="15" xfId="0" applyNumberFormat="1" applyFont="1" applyFill="1" applyBorder="1" applyAlignment="1">
      <alignment horizontal="center" vertical="center" wrapText="1"/>
    </xf>
    <xf numFmtId="0" fontId="5" fillId="8" borderId="74" xfId="0" applyFont="1" applyFill="1" applyBorder="1" applyAlignment="1">
      <alignment horizontal="center" vertical="center" wrapText="1"/>
    </xf>
    <xf numFmtId="0" fontId="5" fillId="8" borderId="75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top" wrapText="1"/>
    </xf>
    <xf numFmtId="0" fontId="8" fillId="0" borderId="52" xfId="0" applyFont="1" applyBorder="1" applyAlignment="1">
      <alignment horizontal="center" vertical="top"/>
    </xf>
    <xf numFmtId="2" fontId="11" fillId="6" borderId="7" xfId="0" applyNumberFormat="1" applyFont="1" applyFill="1" applyBorder="1" applyAlignment="1">
      <alignment horizontal="center" vertical="center" wrapText="1"/>
    </xf>
    <xf numFmtId="2" fontId="11" fillId="6" borderId="8" xfId="0" applyNumberFormat="1" applyFont="1" applyFill="1" applyBorder="1" applyAlignment="1">
      <alignment horizontal="center" vertical="center" wrapText="1"/>
    </xf>
    <xf numFmtId="2" fontId="11" fillId="6" borderId="9" xfId="0" applyNumberFormat="1" applyFont="1" applyFill="1" applyBorder="1" applyAlignment="1">
      <alignment horizontal="center" vertical="center" wrapText="1"/>
    </xf>
    <xf numFmtId="2" fontId="13" fillId="6" borderId="14" xfId="0" applyNumberFormat="1" applyFont="1" applyFill="1" applyBorder="1" applyAlignment="1">
      <alignment horizontal="center" vertical="center" wrapText="1"/>
    </xf>
    <xf numFmtId="2" fontId="13" fillId="6" borderId="3" xfId="0" applyNumberFormat="1" applyFont="1" applyFill="1" applyBorder="1" applyAlignment="1">
      <alignment horizontal="center" vertical="center" wrapText="1"/>
    </xf>
    <xf numFmtId="2" fontId="13" fillId="6" borderId="34" xfId="0" applyNumberFormat="1" applyFont="1" applyFill="1" applyBorder="1" applyAlignment="1">
      <alignment horizontal="center" vertical="center" wrapText="1"/>
    </xf>
    <xf numFmtId="2" fontId="13" fillId="6" borderId="0" xfId="0" applyNumberFormat="1" applyFont="1" applyFill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2" fontId="5" fillId="6" borderId="51" xfId="0" applyNumberFormat="1" applyFont="1" applyFill="1" applyBorder="1" applyAlignment="1">
      <alignment horizontal="center" vertical="center" wrapText="1"/>
    </xf>
    <xf numFmtId="2" fontId="5" fillId="6" borderId="35" xfId="0" applyNumberFormat="1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justify" vertical="center" wrapText="1"/>
    </xf>
    <xf numFmtId="0" fontId="3" fillId="7" borderId="30" xfId="0" applyFont="1" applyFill="1" applyBorder="1" applyAlignment="1">
      <alignment horizontal="justify" vertical="center" wrapText="1"/>
    </xf>
  </cellXfs>
  <cellStyles count="4">
    <cellStyle name="Moneda" xfId="2" builtinId="4"/>
    <cellStyle name="Moneda 2" xfId="3" xr:uid="{438C6E6C-AA89-4EEE-AE54-1286FC8C77EC}"/>
    <cellStyle name="Normal" xfId="0" builtinId="0"/>
    <cellStyle name="Porcentaje" xfId="1" builtinId="5"/>
  </cellStyles>
  <dxfs count="14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AB91F"/>
      <color rgb="FFFFEB9C"/>
      <color rgb="FF006600"/>
      <color rgb="FF003366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606138</xdr:colOff>
      <xdr:row>3</xdr:row>
      <xdr:rowOff>147982</xdr:rowOff>
    </xdr:from>
    <xdr:to>
      <xdr:col>2</xdr:col>
      <xdr:colOff>1736419</xdr:colOff>
      <xdr:row>8</xdr:row>
      <xdr:rowOff>95249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7A25B0-F3E2-4429-BA80-3A2652BBF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38" y="733089"/>
          <a:ext cx="3184960" cy="2015553"/>
        </a:xfrm>
        <a:prstGeom prst="rect">
          <a:avLst/>
        </a:prstGeom>
      </xdr:spPr>
    </xdr:pic>
    <xdr:clientData/>
  </xdr:twoCellAnchor>
  <xdr:twoCellAnchor editAs="oneCell">
    <xdr:from>
      <xdr:col>20</xdr:col>
      <xdr:colOff>517740</xdr:colOff>
      <xdr:row>3</xdr:row>
      <xdr:rowOff>133504</xdr:rowOff>
    </xdr:from>
    <xdr:to>
      <xdr:col>22</xdr:col>
      <xdr:colOff>3424850</xdr:colOff>
      <xdr:row>6</xdr:row>
      <xdr:rowOff>168700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7C053D8-921A-94A7-76CC-FECD965FF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865" y="717993"/>
          <a:ext cx="5331655" cy="1550537"/>
        </a:xfrm>
        <a:prstGeom prst="rect">
          <a:avLst/>
        </a:prstGeom>
      </xdr:spPr>
    </xdr:pic>
    <xdr:clientData/>
  </xdr:twoCellAnchor>
  <xdr:twoCellAnchor editAs="oneCell">
    <xdr:from>
      <xdr:col>2</xdr:col>
      <xdr:colOff>1922317</xdr:colOff>
      <xdr:row>2</xdr:row>
      <xdr:rowOff>155862</xdr:rowOff>
    </xdr:from>
    <xdr:to>
      <xdr:col>3</xdr:col>
      <xdr:colOff>1697180</xdr:colOff>
      <xdr:row>8</xdr:row>
      <xdr:rowOff>49228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458D44-19DB-48A0-A3D8-08DA90D1D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65862" y="536862"/>
          <a:ext cx="2164773" cy="2144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W41"/>
  <sheetViews>
    <sheetView tabSelected="1" topLeftCell="J22" zoomScale="89" zoomScaleNormal="89" workbookViewId="0">
      <selection activeCell="W24" sqref="W24"/>
    </sheetView>
  </sheetViews>
  <sheetFormatPr baseColWidth="10" defaultColWidth="11.42578125" defaultRowHeight="15" x14ac:dyDescent="0.25"/>
  <cols>
    <col min="2" max="2" width="19.28515625" customWidth="1"/>
    <col min="3" max="3" width="35.85546875" customWidth="1"/>
    <col min="4" max="6" width="31.42578125" customWidth="1"/>
    <col min="7" max="15" width="16.85546875" customWidth="1"/>
    <col min="16" max="22" width="18.140625" customWidth="1"/>
    <col min="23" max="23" width="67.5703125" customWidth="1"/>
  </cols>
  <sheetData>
    <row r="3" spans="2:23" ht="15.75" thickBot="1" x14ac:dyDescent="0.3"/>
    <row r="4" spans="2:23" ht="63" customHeight="1" x14ac:dyDescent="0.25">
      <c r="E4" s="205" t="s">
        <v>17</v>
      </c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</row>
    <row r="5" spans="2:23" ht="30" customHeight="1" x14ac:dyDescent="0.25">
      <c r="E5" s="207" t="s">
        <v>0</v>
      </c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</row>
    <row r="6" spans="2:23" ht="26.25" customHeight="1" x14ac:dyDescent="0.25">
      <c r="E6" s="207" t="s">
        <v>58</v>
      </c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</row>
    <row r="7" spans="2:23" ht="26.25" customHeight="1" x14ac:dyDescent="0.25">
      <c r="E7" s="207" t="s">
        <v>32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</row>
    <row r="8" spans="2:23" ht="15.75" customHeight="1" thickBot="1" x14ac:dyDescent="0.3">
      <c r="E8" s="154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</row>
    <row r="11" spans="2:23" ht="9" customHeight="1" thickBot="1" x14ac:dyDescent="0.3"/>
    <row r="12" spans="2:23" ht="26.25" customHeight="1" thickBot="1" x14ac:dyDescent="0.3">
      <c r="G12" s="202" t="s">
        <v>25</v>
      </c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4"/>
    </row>
    <row r="13" spans="2:23" ht="57" customHeight="1" thickBot="1" x14ac:dyDescent="0.3">
      <c r="B13" s="180" t="s">
        <v>1</v>
      </c>
      <c r="C13" s="180" t="s">
        <v>2</v>
      </c>
      <c r="D13" s="209" t="s">
        <v>3</v>
      </c>
      <c r="E13" s="210"/>
      <c r="F13" s="211"/>
      <c r="G13" s="194" t="s">
        <v>48</v>
      </c>
      <c r="H13" s="195"/>
      <c r="I13" s="195"/>
      <c r="J13" s="195"/>
      <c r="K13" s="196"/>
      <c r="L13" s="209" t="s">
        <v>49</v>
      </c>
      <c r="M13" s="210"/>
      <c r="N13" s="210"/>
      <c r="O13" s="211"/>
      <c r="P13" s="212" t="s">
        <v>50</v>
      </c>
      <c r="Q13" s="176"/>
      <c r="R13" s="176"/>
      <c r="S13" s="177"/>
      <c r="T13" s="176" t="s">
        <v>51</v>
      </c>
      <c r="U13" s="176"/>
      <c r="V13" s="177"/>
      <c r="W13" s="178" t="s">
        <v>69</v>
      </c>
    </row>
    <row r="14" spans="2:23" ht="143.25" customHeight="1" thickBot="1" x14ac:dyDescent="0.3">
      <c r="B14" s="181"/>
      <c r="C14" s="181"/>
      <c r="D14" s="153" t="s">
        <v>4</v>
      </c>
      <c r="E14" s="153" t="s">
        <v>5</v>
      </c>
      <c r="F14" s="152" t="s">
        <v>6</v>
      </c>
      <c r="G14" s="98" t="s">
        <v>31</v>
      </c>
      <c r="H14" s="100" t="s">
        <v>7</v>
      </c>
      <c r="I14" s="95" t="s">
        <v>8</v>
      </c>
      <c r="J14" s="96" t="s">
        <v>9</v>
      </c>
      <c r="K14" s="97" t="s">
        <v>10</v>
      </c>
      <c r="L14" s="13" t="s">
        <v>7</v>
      </c>
      <c r="M14" s="14" t="s">
        <v>8</v>
      </c>
      <c r="N14" s="4" t="s">
        <v>9</v>
      </c>
      <c r="O14" s="15" t="s">
        <v>10</v>
      </c>
      <c r="P14" s="13" t="s">
        <v>7</v>
      </c>
      <c r="Q14" s="108" t="s">
        <v>8</v>
      </c>
      <c r="R14" s="4" t="s">
        <v>9</v>
      </c>
      <c r="S14" s="109" t="s">
        <v>10</v>
      </c>
      <c r="T14" s="4" t="s">
        <v>8</v>
      </c>
      <c r="U14" s="108" t="s">
        <v>9</v>
      </c>
      <c r="V14" s="110" t="s">
        <v>10</v>
      </c>
      <c r="W14" s="179"/>
    </row>
    <row r="15" spans="2:23" ht="180.75" thickBot="1" x14ac:dyDescent="0.3">
      <c r="B15" s="150" t="s">
        <v>11</v>
      </c>
      <c r="C15" s="151" t="s">
        <v>59</v>
      </c>
      <c r="D15" s="159" t="s">
        <v>55</v>
      </c>
      <c r="E15" s="160" t="s">
        <v>53</v>
      </c>
      <c r="F15" s="161" t="s">
        <v>56</v>
      </c>
      <c r="G15" s="162">
        <v>18</v>
      </c>
      <c r="H15" s="163">
        <v>18</v>
      </c>
      <c r="I15" s="164">
        <v>18</v>
      </c>
      <c r="J15" s="165">
        <v>18</v>
      </c>
      <c r="K15" s="164">
        <v>18</v>
      </c>
      <c r="L15" s="166">
        <v>23</v>
      </c>
      <c r="M15" s="166">
        <v>23</v>
      </c>
      <c r="N15" s="166">
        <v>23</v>
      </c>
      <c r="O15" s="158" t="s">
        <v>54</v>
      </c>
      <c r="P15" s="156">
        <v>0.27777777777777779</v>
      </c>
      <c r="Q15" s="156">
        <v>0.27777777777777779</v>
      </c>
      <c r="R15" s="156">
        <v>0.27777777777777779</v>
      </c>
      <c r="S15" s="157" t="s">
        <v>54</v>
      </c>
      <c r="T15" s="90" t="s">
        <v>54</v>
      </c>
      <c r="U15" s="90" t="s">
        <v>54</v>
      </c>
      <c r="V15" s="90" t="s">
        <v>54</v>
      </c>
      <c r="W15" s="167" t="s">
        <v>57</v>
      </c>
    </row>
    <row r="16" spans="2:23" ht="23.45" customHeight="1" x14ac:dyDescent="0.25">
      <c r="B16" s="192"/>
      <c r="C16" s="193"/>
      <c r="D16" s="193"/>
      <c r="E16" s="193"/>
      <c r="F16" s="193"/>
      <c r="G16" s="104"/>
      <c r="H16" s="101"/>
      <c r="I16" s="86"/>
      <c r="J16" s="86"/>
      <c r="K16" s="87"/>
      <c r="L16" s="85"/>
      <c r="M16" s="86"/>
      <c r="N16" s="86"/>
      <c r="O16" s="88"/>
      <c r="P16" s="89" t="str">
        <f t="shared" ref="P16:R24" si="0">IFERROR((L16/H16),"100%")</f>
        <v>100%</v>
      </c>
      <c r="Q16" s="89" t="str">
        <f t="shared" si="0"/>
        <v>100%</v>
      </c>
      <c r="R16" s="89" t="str">
        <f t="shared" si="0"/>
        <v>100%</v>
      </c>
      <c r="S16" s="92"/>
      <c r="T16" s="89"/>
      <c r="U16" s="84"/>
      <c r="V16" s="53"/>
      <c r="W16" s="168"/>
    </row>
    <row r="17" spans="2:23" ht="180" x14ac:dyDescent="0.25">
      <c r="B17" s="140" t="s">
        <v>70</v>
      </c>
      <c r="C17" s="146" t="s">
        <v>60</v>
      </c>
      <c r="D17" s="146" t="s">
        <v>44</v>
      </c>
      <c r="E17" s="147" t="s">
        <v>35</v>
      </c>
      <c r="F17" s="148" t="s">
        <v>36</v>
      </c>
      <c r="G17" s="149">
        <v>100</v>
      </c>
      <c r="H17" s="101">
        <v>25</v>
      </c>
      <c r="I17" s="86">
        <v>25</v>
      </c>
      <c r="J17" s="86">
        <v>25</v>
      </c>
      <c r="K17" s="87">
        <v>25</v>
      </c>
      <c r="L17" s="85">
        <v>25</v>
      </c>
      <c r="M17" s="86">
        <v>25</v>
      </c>
      <c r="N17" s="86">
        <v>25</v>
      </c>
      <c r="O17" s="88"/>
      <c r="P17" s="89">
        <f t="shared" si="0"/>
        <v>1</v>
      </c>
      <c r="Q17" s="89">
        <f>IFERROR((M17/I17),"100%")</f>
        <v>1</v>
      </c>
      <c r="R17" s="89">
        <f>IFERROR((N17/J17),"100%")</f>
        <v>1</v>
      </c>
      <c r="S17" s="92"/>
      <c r="T17" s="90">
        <v>0.5</v>
      </c>
      <c r="U17" s="91">
        <v>0.75</v>
      </c>
      <c r="V17" s="92"/>
      <c r="W17" s="216" t="s">
        <v>83</v>
      </c>
    </row>
    <row r="18" spans="2:23" ht="120" x14ac:dyDescent="0.25">
      <c r="B18" s="141" t="s">
        <v>71</v>
      </c>
      <c r="C18" s="6" t="s">
        <v>61</v>
      </c>
      <c r="D18" s="7" t="s">
        <v>45</v>
      </c>
      <c r="E18" s="8" t="s">
        <v>35</v>
      </c>
      <c r="F18" s="9" t="s">
        <v>36</v>
      </c>
      <c r="G18" s="105">
        <v>100</v>
      </c>
      <c r="H18" s="102">
        <v>25</v>
      </c>
      <c r="I18" s="50">
        <v>25</v>
      </c>
      <c r="J18" s="50">
        <v>25</v>
      </c>
      <c r="K18" s="51">
        <v>25</v>
      </c>
      <c r="L18" s="49">
        <v>25</v>
      </c>
      <c r="M18" s="50">
        <v>25</v>
      </c>
      <c r="N18" s="50">
        <v>25</v>
      </c>
      <c r="O18" s="52"/>
      <c r="P18" s="89">
        <f t="shared" si="0"/>
        <v>1</v>
      </c>
      <c r="Q18" s="89">
        <f t="shared" ref="Q18:R24" si="1">IFERROR((M18/I18),"100%")</f>
        <v>1</v>
      </c>
      <c r="R18" s="89">
        <f t="shared" si="1"/>
        <v>1</v>
      </c>
      <c r="S18" s="92"/>
      <c r="T18" s="90">
        <v>0.5</v>
      </c>
      <c r="U18" s="91">
        <v>0.75</v>
      </c>
      <c r="V18" s="92"/>
      <c r="W18" s="217" t="s">
        <v>77</v>
      </c>
    </row>
    <row r="19" spans="2:23" ht="262.5" x14ac:dyDescent="0.25">
      <c r="B19" s="142" t="s">
        <v>42</v>
      </c>
      <c r="C19" s="10" t="s">
        <v>62</v>
      </c>
      <c r="D19" s="11" t="s">
        <v>46</v>
      </c>
      <c r="E19" s="12" t="s">
        <v>35</v>
      </c>
      <c r="F19" s="5" t="s">
        <v>36</v>
      </c>
      <c r="G19" s="106">
        <v>100</v>
      </c>
      <c r="H19" s="102">
        <v>25</v>
      </c>
      <c r="I19" s="50">
        <v>25</v>
      </c>
      <c r="J19" s="50">
        <v>25</v>
      </c>
      <c r="K19" s="51">
        <v>25</v>
      </c>
      <c r="L19" s="49">
        <v>25</v>
      </c>
      <c r="M19" s="50">
        <v>25</v>
      </c>
      <c r="N19" s="50">
        <v>25</v>
      </c>
      <c r="O19" s="52"/>
      <c r="P19" s="89">
        <f t="shared" si="0"/>
        <v>1</v>
      </c>
      <c r="Q19" s="89">
        <f t="shared" si="1"/>
        <v>1</v>
      </c>
      <c r="R19" s="89">
        <f t="shared" si="1"/>
        <v>1</v>
      </c>
      <c r="S19" s="92"/>
      <c r="T19" s="90">
        <v>0.5</v>
      </c>
      <c r="U19" s="91">
        <v>0.75</v>
      </c>
      <c r="V19" s="92"/>
      <c r="W19" s="170" t="s">
        <v>78</v>
      </c>
    </row>
    <row r="20" spans="2:23" ht="120" x14ac:dyDescent="0.25">
      <c r="B20" s="141" t="s">
        <v>71</v>
      </c>
      <c r="C20" s="6" t="s">
        <v>63</v>
      </c>
      <c r="D20" s="7" t="s">
        <v>72</v>
      </c>
      <c r="E20" s="8" t="s">
        <v>35</v>
      </c>
      <c r="F20" s="9" t="s">
        <v>36</v>
      </c>
      <c r="G20" s="105">
        <v>100</v>
      </c>
      <c r="H20" s="102">
        <v>25</v>
      </c>
      <c r="I20" s="50">
        <v>25</v>
      </c>
      <c r="J20" s="50">
        <v>25</v>
      </c>
      <c r="K20" s="51">
        <v>25</v>
      </c>
      <c r="L20" s="49">
        <v>25</v>
      </c>
      <c r="M20" s="50">
        <v>25</v>
      </c>
      <c r="N20" s="50">
        <v>25</v>
      </c>
      <c r="O20" s="52"/>
      <c r="P20" s="89">
        <f t="shared" ref="P20:P21" si="2">IFERROR((L20/H20),"100%")</f>
        <v>1</v>
      </c>
      <c r="Q20" s="89">
        <f t="shared" si="1"/>
        <v>1</v>
      </c>
      <c r="R20" s="89">
        <f t="shared" si="1"/>
        <v>1</v>
      </c>
      <c r="S20" s="92"/>
      <c r="T20" s="90">
        <v>0.5</v>
      </c>
      <c r="U20" s="91">
        <v>0.75</v>
      </c>
      <c r="V20" s="92"/>
      <c r="W20" s="169" t="s">
        <v>79</v>
      </c>
    </row>
    <row r="21" spans="2:23" ht="86.25" x14ac:dyDescent="0.25">
      <c r="B21" s="142" t="s">
        <v>42</v>
      </c>
      <c r="C21" s="10" t="s">
        <v>64</v>
      </c>
      <c r="D21" s="11" t="s">
        <v>47</v>
      </c>
      <c r="E21" s="12" t="s">
        <v>35</v>
      </c>
      <c r="F21" s="5" t="s">
        <v>36</v>
      </c>
      <c r="G21" s="106">
        <v>100</v>
      </c>
      <c r="H21" s="102">
        <v>25</v>
      </c>
      <c r="I21" s="50">
        <v>25</v>
      </c>
      <c r="J21" s="50">
        <v>25</v>
      </c>
      <c r="K21" s="51">
        <v>25</v>
      </c>
      <c r="L21" s="49">
        <v>25</v>
      </c>
      <c r="M21" s="50">
        <v>25</v>
      </c>
      <c r="N21" s="50">
        <v>25</v>
      </c>
      <c r="O21" s="52"/>
      <c r="P21" s="89">
        <f t="shared" si="2"/>
        <v>1</v>
      </c>
      <c r="Q21" s="89">
        <f t="shared" si="1"/>
        <v>1</v>
      </c>
      <c r="R21" s="89">
        <f t="shared" si="1"/>
        <v>1</v>
      </c>
      <c r="S21" s="92"/>
      <c r="T21" s="90">
        <v>0.5</v>
      </c>
      <c r="U21" s="91">
        <v>0.75</v>
      </c>
      <c r="V21" s="92"/>
      <c r="W21" s="170" t="s">
        <v>82</v>
      </c>
    </row>
    <row r="22" spans="2:23" ht="120" x14ac:dyDescent="0.25">
      <c r="B22" s="142" t="s">
        <v>42</v>
      </c>
      <c r="C22" s="126" t="s">
        <v>65</v>
      </c>
      <c r="D22" s="127" t="s">
        <v>73</v>
      </c>
      <c r="E22" s="128" t="s">
        <v>35</v>
      </c>
      <c r="F22" s="129" t="s">
        <v>37</v>
      </c>
      <c r="G22" s="130">
        <v>100</v>
      </c>
      <c r="H22" s="131">
        <v>25</v>
      </c>
      <c r="I22" s="132">
        <v>25</v>
      </c>
      <c r="J22" s="132">
        <v>25</v>
      </c>
      <c r="K22" s="133">
        <v>25</v>
      </c>
      <c r="L22" s="134">
        <v>25</v>
      </c>
      <c r="M22" s="132">
        <v>25</v>
      </c>
      <c r="N22" s="132">
        <v>25</v>
      </c>
      <c r="O22" s="135"/>
      <c r="P22" s="89">
        <f t="shared" si="0"/>
        <v>1</v>
      </c>
      <c r="Q22" s="89">
        <f t="shared" si="1"/>
        <v>1</v>
      </c>
      <c r="R22" s="89">
        <f t="shared" si="1"/>
        <v>1</v>
      </c>
      <c r="S22" s="138"/>
      <c r="T22" s="136">
        <v>0.5</v>
      </c>
      <c r="U22" s="137">
        <v>0.75</v>
      </c>
      <c r="V22" s="138"/>
      <c r="W22" s="171" t="s">
        <v>80</v>
      </c>
    </row>
    <row r="23" spans="2:23" ht="171.75" x14ac:dyDescent="0.25">
      <c r="B23" s="143" t="s">
        <v>74</v>
      </c>
      <c r="C23" s="113" t="s">
        <v>66</v>
      </c>
      <c r="D23" s="114" t="s">
        <v>33</v>
      </c>
      <c r="E23" s="115" t="s">
        <v>35</v>
      </c>
      <c r="F23" s="116" t="s">
        <v>38</v>
      </c>
      <c r="G23" s="117">
        <v>4</v>
      </c>
      <c r="H23" s="118">
        <v>1</v>
      </c>
      <c r="I23" s="119">
        <v>1</v>
      </c>
      <c r="J23" s="119">
        <v>1</v>
      </c>
      <c r="K23" s="120">
        <v>1</v>
      </c>
      <c r="L23" s="121">
        <v>1</v>
      </c>
      <c r="M23" s="119">
        <v>1</v>
      </c>
      <c r="N23" s="119">
        <v>1</v>
      </c>
      <c r="O23" s="122"/>
      <c r="P23" s="89">
        <f t="shared" si="0"/>
        <v>1</v>
      </c>
      <c r="Q23" s="89">
        <f t="shared" si="1"/>
        <v>1</v>
      </c>
      <c r="R23" s="89">
        <f t="shared" si="1"/>
        <v>1</v>
      </c>
      <c r="S23" s="125"/>
      <c r="T23" s="123">
        <v>0.5</v>
      </c>
      <c r="U23" s="124">
        <v>0.75</v>
      </c>
      <c r="V23" s="125"/>
      <c r="W23" s="172" t="s">
        <v>81</v>
      </c>
    </row>
    <row r="24" spans="2:23" ht="186.75" thickBot="1" x14ac:dyDescent="0.3">
      <c r="B24" s="144" t="s">
        <v>43</v>
      </c>
      <c r="C24" s="19" t="s">
        <v>67</v>
      </c>
      <c r="D24" s="20" t="s">
        <v>34</v>
      </c>
      <c r="E24" s="21" t="s">
        <v>35</v>
      </c>
      <c r="F24" s="99" t="s">
        <v>39</v>
      </c>
      <c r="G24" s="107">
        <v>72</v>
      </c>
      <c r="H24" s="103">
        <v>18</v>
      </c>
      <c r="I24" s="56">
        <v>18</v>
      </c>
      <c r="J24" s="56">
        <v>18</v>
      </c>
      <c r="K24" s="57">
        <v>18</v>
      </c>
      <c r="L24" s="55">
        <v>18</v>
      </c>
      <c r="M24" s="56">
        <v>18</v>
      </c>
      <c r="N24" s="56">
        <v>18</v>
      </c>
      <c r="O24" s="58"/>
      <c r="P24" s="89">
        <f t="shared" si="0"/>
        <v>1</v>
      </c>
      <c r="Q24" s="89">
        <f t="shared" si="1"/>
        <v>1</v>
      </c>
      <c r="R24" s="89">
        <f t="shared" si="1"/>
        <v>1</v>
      </c>
      <c r="S24" s="92"/>
      <c r="T24" s="90">
        <v>0.5</v>
      </c>
      <c r="U24" s="91">
        <v>0.75</v>
      </c>
      <c r="V24" s="92"/>
      <c r="W24" s="173" t="s">
        <v>84</v>
      </c>
    </row>
    <row r="25" spans="2:23" ht="18.75" x14ac:dyDescent="0.25">
      <c r="P25" s="93">
        <f t="shared" ref="P25:V25" si="3">AVERAGE(P19:P22)</f>
        <v>1</v>
      </c>
      <c r="Q25" s="93">
        <f t="shared" si="3"/>
        <v>1</v>
      </c>
      <c r="R25" s="93">
        <f t="shared" si="3"/>
        <v>1</v>
      </c>
      <c r="S25" s="93" t="e">
        <f t="shared" si="3"/>
        <v>#DIV/0!</v>
      </c>
      <c r="T25" s="93">
        <f t="shared" si="3"/>
        <v>0.5</v>
      </c>
      <c r="U25" s="93">
        <f t="shared" si="3"/>
        <v>0.75</v>
      </c>
      <c r="V25" s="93" t="e">
        <f t="shared" si="3"/>
        <v>#DIV/0!</v>
      </c>
    </row>
    <row r="29" spans="2:23" ht="47.25" customHeight="1" x14ac:dyDescent="0.25">
      <c r="C29" s="199" t="s">
        <v>40</v>
      </c>
      <c r="D29" s="199"/>
      <c r="J29" s="200" t="s">
        <v>26</v>
      </c>
      <c r="K29" s="201"/>
      <c r="L29" s="201"/>
      <c r="M29" s="201"/>
      <c r="N29" s="201"/>
      <c r="O29" s="201"/>
      <c r="V29" s="200" t="s">
        <v>52</v>
      </c>
      <c r="W29" s="201"/>
    </row>
    <row r="31" spans="2:23" ht="15.75" thickBot="1" x14ac:dyDescent="0.3"/>
    <row r="32" spans="2:23" ht="15.75" thickBot="1" x14ac:dyDescent="0.3">
      <c r="E32" s="182" t="s">
        <v>18</v>
      </c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4"/>
    </row>
    <row r="33" spans="2:23" ht="30.6" customHeight="1" thickBot="1" x14ac:dyDescent="0.3">
      <c r="E33" s="185" t="s">
        <v>19</v>
      </c>
      <c r="F33" s="185" t="s">
        <v>12</v>
      </c>
      <c r="G33" s="182" t="s">
        <v>13</v>
      </c>
      <c r="H33" s="183"/>
      <c r="I33" s="183"/>
      <c r="J33" s="184"/>
      <c r="K33" s="187" t="s">
        <v>14</v>
      </c>
      <c r="L33" s="188"/>
      <c r="M33" s="188"/>
      <c r="N33" s="189"/>
      <c r="O33" s="187" t="s">
        <v>15</v>
      </c>
      <c r="P33" s="188"/>
      <c r="Q33" s="188"/>
      <c r="R33" s="189"/>
      <c r="S33" s="187" t="s">
        <v>16</v>
      </c>
      <c r="T33" s="188"/>
      <c r="U33" s="188"/>
      <c r="V33" s="189"/>
      <c r="W33" s="190" t="s">
        <v>76</v>
      </c>
    </row>
    <row r="34" spans="2:23" ht="29.25" thickBot="1" x14ac:dyDescent="0.3">
      <c r="E34" s="186"/>
      <c r="F34" s="186"/>
      <c r="G34" s="34" t="s">
        <v>21</v>
      </c>
      <c r="H34" s="35" t="s">
        <v>22</v>
      </c>
      <c r="I34" s="36" t="s">
        <v>23</v>
      </c>
      <c r="J34" s="35" t="s">
        <v>24</v>
      </c>
      <c r="K34" s="34" t="s">
        <v>21</v>
      </c>
      <c r="L34" s="35" t="s">
        <v>22</v>
      </c>
      <c r="M34" s="36" t="s">
        <v>23</v>
      </c>
      <c r="N34" s="35" t="s">
        <v>24</v>
      </c>
      <c r="O34" s="34" t="s">
        <v>21</v>
      </c>
      <c r="P34" s="35" t="s">
        <v>22</v>
      </c>
      <c r="Q34" s="36" t="s">
        <v>23</v>
      </c>
      <c r="R34" s="35" t="s">
        <v>24</v>
      </c>
      <c r="S34" s="34" t="s">
        <v>21</v>
      </c>
      <c r="T34" s="35" t="s">
        <v>22</v>
      </c>
      <c r="U34" s="36" t="s">
        <v>23</v>
      </c>
      <c r="V34" s="35" t="s">
        <v>24</v>
      </c>
      <c r="W34" s="191"/>
    </row>
    <row r="35" spans="2:23" ht="15.75" thickBot="1" x14ac:dyDescent="0.3">
      <c r="E35" s="197"/>
      <c r="F35" s="198"/>
      <c r="G35" s="112"/>
      <c r="H35" s="86"/>
      <c r="I35" s="86"/>
      <c r="J35" s="88"/>
      <c r="K35" s="112"/>
      <c r="L35" s="86"/>
      <c r="M35" s="86"/>
      <c r="N35" s="88"/>
      <c r="O35" s="89" t="str">
        <f t="shared" ref="O35:R35" si="4">IFERROR((K35/G35),"100%")</f>
        <v>100%</v>
      </c>
      <c r="P35" s="84" t="str">
        <f t="shared" si="4"/>
        <v>100%</v>
      </c>
      <c r="Q35" s="84" t="str">
        <f t="shared" si="4"/>
        <v>100%</v>
      </c>
      <c r="R35" s="111" t="str">
        <f t="shared" si="4"/>
        <v>100%</v>
      </c>
      <c r="S35" s="89" t="str">
        <f>IFERROR(((K35)/(G35)),"100%")</f>
        <v>100%</v>
      </c>
      <c r="T35" s="89" t="str">
        <f>IFERROR(((L35+M35)/(H35+I35)),"100%")</f>
        <v>100%</v>
      </c>
      <c r="U35" s="84" t="str">
        <f>IFERROR(((L35+M35+N35)/(H35+I35+J35)),"100%")</f>
        <v>100%</v>
      </c>
      <c r="V35" s="111" t="str">
        <f>IFERROR(((L35+M35+N35+O35)/(H35+I35+J35+K35)),"100%")</f>
        <v>100%</v>
      </c>
      <c r="W35" s="94"/>
    </row>
    <row r="36" spans="2:23" x14ac:dyDescent="0.25">
      <c r="E36" s="22" t="s">
        <v>41</v>
      </c>
      <c r="F36" s="23">
        <f>SUM(G36:J36)</f>
        <v>1197318.75</v>
      </c>
      <c r="G36" s="59">
        <v>316899.75</v>
      </c>
      <c r="H36" s="60">
        <v>482121.30000000005</v>
      </c>
      <c r="I36" s="60">
        <v>194913.30000000002</v>
      </c>
      <c r="J36" s="61">
        <v>203384.40000000002</v>
      </c>
      <c r="K36" s="59">
        <v>151565.38</v>
      </c>
      <c r="L36" s="62">
        <f>341536.95-K36</f>
        <v>189971.57</v>
      </c>
      <c r="M36" s="62">
        <v>199676.08000000002</v>
      </c>
      <c r="N36" s="63"/>
      <c r="O36" s="54">
        <f t="shared" ref="O36:Q37" si="5">IFERROR(K36/G36,"100"%)</f>
        <v>0.47827547986390018</v>
      </c>
      <c r="P36" s="54">
        <f t="shared" si="5"/>
        <v>0.39403272578913229</v>
      </c>
      <c r="Q36" s="54">
        <f t="shared" si="5"/>
        <v>1.0244353771651293</v>
      </c>
      <c r="R36" s="64"/>
      <c r="S36" s="54">
        <f>IFERROR(K36/F36,"100%")</f>
        <v>0.12658732689185734</v>
      </c>
      <c r="T36" s="54">
        <v>0.28349999999999997</v>
      </c>
      <c r="U36" s="54">
        <v>0.45200000000000001</v>
      </c>
      <c r="V36" s="64"/>
      <c r="W36" s="27"/>
    </row>
    <row r="37" spans="2:23" ht="85.5" x14ac:dyDescent="0.25">
      <c r="E37" s="28" t="s">
        <v>68</v>
      </c>
      <c r="F37" s="29">
        <f>SUM(G37:J37)</f>
        <v>1360097.4</v>
      </c>
      <c r="G37" s="65">
        <v>451708.39999999997</v>
      </c>
      <c r="H37" s="66">
        <v>319958.39999999997</v>
      </c>
      <c r="I37" s="66">
        <v>309958.40000000002</v>
      </c>
      <c r="J37" s="67">
        <v>278472.2</v>
      </c>
      <c r="K37" s="65">
        <v>319183.88</v>
      </c>
      <c r="L37" s="68">
        <f>807255.94-K37</f>
        <v>488072.05999999994</v>
      </c>
      <c r="M37" s="68">
        <v>317893.19999999995</v>
      </c>
      <c r="N37" s="69"/>
      <c r="O37" s="54">
        <f t="shared" si="5"/>
        <v>0.70661488694919117</v>
      </c>
      <c r="P37" s="54">
        <f t="shared" si="5"/>
        <v>1.525423492554032</v>
      </c>
      <c r="Q37" s="54">
        <f t="shared" si="5"/>
        <v>1.0255995643286322</v>
      </c>
      <c r="R37" s="70"/>
      <c r="S37" s="54">
        <f>IFERROR(K37/F37,"100%")</f>
        <v>0.23467722238127947</v>
      </c>
      <c r="T37" s="54">
        <v>0.59350000000000003</v>
      </c>
      <c r="U37" s="54">
        <v>0.82730000000000004</v>
      </c>
      <c r="V37" s="70"/>
      <c r="W37" s="30" t="s">
        <v>75</v>
      </c>
    </row>
    <row r="38" spans="2:23" ht="15.75" thickBot="1" x14ac:dyDescent="0.3">
      <c r="E38" s="31"/>
      <c r="F38" s="32"/>
      <c r="G38" s="71"/>
      <c r="H38" s="72"/>
      <c r="I38" s="72"/>
      <c r="J38" s="73"/>
      <c r="K38" s="71"/>
      <c r="L38" s="74"/>
      <c r="M38" s="74"/>
      <c r="N38" s="75"/>
      <c r="O38" s="76"/>
      <c r="P38" s="77"/>
      <c r="Q38" s="77"/>
      <c r="R38" s="78"/>
      <c r="S38" s="79"/>
      <c r="T38" s="77"/>
      <c r="U38" s="77"/>
      <c r="V38" s="78"/>
      <c r="W38" s="33"/>
    </row>
    <row r="39" spans="2:23" ht="25.5" customHeight="1" x14ac:dyDescent="0.25">
      <c r="B39" s="175"/>
      <c r="C39" s="175"/>
      <c r="F39" s="145"/>
      <c r="K39" s="139"/>
      <c r="M39" s="139"/>
    </row>
    <row r="40" spans="2:23" x14ac:dyDescent="0.25">
      <c r="G40" s="139"/>
      <c r="M40" s="139"/>
      <c r="N40" s="139"/>
      <c r="O40" s="139"/>
      <c r="Q40" s="139"/>
      <c r="R40" s="139"/>
      <c r="S40" s="139"/>
      <c r="T40" s="139"/>
    </row>
    <row r="41" spans="2:23" x14ac:dyDescent="0.25">
      <c r="G41" s="139"/>
      <c r="N41" s="174"/>
      <c r="O41" s="174"/>
      <c r="Q41" s="174"/>
      <c r="R41" s="174"/>
    </row>
  </sheetData>
  <mergeCells count="27">
    <mergeCell ref="C29:D29"/>
    <mergeCell ref="J29:O29"/>
    <mergeCell ref="V29:W29"/>
    <mergeCell ref="G12:V12"/>
    <mergeCell ref="E4:S4"/>
    <mergeCell ref="E5:S5"/>
    <mergeCell ref="D13:F13"/>
    <mergeCell ref="L13:O13"/>
    <mergeCell ref="P13:S13"/>
    <mergeCell ref="E6:S6"/>
    <mergeCell ref="E7:S7"/>
    <mergeCell ref="B39:C39"/>
    <mergeCell ref="T13:V13"/>
    <mergeCell ref="W13:W14"/>
    <mergeCell ref="B13:B14"/>
    <mergeCell ref="E32:W32"/>
    <mergeCell ref="E33:E34"/>
    <mergeCell ref="F33:F34"/>
    <mergeCell ref="G33:J33"/>
    <mergeCell ref="K33:N33"/>
    <mergeCell ref="O33:R33"/>
    <mergeCell ref="S33:V33"/>
    <mergeCell ref="W33:W34"/>
    <mergeCell ref="B16:F16"/>
    <mergeCell ref="G13:K13"/>
    <mergeCell ref="E35:F35"/>
    <mergeCell ref="C13:C14"/>
  </mergeCells>
  <conditionalFormatting sqref="G36:J38">
    <cfRule type="containsBlanks" dxfId="141" priority="157">
      <formula>LEN(TRIM(G36))=0</formula>
    </cfRule>
  </conditionalFormatting>
  <conditionalFormatting sqref="K36:N38">
    <cfRule type="containsBlanks" dxfId="140" priority="156">
      <formula>LEN(TRIM(K36))=0</formula>
    </cfRule>
  </conditionalFormatting>
  <conditionalFormatting sqref="O36:P37">
    <cfRule type="cellIs" dxfId="139" priority="150" stopIfTrue="1" operator="equal">
      <formula>"100%"</formula>
    </cfRule>
    <cfRule type="cellIs" dxfId="138" priority="151" stopIfTrue="1" operator="lessThan">
      <formula>0.5</formula>
    </cfRule>
    <cfRule type="cellIs" dxfId="137" priority="152" stopIfTrue="1" operator="between">
      <formula>0.5</formula>
      <formula>0.7</formula>
    </cfRule>
    <cfRule type="cellIs" dxfId="136" priority="153" stopIfTrue="1" operator="between">
      <formula>0.7</formula>
      <formula>1.2</formula>
    </cfRule>
    <cfRule type="cellIs" dxfId="135" priority="154" stopIfTrue="1" operator="greaterThanOrEqual">
      <formula>1.2</formula>
    </cfRule>
    <cfRule type="containsBlanks" dxfId="134" priority="155" stopIfTrue="1">
      <formula>LEN(TRIM(O36))=0</formula>
    </cfRule>
  </conditionalFormatting>
  <conditionalFormatting sqref="S36:S37">
    <cfRule type="cellIs" dxfId="133" priority="144" stopIfTrue="1" operator="equal">
      <formula>"100%"</formula>
    </cfRule>
    <cfRule type="cellIs" dxfId="132" priority="145" stopIfTrue="1" operator="lessThan">
      <formula>0.5</formula>
    </cfRule>
    <cfRule type="cellIs" dxfId="131" priority="146" stopIfTrue="1" operator="between">
      <formula>0.5</formula>
      <formula>0.7</formula>
    </cfRule>
    <cfRule type="cellIs" dxfId="130" priority="147" stopIfTrue="1" operator="between">
      <formula>0.7</formula>
      <formula>1.2</formula>
    </cfRule>
    <cfRule type="cellIs" dxfId="129" priority="148" stopIfTrue="1" operator="greaterThanOrEqual">
      <formula>1.2</formula>
    </cfRule>
    <cfRule type="containsBlanks" dxfId="128" priority="149" stopIfTrue="1">
      <formula>LEN(TRIM(S36))=0</formula>
    </cfRule>
  </conditionalFormatting>
  <conditionalFormatting sqref="O38:V38 R36:R37 V36:V37">
    <cfRule type="containsBlanks" dxfId="127" priority="143">
      <formula>LEN(TRIM(O36))=0</formula>
    </cfRule>
  </conditionalFormatting>
  <conditionalFormatting sqref="L16:O19 L22:O24">
    <cfRule type="containsBlanks" dxfId="126" priority="128">
      <formula>LEN(TRIM(L16))=0</formula>
    </cfRule>
  </conditionalFormatting>
  <conditionalFormatting sqref="H16:K19 H22:K24">
    <cfRule type="containsBlanks" dxfId="125" priority="127">
      <formula>LEN(TRIM(H16))=0</formula>
    </cfRule>
  </conditionalFormatting>
  <conditionalFormatting sqref="T17:V19 T22:V24">
    <cfRule type="cellIs" dxfId="124" priority="121" stopIfTrue="1" operator="equal">
      <formula>"100%"</formula>
    </cfRule>
    <cfRule type="cellIs" dxfId="123" priority="122" stopIfTrue="1" operator="lessThan">
      <formula>0.5</formula>
    </cfRule>
    <cfRule type="cellIs" dxfId="122" priority="123" stopIfTrue="1" operator="between">
      <formula>0.5</formula>
      <formula>0.7</formula>
    </cfRule>
    <cfRule type="cellIs" dxfId="121" priority="124" stopIfTrue="1" operator="between">
      <formula>0.7</formula>
      <formula>1.2</formula>
    </cfRule>
    <cfRule type="cellIs" dxfId="120" priority="125" stopIfTrue="1" operator="greaterThanOrEqual">
      <formula>1.2</formula>
    </cfRule>
    <cfRule type="containsBlanks" dxfId="119" priority="126" stopIfTrue="1">
      <formula>LEN(TRIM(T17))=0</formula>
    </cfRule>
  </conditionalFormatting>
  <conditionalFormatting sqref="T17:V19 T22:V24">
    <cfRule type="containsBlanks" dxfId="118" priority="120">
      <formula>LEN(TRIM(T17))=0</formula>
    </cfRule>
  </conditionalFormatting>
  <conditionalFormatting sqref="P16:P19 P22:P24 Q16">
    <cfRule type="cellIs" dxfId="117" priority="114" stopIfTrue="1" operator="equal">
      <formula>"100%"</formula>
    </cfRule>
    <cfRule type="cellIs" dxfId="116" priority="115" stopIfTrue="1" operator="lessThan">
      <formula>0.5</formula>
    </cfRule>
    <cfRule type="cellIs" dxfId="115" priority="116" stopIfTrue="1" operator="between">
      <formula>0.5</formula>
      <formula>0.7</formula>
    </cfRule>
    <cfRule type="cellIs" dxfId="114" priority="117" stopIfTrue="1" operator="between">
      <formula>0.7</formula>
      <formula>1.2</formula>
    </cfRule>
    <cfRule type="cellIs" dxfId="113" priority="118" stopIfTrue="1" operator="greaterThanOrEqual">
      <formula>1.2</formula>
    </cfRule>
    <cfRule type="containsBlanks" dxfId="112" priority="119" stopIfTrue="1">
      <formula>LEN(TRIM(P16))=0</formula>
    </cfRule>
  </conditionalFormatting>
  <conditionalFormatting sqref="T16:V16">
    <cfRule type="cellIs" dxfId="111" priority="108" stopIfTrue="1" operator="equal">
      <formula>"100%"</formula>
    </cfRule>
    <cfRule type="cellIs" dxfId="110" priority="109" stopIfTrue="1" operator="lessThan">
      <formula>0.5</formula>
    </cfRule>
    <cfRule type="cellIs" dxfId="109" priority="110" stopIfTrue="1" operator="between">
      <formula>0.5</formula>
      <formula>0.7</formula>
    </cfRule>
    <cfRule type="cellIs" dxfId="108" priority="111" stopIfTrue="1" operator="between">
      <formula>0.7</formula>
      <formula>1.2</formula>
    </cfRule>
    <cfRule type="cellIs" dxfId="107" priority="112" stopIfTrue="1" operator="greaterThanOrEqual">
      <formula>1.2</formula>
    </cfRule>
    <cfRule type="containsBlanks" dxfId="106" priority="113" stopIfTrue="1">
      <formula>LEN(TRIM(T16))=0</formula>
    </cfRule>
  </conditionalFormatting>
  <conditionalFormatting sqref="T16:V16">
    <cfRule type="containsBlanks" dxfId="105" priority="107">
      <formula>LEN(TRIM(T16))=0</formula>
    </cfRule>
  </conditionalFormatting>
  <conditionalFormatting sqref="T15:V15">
    <cfRule type="cellIs" dxfId="104" priority="101" stopIfTrue="1" operator="equal">
      <formula>"100%"</formula>
    </cfRule>
    <cfRule type="cellIs" dxfId="103" priority="102" stopIfTrue="1" operator="lessThan">
      <formula>0.5</formula>
    </cfRule>
    <cfRule type="cellIs" dxfId="102" priority="103" stopIfTrue="1" operator="between">
      <formula>0.5</formula>
      <formula>0.7</formula>
    </cfRule>
    <cfRule type="cellIs" dxfId="101" priority="104" stopIfTrue="1" operator="between">
      <formula>0.7</formula>
      <formula>1.2</formula>
    </cfRule>
    <cfRule type="cellIs" dxfId="100" priority="105" stopIfTrue="1" operator="greaterThanOrEqual">
      <formula>1.2</formula>
    </cfRule>
    <cfRule type="containsBlanks" dxfId="99" priority="106" stopIfTrue="1">
      <formula>LEN(TRIM(T15))=0</formula>
    </cfRule>
  </conditionalFormatting>
  <conditionalFormatting sqref="T15:V15">
    <cfRule type="containsBlanks" dxfId="98" priority="100">
      <formula>LEN(TRIM(T15))=0</formula>
    </cfRule>
  </conditionalFormatting>
  <conditionalFormatting sqref="P15">
    <cfRule type="cellIs" dxfId="97" priority="94" stopIfTrue="1" operator="equal">
      <formula>"100%"</formula>
    </cfRule>
    <cfRule type="cellIs" dxfId="96" priority="95" stopIfTrue="1" operator="lessThan">
      <formula>0.5</formula>
    </cfRule>
    <cfRule type="cellIs" dxfId="95" priority="96" stopIfTrue="1" operator="between">
      <formula>0.5</formula>
      <formula>0.7</formula>
    </cfRule>
    <cfRule type="cellIs" dxfId="94" priority="97" stopIfTrue="1" operator="between">
      <formula>0.7</formula>
      <formula>1.2</formula>
    </cfRule>
    <cfRule type="cellIs" dxfId="93" priority="98" stopIfTrue="1" operator="greaterThanOrEqual">
      <formula>1.2</formula>
    </cfRule>
    <cfRule type="containsBlanks" dxfId="92" priority="99" stopIfTrue="1">
      <formula>LEN(TRIM(P15))=0</formula>
    </cfRule>
  </conditionalFormatting>
  <conditionalFormatting sqref="P15">
    <cfRule type="containsBlanks" dxfId="91" priority="93">
      <formula>LEN(TRIM(P15))=0</formula>
    </cfRule>
  </conditionalFormatting>
  <conditionalFormatting sqref="K35:N35">
    <cfRule type="containsBlanks" dxfId="90" priority="92">
      <formula>LEN(TRIM(K35))=0</formula>
    </cfRule>
  </conditionalFormatting>
  <conditionalFormatting sqref="G35:J35">
    <cfRule type="containsBlanks" dxfId="89" priority="91">
      <formula>LEN(TRIM(G35))=0</formula>
    </cfRule>
  </conditionalFormatting>
  <conditionalFormatting sqref="O35:R35">
    <cfRule type="cellIs" dxfId="88" priority="85" stopIfTrue="1" operator="equal">
      <formula>"100%"</formula>
    </cfRule>
    <cfRule type="cellIs" dxfId="87" priority="86" stopIfTrue="1" operator="lessThan">
      <formula>0.5</formula>
    </cfRule>
    <cfRule type="cellIs" dxfId="86" priority="87" stopIfTrue="1" operator="between">
      <formula>0.5</formula>
      <formula>0.7</formula>
    </cfRule>
    <cfRule type="cellIs" dxfId="85" priority="88" stopIfTrue="1" operator="between">
      <formula>0.7</formula>
      <formula>1.2</formula>
    </cfRule>
    <cfRule type="cellIs" dxfId="84" priority="89" stopIfTrue="1" operator="greaterThanOrEqual">
      <formula>1.2</formula>
    </cfRule>
    <cfRule type="containsBlanks" dxfId="83" priority="90" stopIfTrue="1">
      <formula>LEN(TRIM(O35))=0</formula>
    </cfRule>
  </conditionalFormatting>
  <conditionalFormatting sqref="S35:V35">
    <cfRule type="cellIs" dxfId="82" priority="79" stopIfTrue="1" operator="equal">
      <formula>"100%"</formula>
    </cfRule>
    <cfRule type="cellIs" dxfId="81" priority="80" stopIfTrue="1" operator="lessThan">
      <formula>0.5</formula>
    </cfRule>
    <cfRule type="cellIs" dxfId="80" priority="81" stopIfTrue="1" operator="between">
      <formula>0.5</formula>
      <formula>0.7</formula>
    </cfRule>
    <cfRule type="cellIs" dxfId="79" priority="82" stopIfTrue="1" operator="between">
      <formula>0.7</formula>
      <formula>1.2</formula>
    </cfRule>
    <cfRule type="cellIs" dxfId="78" priority="83" stopIfTrue="1" operator="greaterThanOrEqual">
      <formula>1.2</formula>
    </cfRule>
    <cfRule type="containsBlanks" dxfId="77" priority="84" stopIfTrue="1">
      <formula>LEN(TRIM(S35))=0</formula>
    </cfRule>
  </conditionalFormatting>
  <conditionalFormatting sqref="S35:V35">
    <cfRule type="containsBlanks" dxfId="76" priority="78">
      <formula>LEN(TRIM(S35))=0</formula>
    </cfRule>
  </conditionalFormatting>
  <conditionalFormatting sqref="L20:O21">
    <cfRule type="containsBlanks" dxfId="75" priority="77">
      <formula>LEN(TRIM(L20))=0</formula>
    </cfRule>
  </conditionalFormatting>
  <conditionalFormatting sqref="H20:K21">
    <cfRule type="containsBlanks" dxfId="74" priority="76">
      <formula>LEN(TRIM(H20))=0</formula>
    </cfRule>
  </conditionalFormatting>
  <conditionalFormatting sqref="T20:V21">
    <cfRule type="cellIs" dxfId="73" priority="70" stopIfTrue="1" operator="equal">
      <formula>"100%"</formula>
    </cfRule>
    <cfRule type="cellIs" dxfId="72" priority="71" stopIfTrue="1" operator="lessThan">
      <formula>0.5</formula>
    </cfRule>
    <cfRule type="cellIs" dxfId="71" priority="72" stopIfTrue="1" operator="between">
      <formula>0.5</formula>
      <formula>0.7</formula>
    </cfRule>
    <cfRule type="cellIs" dxfId="70" priority="73" stopIfTrue="1" operator="between">
      <formula>0.7</formula>
      <formula>1.2</formula>
    </cfRule>
    <cfRule type="cellIs" dxfId="69" priority="74" stopIfTrue="1" operator="greaterThanOrEqual">
      <formula>1.2</formula>
    </cfRule>
    <cfRule type="containsBlanks" dxfId="68" priority="75" stopIfTrue="1">
      <formula>LEN(TRIM(T20))=0</formula>
    </cfRule>
  </conditionalFormatting>
  <conditionalFormatting sqref="T20:V21">
    <cfRule type="containsBlanks" dxfId="67" priority="69">
      <formula>LEN(TRIM(T20))=0</formula>
    </cfRule>
  </conditionalFormatting>
  <conditionalFormatting sqref="P20:P21">
    <cfRule type="cellIs" dxfId="66" priority="63" stopIfTrue="1" operator="equal">
      <formula>"100%"</formula>
    </cfRule>
    <cfRule type="cellIs" dxfId="65" priority="64" stopIfTrue="1" operator="lessThan">
      <formula>0.5</formula>
    </cfRule>
    <cfRule type="cellIs" dxfId="64" priority="65" stopIfTrue="1" operator="between">
      <formula>0.5</formula>
      <formula>0.7</formula>
    </cfRule>
    <cfRule type="cellIs" dxfId="63" priority="66" stopIfTrue="1" operator="between">
      <formula>0.7</formula>
      <formula>1.2</formula>
    </cfRule>
    <cfRule type="cellIs" dxfId="62" priority="67" stopIfTrue="1" operator="greaterThanOrEqual">
      <formula>1.2</formula>
    </cfRule>
    <cfRule type="containsBlanks" dxfId="61" priority="68" stopIfTrue="1">
      <formula>LEN(TRIM(P20))=0</formula>
    </cfRule>
  </conditionalFormatting>
  <conditionalFormatting sqref="Q15">
    <cfRule type="cellIs" dxfId="60" priority="57" stopIfTrue="1" operator="equal">
      <formula>"100%"</formula>
    </cfRule>
    <cfRule type="cellIs" dxfId="59" priority="58" stopIfTrue="1" operator="lessThan">
      <formula>0.5</formula>
    </cfRule>
    <cfRule type="cellIs" dxfId="58" priority="59" stopIfTrue="1" operator="between">
      <formula>0.5</formula>
      <formula>0.7</formula>
    </cfRule>
    <cfRule type="cellIs" dxfId="57" priority="60" stopIfTrue="1" operator="between">
      <formula>0.7</formula>
      <formula>1.2</formula>
    </cfRule>
    <cfRule type="cellIs" dxfId="56" priority="61" stopIfTrue="1" operator="greaterThanOrEqual">
      <formula>1.2</formula>
    </cfRule>
    <cfRule type="containsBlanks" dxfId="55" priority="62" stopIfTrue="1">
      <formula>LEN(TRIM(Q15))=0</formula>
    </cfRule>
  </conditionalFormatting>
  <conditionalFormatting sqref="Q15">
    <cfRule type="containsBlanks" dxfId="54" priority="56">
      <formula>LEN(TRIM(Q15))=0</formula>
    </cfRule>
  </conditionalFormatting>
  <conditionalFormatting sqref="Q17:Q24">
    <cfRule type="cellIs" dxfId="53" priority="50" stopIfTrue="1" operator="equal">
      <formula>"100%"</formula>
    </cfRule>
    <cfRule type="cellIs" dxfId="52" priority="51" stopIfTrue="1" operator="lessThan">
      <formula>0.5</formula>
    </cfRule>
    <cfRule type="cellIs" dxfId="51" priority="52" stopIfTrue="1" operator="between">
      <formula>0.5</formula>
      <formula>0.7</formula>
    </cfRule>
    <cfRule type="cellIs" dxfId="50" priority="53" stopIfTrue="1" operator="between">
      <formula>0.7</formula>
      <formula>1.2</formula>
    </cfRule>
    <cfRule type="cellIs" dxfId="49" priority="54" stopIfTrue="1" operator="greaterThanOrEqual">
      <formula>1.2</formula>
    </cfRule>
    <cfRule type="containsBlanks" dxfId="48" priority="55" stopIfTrue="1">
      <formula>LEN(TRIM(Q17))=0</formula>
    </cfRule>
  </conditionalFormatting>
  <conditionalFormatting sqref="R15">
    <cfRule type="cellIs" dxfId="47" priority="44" stopIfTrue="1" operator="equal">
      <formula>"100%"</formula>
    </cfRule>
    <cfRule type="cellIs" dxfId="46" priority="45" stopIfTrue="1" operator="lessThan">
      <formula>0.5</formula>
    </cfRule>
    <cfRule type="cellIs" dxfId="45" priority="46" stopIfTrue="1" operator="between">
      <formula>0.5</formula>
      <formula>0.7</formula>
    </cfRule>
    <cfRule type="cellIs" dxfId="44" priority="47" stopIfTrue="1" operator="between">
      <formula>0.7</formula>
      <formula>1.2</formula>
    </cfRule>
    <cfRule type="cellIs" dxfId="43" priority="48" stopIfTrue="1" operator="greaterThanOrEqual">
      <formula>1.2</formula>
    </cfRule>
    <cfRule type="containsBlanks" dxfId="42" priority="49" stopIfTrue="1">
      <formula>LEN(TRIM(R15))=0</formula>
    </cfRule>
  </conditionalFormatting>
  <conditionalFormatting sqref="R15">
    <cfRule type="containsBlanks" dxfId="41" priority="43">
      <formula>LEN(TRIM(R15))=0</formula>
    </cfRule>
  </conditionalFormatting>
  <conditionalFormatting sqref="R17">
    <cfRule type="cellIs" dxfId="40" priority="37" stopIfTrue="1" operator="equal">
      <formula>"100%"</formula>
    </cfRule>
    <cfRule type="cellIs" dxfId="39" priority="38" stopIfTrue="1" operator="lessThan">
      <formula>0.5</formula>
    </cfRule>
    <cfRule type="cellIs" dxfId="38" priority="39" stopIfTrue="1" operator="between">
      <formula>0.5</formula>
      <formula>0.7</formula>
    </cfRule>
    <cfRule type="cellIs" dxfId="37" priority="40" stopIfTrue="1" operator="between">
      <formula>0.7</formula>
      <formula>1.2</formula>
    </cfRule>
    <cfRule type="cellIs" dxfId="36" priority="41" stopIfTrue="1" operator="greaterThanOrEqual">
      <formula>1.2</formula>
    </cfRule>
    <cfRule type="containsBlanks" dxfId="35" priority="42" stopIfTrue="1">
      <formula>LEN(TRIM(R17))=0</formula>
    </cfRule>
  </conditionalFormatting>
  <conditionalFormatting sqref="R16">
    <cfRule type="cellIs" dxfId="34" priority="31" stopIfTrue="1" operator="equal">
      <formula>"100%"</formula>
    </cfRule>
    <cfRule type="cellIs" dxfId="33" priority="32" stopIfTrue="1" operator="lessThan">
      <formula>0.5</formula>
    </cfRule>
    <cfRule type="cellIs" dxfId="32" priority="33" stopIfTrue="1" operator="between">
      <formula>0.5</formula>
      <formula>0.7</formula>
    </cfRule>
    <cfRule type="cellIs" dxfId="31" priority="34" stopIfTrue="1" operator="between">
      <formula>0.7</formula>
      <formula>1.2</formula>
    </cfRule>
    <cfRule type="cellIs" dxfId="30" priority="35" stopIfTrue="1" operator="greaterThanOrEqual">
      <formula>1.2</formula>
    </cfRule>
    <cfRule type="containsBlanks" dxfId="29" priority="36" stopIfTrue="1">
      <formula>LEN(TRIM(R16))=0</formula>
    </cfRule>
  </conditionalFormatting>
  <conditionalFormatting sqref="R18:R19">
    <cfRule type="cellIs" dxfId="28" priority="25" stopIfTrue="1" operator="equal">
      <formula>"100%"</formula>
    </cfRule>
    <cfRule type="cellIs" dxfId="27" priority="26" stopIfTrue="1" operator="lessThan">
      <formula>0.5</formula>
    </cfRule>
    <cfRule type="cellIs" dxfId="26" priority="27" stopIfTrue="1" operator="between">
      <formula>0.5</formula>
      <formula>0.7</formula>
    </cfRule>
    <cfRule type="cellIs" dxfId="25" priority="28" stopIfTrue="1" operator="between">
      <formula>0.7</formula>
      <formula>1.2</formula>
    </cfRule>
    <cfRule type="cellIs" dxfId="24" priority="29" stopIfTrue="1" operator="greaterThanOrEqual">
      <formula>1.2</formula>
    </cfRule>
    <cfRule type="containsBlanks" dxfId="23" priority="30" stopIfTrue="1">
      <formula>LEN(TRIM(R18))=0</formula>
    </cfRule>
  </conditionalFormatting>
  <conditionalFormatting sqref="R20:R24">
    <cfRule type="cellIs" dxfId="22" priority="19" stopIfTrue="1" operator="equal">
      <formula>"100%"</formula>
    </cfRule>
    <cfRule type="cellIs" dxfId="21" priority="20" stopIfTrue="1" operator="lessThan">
      <formula>0.5</formula>
    </cfRule>
    <cfRule type="cellIs" dxfId="20" priority="21" stopIfTrue="1" operator="between">
      <formula>0.5</formula>
      <formula>0.7</formula>
    </cfRule>
    <cfRule type="cellIs" dxfId="19" priority="22" stopIfTrue="1" operator="between">
      <formula>0.7</formula>
      <formula>1.2</formula>
    </cfRule>
    <cfRule type="cellIs" dxfId="18" priority="23" stopIfTrue="1" operator="greaterThanOrEqual">
      <formula>1.2</formula>
    </cfRule>
    <cfRule type="containsBlanks" dxfId="17" priority="24" stopIfTrue="1">
      <formula>LEN(TRIM(R20))=0</formula>
    </cfRule>
  </conditionalFormatting>
  <conditionalFormatting sqref="Q36:Q37">
    <cfRule type="cellIs" dxfId="16" priority="13" stopIfTrue="1" operator="equal">
      <formula>"100%"</formula>
    </cfRule>
    <cfRule type="cellIs" dxfId="15" priority="14" stopIfTrue="1" operator="lessThan">
      <formula>0.5</formula>
    </cfRule>
    <cfRule type="cellIs" dxfId="14" priority="15" stopIfTrue="1" operator="between">
      <formula>0.5</formula>
      <formula>0.7</formula>
    </cfRule>
    <cfRule type="cellIs" dxfId="13" priority="16" stopIfTrue="1" operator="between">
      <formula>0.7</formula>
      <formula>1.2</formula>
    </cfRule>
    <cfRule type="cellIs" dxfId="12" priority="17" stopIfTrue="1" operator="greaterThanOrEqual">
      <formula>1.2</formula>
    </cfRule>
    <cfRule type="containsBlanks" dxfId="11" priority="18" stopIfTrue="1">
      <formula>LEN(TRIM(Q36))=0</formula>
    </cfRule>
  </conditionalFormatting>
  <conditionalFormatting sqref="T36:U37">
    <cfRule type="cellIs" dxfId="10" priority="1" stopIfTrue="1" operator="equal">
      <formula>"100%"</formula>
    </cfRule>
    <cfRule type="cellIs" dxfId="9" priority="2" stopIfTrue="1" operator="lessThan">
      <formula>0.5</formula>
    </cfRule>
    <cfRule type="cellIs" dxfId="8" priority="3" stopIfTrue="1" operator="between">
      <formula>0.5</formula>
      <formula>0.7</formula>
    </cfRule>
    <cfRule type="cellIs" dxfId="7" priority="4" stopIfTrue="1" operator="between">
      <formula>0.7</formula>
      <formula>1.2</formula>
    </cfRule>
    <cfRule type="cellIs" dxfId="6" priority="5" stopIfTrue="1" operator="greaterThanOrEqual">
      <formula>1.2</formula>
    </cfRule>
    <cfRule type="containsBlanks" dxfId="5" priority="6" stopIfTrue="1">
      <formula>LEN(TRIM(T36))=0</formula>
    </cfRule>
  </conditionalFormatting>
  <pageMargins left="0.70866141732283472" right="0.70866141732283472" top="0.74803149606299213" bottom="0.74803149606299213" header="0.31496062992125984" footer="0.31496062992125984"/>
  <pageSetup paperSize="5" scale="32" fitToHeight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80" t="s">
        <v>27</v>
      </c>
    </row>
    <row r="3" spans="1:2" ht="120" customHeight="1" x14ac:dyDescent="0.25">
      <c r="A3" s="213" t="s">
        <v>28</v>
      </c>
      <c r="B3" s="213"/>
    </row>
    <row r="5" spans="1:2" ht="45" x14ac:dyDescent="0.25">
      <c r="A5" s="81"/>
      <c r="B5" s="82" t="s">
        <v>29</v>
      </c>
    </row>
    <row r="6" spans="1:2" ht="60" x14ac:dyDescent="0.25">
      <c r="A6" s="83"/>
      <c r="B6" s="82" t="s">
        <v>30</v>
      </c>
    </row>
  </sheetData>
  <mergeCells count="1"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8"/>
  <sheetViews>
    <sheetView workbookViewId="0">
      <selection activeCell="B3" sqref="B3:T8"/>
    </sheetView>
  </sheetViews>
  <sheetFormatPr baseColWidth="10" defaultRowHeight="15" x14ac:dyDescent="0.25"/>
  <sheetData>
    <row r="2" spans="2:20" ht="15.75" thickBot="1" x14ac:dyDescent="0.3"/>
    <row r="3" spans="2:20" ht="15.75" thickBot="1" x14ac:dyDescent="0.3">
      <c r="B3" s="182" t="s">
        <v>18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4"/>
    </row>
    <row r="4" spans="2:20" ht="15.75" thickBot="1" x14ac:dyDescent="0.3">
      <c r="B4" s="185" t="s">
        <v>19</v>
      </c>
      <c r="C4" s="185" t="s">
        <v>12</v>
      </c>
      <c r="D4" s="182" t="s">
        <v>13</v>
      </c>
      <c r="E4" s="183"/>
      <c r="F4" s="183"/>
      <c r="G4" s="184"/>
      <c r="H4" s="187" t="s">
        <v>14</v>
      </c>
      <c r="I4" s="188"/>
      <c r="J4" s="188"/>
      <c r="K4" s="214"/>
      <c r="L4" s="215" t="s">
        <v>15</v>
      </c>
      <c r="M4" s="188"/>
      <c r="N4" s="188"/>
      <c r="O4" s="214"/>
      <c r="P4" s="215" t="s">
        <v>16</v>
      </c>
      <c r="Q4" s="188"/>
      <c r="R4" s="188"/>
      <c r="S4" s="189"/>
      <c r="T4" s="190" t="s">
        <v>20</v>
      </c>
    </row>
    <row r="5" spans="2:20" ht="29.25" thickBot="1" x14ac:dyDescent="0.3">
      <c r="B5" s="186"/>
      <c r="C5" s="186"/>
      <c r="D5" s="34" t="s">
        <v>21</v>
      </c>
      <c r="E5" s="35" t="s">
        <v>22</v>
      </c>
      <c r="F5" s="36" t="s">
        <v>23</v>
      </c>
      <c r="G5" s="35" t="s">
        <v>24</v>
      </c>
      <c r="H5" s="34" t="s">
        <v>21</v>
      </c>
      <c r="I5" s="35" t="s">
        <v>22</v>
      </c>
      <c r="J5" s="36" t="s">
        <v>23</v>
      </c>
      <c r="K5" s="35" t="s">
        <v>24</v>
      </c>
      <c r="L5" s="34" t="s">
        <v>21</v>
      </c>
      <c r="M5" s="35" t="s">
        <v>22</v>
      </c>
      <c r="N5" s="36" t="s">
        <v>23</v>
      </c>
      <c r="O5" s="35" t="s">
        <v>24</v>
      </c>
      <c r="P5" s="34" t="s">
        <v>21</v>
      </c>
      <c r="Q5" s="35" t="s">
        <v>22</v>
      </c>
      <c r="R5" s="36" t="s">
        <v>23</v>
      </c>
      <c r="S5" s="35" t="s">
        <v>24</v>
      </c>
      <c r="T5" s="191"/>
    </row>
    <row r="6" spans="2:20" x14ac:dyDescent="0.25">
      <c r="B6" s="22"/>
      <c r="C6" s="23">
        <f>SUM(D6:G256)</f>
        <v>0</v>
      </c>
      <c r="D6" s="37"/>
      <c r="E6" s="38"/>
      <c r="F6" s="39"/>
      <c r="G6" s="40"/>
      <c r="H6" s="37"/>
      <c r="I6" s="38"/>
      <c r="J6" s="39"/>
      <c r="K6" s="40"/>
      <c r="L6" s="24" t="str">
        <f t="shared" ref="L6:O8" si="0">IFERROR(H6/D6,"NO APLICA")</f>
        <v>NO APLICA</v>
      </c>
      <c r="M6" s="25" t="str">
        <f t="shared" si="0"/>
        <v>NO APLICA</v>
      </c>
      <c r="N6" s="25" t="str">
        <f t="shared" si="0"/>
        <v>NO APLICA</v>
      </c>
      <c r="O6" s="26" t="str">
        <f t="shared" si="0"/>
        <v>NO APLICA</v>
      </c>
      <c r="P6" s="24" t="str">
        <f t="shared" ref="P6:P8" si="1">IFERROR(H6/D6,"NO APLICA")</f>
        <v>NO APLICA</v>
      </c>
      <c r="Q6" s="25" t="str">
        <f t="shared" ref="Q6:Q8" si="2">IFERROR((H6+I6)/(D6+E6),"NO APLICA")</f>
        <v>NO APLICA</v>
      </c>
      <c r="R6" s="25" t="str">
        <f t="shared" ref="R6:R8" si="3">IFERROR((H6+I6+J6)/(D6+E6+F6),"NO APLICA")</f>
        <v>NO APLICA</v>
      </c>
      <c r="S6" s="26" t="str">
        <f t="shared" ref="S6:S8" si="4">IFERROR((H6+I6+J6+K6)/(D6+E6+F6+G6),"NO APLICA")</f>
        <v>NO APLICA</v>
      </c>
      <c r="T6" s="27"/>
    </row>
    <row r="7" spans="2:20" x14ac:dyDescent="0.25">
      <c r="B7" s="28"/>
      <c r="C7" s="29">
        <f>SUM(D7:G257)</f>
        <v>0</v>
      </c>
      <c r="D7" s="41"/>
      <c r="E7" s="42"/>
      <c r="F7" s="43"/>
      <c r="G7" s="44"/>
      <c r="H7" s="41"/>
      <c r="I7" s="42"/>
      <c r="J7" s="43"/>
      <c r="K7" s="44"/>
      <c r="L7" s="1" t="str">
        <f t="shared" si="0"/>
        <v>NO APLICA</v>
      </c>
      <c r="M7" s="2" t="str">
        <f t="shared" si="0"/>
        <v>NO APLICA</v>
      </c>
      <c r="N7" s="2" t="str">
        <f t="shared" si="0"/>
        <v>NO APLICA</v>
      </c>
      <c r="O7" s="3" t="str">
        <f t="shared" si="0"/>
        <v>NO APLICA</v>
      </c>
      <c r="P7" s="1" t="str">
        <f t="shared" si="1"/>
        <v>NO APLICA</v>
      </c>
      <c r="Q7" s="2" t="str">
        <f t="shared" si="2"/>
        <v>NO APLICA</v>
      </c>
      <c r="R7" s="2" t="str">
        <f t="shared" si="3"/>
        <v>NO APLICA</v>
      </c>
      <c r="S7" s="3" t="str">
        <f t="shared" si="4"/>
        <v>NO APLICA</v>
      </c>
      <c r="T7" s="30"/>
    </row>
    <row r="8" spans="2:20" ht="15.75" thickBot="1" x14ac:dyDescent="0.3">
      <c r="B8" s="31"/>
      <c r="C8" s="32">
        <f>SUM(D8:G258)</f>
        <v>0</v>
      </c>
      <c r="D8" s="45"/>
      <c r="E8" s="46"/>
      <c r="F8" s="47"/>
      <c r="G8" s="48"/>
      <c r="H8" s="45"/>
      <c r="I8" s="46"/>
      <c r="J8" s="47"/>
      <c r="K8" s="48"/>
      <c r="L8" s="16" t="str">
        <f t="shared" si="0"/>
        <v>NO APLICA</v>
      </c>
      <c r="M8" s="17" t="str">
        <f t="shared" si="0"/>
        <v>NO APLICA</v>
      </c>
      <c r="N8" s="17" t="str">
        <f t="shared" si="0"/>
        <v>NO APLICA</v>
      </c>
      <c r="O8" s="18" t="str">
        <f t="shared" si="0"/>
        <v>NO APLICA</v>
      </c>
      <c r="P8" s="16" t="str">
        <f t="shared" si="1"/>
        <v>NO APLICA</v>
      </c>
      <c r="Q8" s="17" t="str">
        <f t="shared" si="2"/>
        <v>NO APLICA</v>
      </c>
      <c r="R8" s="17" t="str">
        <f t="shared" si="3"/>
        <v>NO APLICA</v>
      </c>
      <c r="S8" s="18" t="str">
        <f t="shared" si="4"/>
        <v>NO APLICA</v>
      </c>
      <c r="T8" s="33"/>
    </row>
  </sheetData>
  <mergeCells count="8">
    <mergeCell ref="B3:T3"/>
    <mergeCell ref="B4:B5"/>
    <mergeCell ref="C4:C5"/>
    <mergeCell ref="D4:G4"/>
    <mergeCell ref="H4:K4"/>
    <mergeCell ref="L4:O4"/>
    <mergeCell ref="P4:S4"/>
    <mergeCell ref="T4:T5"/>
  </mergeCells>
  <conditionalFormatting sqref="L6:S8">
    <cfRule type="cellIs" dxfId="4" priority="1" operator="equal">
      <formula>"NO APLICA"</formula>
    </cfRule>
    <cfRule type="cellIs" dxfId="3" priority="2" operator="between">
      <formula>0.7</formula>
      <formula>1.2</formula>
    </cfRule>
    <cfRule type="cellIs" dxfId="2" priority="3" operator="between">
      <formula>0.5</formula>
      <formula>0.7</formula>
    </cfRule>
    <cfRule type="cellIs" dxfId="1" priority="4" operator="lessThan">
      <formula>0.5</formula>
    </cfRule>
    <cfRule type="cellIs" dxfId="0" priority="5" operator="greaterThan">
      <formula>1.2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SEGUIMIENTO EJE 3</vt:lpstr>
      <vt:lpstr>Instrucciones</vt:lpstr>
      <vt:lpstr>Hoja1</vt:lpstr>
      <vt:lpstr>'SEGUIMIENTO EJE 3'!Área_de_impresión</vt:lpstr>
      <vt:lpstr>'SEGUIMIENTO EJE 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</dc:creator>
  <cp:keywords/>
  <dc:description/>
  <cp:lastModifiedBy>Dell</cp:lastModifiedBy>
  <cp:revision/>
  <cp:lastPrinted>2024-07-18T16:53:58Z</cp:lastPrinted>
  <dcterms:created xsi:type="dcterms:W3CDTF">2021-02-22T21:43:21Z</dcterms:created>
  <dcterms:modified xsi:type="dcterms:W3CDTF">2024-10-09T18:56:10Z</dcterms:modified>
  <cp:category/>
  <cp:contentStatus/>
</cp:coreProperties>
</file>