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ola\Desktop\Coordinación Técnica 2021-2024\2024\Planeación\Tercer Trimestre 2024\ICA - Tercer Trimestre 2024\"/>
    </mc:Choice>
  </mc:AlternateContent>
  <bookViews>
    <workbookView xWindow="-120" yWindow="-120" windowWidth="29040" windowHeight="15840"/>
  </bookViews>
  <sheets>
    <sheet name="SEGUIMIENTO E4 2023" sheetId="1" r:id="rId1"/>
    <sheet name="Instrucciones" sheetId="2" r:id="rId2"/>
  </sheets>
  <definedNames>
    <definedName name="ADFASDF">#REF!</definedName>
    <definedName name="_xlnm.Print_Area" localSheetId="0">'SEGUIMIENTO E4 2023'!$A$1:$W$41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3" i="1" l="1"/>
  <c r="V13" i="1"/>
  <c r="T13" i="1"/>
  <c r="S13" i="1"/>
  <c r="R13" i="1"/>
  <c r="Q13" i="1"/>
  <c r="P13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15" i="1"/>
  <c r="R27" i="1" l="1"/>
  <c r="R25" i="1"/>
  <c r="T15" i="1"/>
  <c r="U14" i="1"/>
  <c r="R15" i="1"/>
  <c r="R16" i="1"/>
  <c r="R17" i="1"/>
  <c r="R18" i="1"/>
  <c r="R19" i="1"/>
  <c r="R20" i="1"/>
  <c r="R21" i="1"/>
  <c r="R22" i="1"/>
  <c r="R23" i="1"/>
  <c r="R24" i="1"/>
  <c r="R26" i="1"/>
  <c r="R28" i="1"/>
  <c r="R29" i="1"/>
  <c r="R30" i="1"/>
  <c r="R31" i="1"/>
  <c r="R32" i="1"/>
  <c r="T26" i="1" l="1"/>
  <c r="T24" i="1"/>
  <c r="T23" i="1"/>
  <c r="T16" i="1"/>
  <c r="T17" i="1"/>
  <c r="T18" i="1"/>
  <c r="T19" i="1"/>
  <c r="T20" i="1"/>
  <c r="T21" i="1"/>
  <c r="T27" i="1" l="1"/>
  <c r="T28" i="1"/>
  <c r="T29" i="1"/>
  <c r="T30" i="1"/>
  <c r="T31" i="1"/>
  <c r="T32" i="1"/>
  <c r="T14" i="1"/>
  <c r="Q14" i="1"/>
  <c r="R14" i="1"/>
  <c r="S14" i="1"/>
  <c r="Q16" i="1" l="1"/>
  <c r="Q17" i="1"/>
  <c r="Q18" i="1"/>
  <c r="Q19" i="1"/>
  <c r="Q20" i="1"/>
  <c r="Q23" i="1"/>
  <c r="Q24" i="1"/>
  <c r="Q27" i="1"/>
  <c r="Q28" i="1"/>
  <c r="Q29" i="1"/>
  <c r="Q30" i="1"/>
  <c r="Q31" i="1"/>
  <c r="Q32" i="1"/>
  <c r="Q15" i="1"/>
  <c r="P21" i="1" l="1"/>
  <c r="R33" i="1" l="1"/>
  <c r="P24" i="1" l="1"/>
  <c r="P15" i="1"/>
  <c r="P16" i="1"/>
  <c r="P17" i="1"/>
  <c r="P18" i="1"/>
  <c r="P26" i="1"/>
  <c r="P27" i="1"/>
  <c r="P28" i="1"/>
  <c r="P29" i="1"/>
  <c r="P31" i="1"/>
  <c r="P32" i="1"/>
  <c r="P14" i="1" l="1"/>
  <c r="U47" i="1" l="1"/>
  <c r="T47" i="1"/>
  <c r="S47" i="1"/>
  <c r="R47" i="1"/>
  <c r="Q47" i="1"/>
  <c r="P47" i="1"/>
  <c r="O47" i="1"/>
  <c r="V47" i="1" s="1"/>
  <c r="V33" i="1"/>
  <c r="U33" i="1"/>
  <c r="T33" i="1"/>
  <c r="S33" i="1"/>
  <c r="Q33" i="1"/>
  <c r="P33" i="1"/>
  <c r="S48" i="1"/>
  <c r="O48" i="1"/>
</calcChain>
</file>

<file path=xl/sharedStrings.xml><?xml version="1.0" encoding="utf-8"?>
<sst xmlns="http://schemas.openxmlformats.org/spreadsheetml/2006/main" count="188" uniqueCount="134">
  <si>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</si>
  <si>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</si>
  <si>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</si>
  <si>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</si>
  <si>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</si>
  <si>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</si>
  <si>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</si>
  <si>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</si>
  <si>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</si>
  <si>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</si>
  <si>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</si>
  <si>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</si>
  <si>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</si>
  <si>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</si>
  <si>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</si>
  <si>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EJE 4: CANCUN POR LA PAZ</t>
  </si>
  <si>
    <r>
      <rPr>
        <b/>
        <sz val="11"/>
        <color theme="1"/>
        <rFont val="Arial"/>
        <family val="2"/>
      </rPr>
      <t>PPPIVC</t>
    </r>
    <r>
      <rPr>
        <b/>
        <vertAlign val="subscript"/>
        <sz val="11"/>
        <color theme="1"/>
        <rFont val="Arial"/>
        <family val="2"/>
      </rPr>
      <t>ENVIPE</t>
    </r>
    <r>
      <rPr>
        <sz val="11"/>
        <color theme="1"/>
        <rFont val="Arial"/>
        <family val="2"/>
      </rPr>
      <t>: Porcentaje de población de 18 años y más que percibe inseguro vivir en Cancún.
ENVIPE: Encuesta Nacional de Seguridad Pública Urbana. Periodicidad Anual.</t>
    </r>
  </si>
  <si>
    <t>Fin
(DGPM / DP)</t>
  </si>
  <si>
    <t>Actividad</t>
  </si>
  <si>
    <t>Anual</t>
  </si>
  <si>
    <t>SEGUIMIENTO A LA EJECUCIÓN DEL PRESUPUESTO AUTORIZADO</t>
  </si>
  <si>
    <t>UNIDAD ADMINISTRATIVA</t>
  </si>
  <si>
    <t>TRIMESTRE 1 2023</t>
  </si>
  <si>
    <t>TRIMESTRE 2 2023</t>
  </si>
  <si>
    <t>TRIMESTRE 3 2023</t>
  </si>
  <si>
    <t>TRIMESTRE 4 2023</t>
  </si>
  <si>
    <t>REVISÓ
Mtro. Enrique E. Encalada Sánchez
Dirección de Planeación de la DGPM</t>
  </si>
  <si>
    <t>INSTRUCTIVO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</si>
  <si>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</si>
  <si>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EL COLOR DE LA CELDA REPRESENTA QUE NO SE PROGRAMÓ ACTIVIDAD EN ESE TRIMESTRE</t>
  </si>
  <si>
    <t>EL COLOR DE LA CELDA REPRESENTA QUE NO SE HA REPORTADO EL TRIMESTRE O QUE NO SE REALIZÓ POR NO ESTAR PROGRAMADO</t>
  </si>
  <si>
    <t>EJEMPLO</t>
  </si>
  <si>
    <t>JUSTIFICACION TRIMESTRAL DE AVANCE DE RESULTADOS 2023</t>
  </si>
  <si>
    <t>Propósito
(Instituto de la Cultura y las Artes)</t>
  </si>
  <si>
    <r>
      <rPr>
        <b/>
        <sz val="11"/>
        <color theme="0"/>
        <rFont val="Arial"/>
        <family val="2"/>
      </rPr>
      <t>PPAC:</t>
    </r>
    <r>
      <rPr>
        <sz val="11"/>
        <color theme="0"/>
        <rFont val="Arial"/>
        <family val="2"/>
      </rPr>
      <t xml:space="preserve"> Porcentaje personas beneficiadas en las actividades artísticas y culturales.</t>
    </r>
  </si>
  <si>
    <t>Trimestral</t>
  </si>
  <si>
    <r>
      <rPr>
        <b/>
        <sz val="11"/>
        <color theme="0"/>
        <rFont val="Arial"/>
        <family val="2"/>
      </rPr>
      <t>MÉTODO DE CÁLCULO</t>
    </r>
    <r>
      <rPr>
        <sz val="11"/>
        <color theme="0"/>
        <rFont val="Arial"/>
        <family val="2"/>
      </rPr>
      <t xml:space="preserve">
PPAC= (NPPB/NPES)*100
VARIABLES: 
</t>
    </r>
    <r>
      <rPr>
        <b/>
        <sz val="11"/>
        <color theme="0"/>
        <rFont val="Arial"/>
        <family val="2"/>
      </rPr>
      <t xml:space="preserve">PPAC: </t>
    </r>
    <r>
      <rPr>
        <sz val="11"/>
        <color theme="0"/>
        <rFont val="Arial"/>
        <family val="2"/>
      </rPr>
      <t xml:space="preserve">Porcentaje personas beneficiadas en las actividades artísticas y culturales.
</t>
    </r>
    <r>
      <rPr>
        <b/>
        <sz val="11"/>
        <color theme="0"/>
        <rFont val="Arial"/>
        <family val="2"/>
      </rPr>
      <t xml:space="preserve">NPPB: </t>
    </r>
    <r>
      <rPr>
        <sz val="11"/>
        <color theme="0"/>
        <rFont val="Arial"/>
        <family val="2"/>
      </rPr>
      <t xml:space="preserve">Número de personas beneficiadas.
</t>
    </r>
    <r>
      <rPr>
        <b/>
        <sz val="11"/>
        <color theme="0"/>
        <rFont val="Arial"/>
        <family val="2"/>
      </rPr>
      <t>NPES:</t>
    </r>
    <r>
      <rPr>
        <sz val="11"/>
        <color theme="0"/>
        <rFont val="Arial"/>
        <family val="2"/>
      </rPr>
      <t xml:space="preserve"> Número de personas estimadas.</t>
    </r>
  </si>
  <si>
    <t>Componente
(Unidad de Fomento y Desarrollo Cultural)</t>
  </si>
  <si>
    <r>
      <rPr>
        <b/>
        <sz val="11"/>
        <color theme="1"/>
        <rFont val="Arial"/>
        <family val="2"/>
      </rPr>
      <t>PACR:</t>
    </r>
    <r>
      <rPr>
        <sz val="11"/>
        <color theme="1"/>
        <rFont val="Arial"/>
        <family val="2"/>
      </rPr>
      <t xml:space="preserve"> Porcentaje de actividades artísticas y culturales realizadas.</t>
    </r>
  </si>
  <si>
    <r>
      <rPr>
        <b/>
        <sz val="11"/>
        <color theme="1"/>
        <rFont val="Arial"/>
        <family val="2"/>
      </rPr>
      <t xml:space="preserve">PECP: </t>
    </r>
    <r>
      <rPr>
        <sz val="11"/>
        <color theme="1"/>
        <rFont val="Arial"/>
        <family val="2"/>
      </rPr>
      <t>Porcentaje de eventos masivos realizados para el fomento de la Cultura de Paz.</t>
    </r>
  </si>
  <si>
    <r>
      <rPr>
        <b/>
        <sz val="11"/>
        <color theme="1"/>
        <rFont val="Arial"/>
        <family val="2"/>
      </rPr>
      <t>PACR</t>
    </r>
    <r>
      <rPr>
        <sz val="11"/>
        <color theme="1"/>
        <rFont val="Arial"/>
        <family val="2"/>
      </rPr>
      <t xml:space="preserve">: Porcentaje de actividades de proyectos artísticos y culturales realizadas. </t>
    </r>
  </si>
  <si>
    <r>
      <rPr>
        <b/>
        <sz val="11"/>
        <color theme="1"/>
        <rFont val="Arial"/>
        <family val="2"/>
      </rPr>
      <t>PISC:</t>
    </r>
    <r>
      <rPr>
        <sz val="11"/>
        <color theme="1"/>
        <rFont val="Arial"/>
        <family val="2"/>
      </rPr>
      <t xml:space="preserve"> Porcentaje de actividades de fomento de las identidades sociales y culturales.</t>
    </r>
  </si>
  <si>
    <r>
      <rPr>
        <b/>
        <sz val="11"/>
        <color theme="1"/>
        <rFont val="Arial"/>
        <family val="2"/>
      </rPr>
      <t>PCCA:</t>
    </r>
    <r>
      <rPr>
        <sz val="11"/>
        <color theme="1"/>
        <rFont val="Arial"/>
        <family val="2"/>
      </rPr>
      <t xml:space="preserve"> Porcentaje de actividades realizadas en el Centro Cultural de las Artes.</t>
    </r>
  </si>
  <si>
    <r>
      <rPr>
        <b/>
        <sz val="11"/>
        <color theme="1"/>
        <rFont val="Arial"/>
        <family val="2"/>
      </rPr>
      <t>PT8O:</t>
    </r>
    <r>
      <rPr>
        <sz val="11"/>
        <color theme="1"/>
        <rFont val="Arial"/>
        <family val="2"/>
      </rPr>
      <t xml:space="preserve"> Porcentaje de actividades realizadas en el Teatro 8 de Octubre.</t>
    </r>
  </si>
  <si>
    <r>
      <rPr>
        <b/>
        <sz val="11"/>
        <color theme="1"/>
        <rFont val="Arial"/>
        <family val="2"/>
      </rPr>
      <t>PFCN:</t>
    </r>
    <r>
      <rPr>
        <sz val="11"/>
        <color theme="1"/>
        <rFont val="Arial"/>
        <family val="2"/>
      </rPr>
      <t xml:space="preserve"> Porcentaje de actividades realizadas en el Foro Cultural Na´at.</t>
    </r>
  </si>
  <si>
    <r>
      <rPr>
        <b/>
        <sz val="11"/>
        <color theme="1"/>
        <rFont val="Arial"/>
        <family val="2"/>
      </rPr>
      <t>PEPC:</t>
    </r>
    <r>
      <rPr>
        <sz val="11"/>
        <color theme="1"/>
        <rFont val="Arial"/>
        <family val="2"/>
      </rPr>
      <t xml:space="preserve"> Porcentaje de actividades en los espacios públicos de Cancún.</t>
    </r>
  </si>
  <si>
    <r>
      <rPr>
        <b/>
        <sz val="11"/>
        <color theme="1"/>
        <rFont val="Arial"/>
        <family val="2"/>
      </rPr>
      <t>PPCR:</t>
    </r>
    <r>
      <rPr>
        <sz val="11"/>
        <color theme="1"/>
        <rFont val="Arial"/>
        <family val="2"/>
      </rPr>
      <t xml:space="preserve"> Porcentaje de actividades enfocadas en la participación colectiva realizadas.</t>
    </r>
  </si>
  <si>
    <r>
      <rPr>
        <b/>
        <sz val="11"/>
        <color theme="1"/>
        <rFont val="Arial"/>
        <family val="2"/>
      </rPr>
      <t>PATC:</t>
    </r>
    <r>
      <rPr>
        <sz val="11"/>
        <color theme="1"/>
        <rFont val="Arial"/>
        <family val="2"/>
      </rPr>
      <t xml:space="preserve"> Porcentaje de actividades en el Teatro de la Ciudad realizadas.</t>
    </r>
  </si>
  <si>
    <r>
      <rPr>
        <b/>
        <sz val="11"/>
        <color theme="1"/>
        <rFont val="Arial"/>
        <family val="2"/>
      </rPr>
      <t xml:space="preserve">NACC: </t>
    </r>
    <r>
      <rPr>
        <sz val="11"/>
        <color theme="1"/>
        <rFont val="Arial"/>
        <family val="2"/>
      </rPr>
      <t>Número de personas asistentes al Carnaval de Cancún.</t>
    </r>
  </si>
  <si>
    <r>
      <rPr>
        <b/>
        <sz val="11"/>
        <color theme="1"/>
        <rFont val="Arial"/>
        <family val="2"/>
      </rPr>
      <t xml:space="preserve">PADI: </t>
    </r>
    <r>
      <rPr>
        <sz val="11"/>
        <color theme="1"/>
        <rFont val="Arial"/>
        <family val="2"/>
      </rPr>
      <t>Porcentaje de acciones de desarrollo en infraestructura realizadas.</t>
    </r>
  </si>
  <si>
    <t>Componente
(Unidad de Centros Culturales)</t>
  </si>
  <si>
    <r>
      <rPr>
        <b/>
        <sz val="11"/>
        <color theme="1"/>
        <rFont val="Arial"/>
        <family val="2"/>
      </rPr>
      <t xml:space="preserve">PAFR: </t>
    </r>
    <r>
      <rPr>
        <sz val="11"/>
        <color theme="1"/>
        <rFont val="Arial"/>
        <family val="2"/>
      </rPr>
      <t>Porcentaje de acciones de fortalecimiento realizadas.</t>
    </r>
  </si>
  <si>
    <r>
      <rPr>
        <b/>
        <sz val="11"/>
        <color theme="1"/>
        <rFont val="Arial"/>
        <family val="2"/>
      </rPr>
      <t xml:space="preserve">PAEQ: </t>
    </r>
    <r>
      <rPr>
        <sz val="11"/>
        <color theme="1"/>
        <rFont val="Arial"/>
        <family val="2"/>
      </rPr>
      <t>Porcentaje de acciones de equipamiento de los centros culturales realizadas</t>
    </r>
  </si>
  <si>
    <r>
      <rPr>
        <b/>
        <sz val="11"/>
        <color theme="1"/>
        <rFont val="Arial"/>
        <family val="2"/>
      </rPr>
      <t>PARR</t>
    </r>
    <r>
      <rPr>
        <sz val="11"/>
        <color theme="1"/>
        <rFont val="Arial"/>
        <family val="2"/>
      </rPr>
      <t>: Porcentaje de acciones de rehabilitación de los centros culturales realizadas.</t>
    </r>
  </si>
  <si>
    <r>
      <rPr>
        <b/>
        <sz val="11"/>
        <color theme="1"/>
        <rFont val="Arial"/>
        <family val="2"/>
      </rPr>
      <t xml:space="preserve">PAMR: </t>
    </r>
    <r>
      <rPr>
        <sz val="11"/>
        <color theme="1"/>
        <rFont val="Arial"/>
        <family val="2"/>
      </rPr>
      <t>Porcentaje de acciones de mantenimiento de los centros culturales realizadas</t>
    </r>
  </si>
  <si>
    <r>
      <rPr>
        <b/>
        <sz val="11"/>
        <color theme="1"/>
        <rFont val="Arial"/>
        <family val="2"/>
      </rPr>
      <t>PCTH:</t>
    </r>
    <r>
      <rPr>
        <sz val="11"/>
        <color theme="1"/>
        <rFont val="Arial"/>
        <family val="2"/>
      </rPr>
      <t xml:space="preserve"> Porcentaje de contrataciones de talento humano realizadas.</t>
    </r>
  </si>
  <si>
    <r>
      <rPr>
        <b/>
        <sz val="11"/>
        <color theme="1"/>
        <rFont val="Arial"/>
        <family val="2"/>
      </rPr>
      <t>MÉTODO DE CÁLCULO:        
PACR=</t>
    </r>
    <r>
      <rPr>
        <sz val="11"/>
        <color theme="1"/>
        <rFont val="Arial"/>
        <family val="2"/>
      </rPr>
      <t xml:space="preserve"> (NAR/NAP)*100
</t>
    </r>
    <r>
      <rPr>
        <b/>
        <sz val="11"/>
        <color theme="1"/>
        <rFont val="Arial"/>
        <family val="2"/>
      </rPr>
      <t xml:space="preserve">VARIABLES:  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PACR:</t>
    </r>
    <r>
      <rPr>
        <sz val="11"/>
        <color theme="1"/>
        <rFont val="Arial"/>
        <family val="2"/>
      </rPr>
      <t xml:space="preserve"> Porcentaje de actividades artísticas y culturales realizadas                                      
</t>
    </r>
    <r>
      <rPr>
        <b/>
        <sz val="11"/>
        <color theme="1"/>
        <rFont val="Arial"/>
        <family val="2"/>
      </rPr>
      <t>NAR</t>
    </r>
    <r>
      <rPr>
        <sz val="11"/>
        <color theme="1"/>
        <rFont val="Arial"/>
        <family val="2"/>
      </rPr>
      <t xml:space="preserve">: Número de actividades realizadas                                                                                                   
</t>
    </r>
    <r>
      <rPr>
        <b/>
        <sz val="11"/>
        <color theme="1"/>
        <rFont val="Arial"/>
        <family val="2"/>
      </rPr>
      <t>NAP:</t>
    </r>
    <r>
      <rPr>
        <sz val="11"/>
        <color theme="1"/>
        <rFont val="Arial"/>
        <family val="2"/>
      </rPr>
      <t xml:space="preserve"> Número de actividades programadas                                                                                                                                                             
</t>
    </r>
  </si>
  <si>
    <r>
      <rPr>
        <b/>
        <sz val="11"/>
        <color theme="1"/>
        <rFont val="Arial"/>
        <family val="2"/>
      </rPr>
      <t xml:space="preserve">MÉTODO DE CÁLCULO.   
PECP= </t>
    </r>
    <r>
      <rPr>
        <sz val="11"/>
        <color theme="1"/>
        <rFont val="Arial"/>
        <family val="2"/>
      </rPr>
      <t xml:space="preserve">(NEMR/NEMP)*100
</t>
    </r>
    <r>
      <rPr>
        <b/>
        <sz val="11"/>
        <color theme="1"/>
        <rFont val="Arial"/>
        <family val="2"/>
      </rPr>
      <t xml:space="preserve">
VARIABLES:
PECP: </t>
    </r>
    <r>
      <rPr>
        <sz val="11"/>
        <color theme="1"/>
        <rFont val="Arial"/>
        <family val="2"/>
      </rPr>
      <t xml:space="preserve">Porcentaje de eventos masivos realizados para el fomento de la Cultura de Paz.
</t>
    </r>
    <r>
      <rPr>
        <b/>
        <sz val="11"/>
        <color theme="1"/>
        <rFont val="Arial"/>
        <family val="2"/>
      </rPr>
      <t>NEMR:</t>
    </r>
    <r>
      <rPr>
        <sz val="11"/>
        <color theme="1"/>
        <rFont val="Arial"/>
        <family val="2"/>
      </rPr>
      <t xml:space="preserve"> Número de eventos masivos realizados.                                                                                                     
</t>
    </r>
    <r>
      <rPr>
        <b/>
        <sz val="11"/>
        <color theme="1"/>
        <rFont val="Arial"/>
        <family val="2"/>
      </rPr>
      <t>NEMP:</t>
    </r>
    <r>
      <rPr>
        <sz val="11"/>
        <color theme="1"/>
        <rFont val="Arial"/>
        <family val="2"/>
      </rPr>
      <t xml:space="preserve"> Número de eventos masivos programados.                                                                                           
</t>
    </r>
  </si>
  <si>
    <r>
      <rPr>
        <b/>
        <sz val="11"/>
        <color theme="1"/>
        <rFont val="Arial"/>
        <family val="2"/>
      </rPr>
      <t xml:space="preserve">MÉTODO DE CÁLCULO:  </t>
    </r>
    <r>
      <rPr>
        <sz val="11"/>
        <color theme="1"/>
        <rFont val="Arial"/>
        <family val="2"/>
      </rPr>
      <t xml:space="preserve">              
</t>
    </r>
    <r>
      <rPr>
        <b/>
        <sz val="11"/>
        <color theme="1"/>
        <rFont val="Arial"/>
        <family val="2"/>
      </rPr>
      <t>PACR=</t>
    </r>
    <r>
      <rPr>
        <sz val="11"/>
        <color theme="1"/>
        <rFont val="Arial"/>
        <family val="2"/>
      </rPr>
      <t xml:space="preserve"> (NAR/NAP)*100:                                      
</t>
    </r>
    <r>
      <rPr>
        <b/>
        <sz val="11"/>
        <color theme="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PACR:</t>
    </r>
    <r>
      <rPr>
        <sz val="11"/>
        <color theme="1"/>
        <rFont val="Arial"/>
        <family val="2"/>
      </rPr>
      <t xml:space="preserve"> Porcentaje de actividades de proyectos artísticos y culturales realizadas.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NAR</t>
    </r>
    <r>
      <rPr>
        <sz val="11"/>
        <color theme="1"/>
        <rFont val="Arial"/>
        <family val="2"/>
      </rPr>
      <t xml:space="preserve">: Número de actividades realizadas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 xml:space="preserve">NAP: </t>
    </r>
    <r>
      <rPr>
        <sz val="11"/>
        <color theme="1"/>
        <rFont val="Arial"/>
        <family val="2"/>
      </rPr>
      <t xml:space="preserve">Número de actividades programadas                                                                                                                                                     
</t>
    </r>
  </si>
  <si>
    <r>
      <rPr>
        <b/>
        <sz val="11"/>
        <color theme="1"/>
        <rFont val="Arial"/>
        <family val="2"/>
      </rPr>
      <t xml:space="preserve">MÉTODO DE CÁLCULO:  </t>
    </r>
    <r>
      <rPr>
        <sz val="11"/>
        <color theme="1"/>
        <rFont val="Arial"/>
        <family val="2"/>
      </rPr>
      <t xml:space="preserve">              
</t>
    </r>
    <r>
      <rPr>
        <b/>
        <sz val="11"/>
        <color theme="1"/>
        <rFont val="Arial"/>
        <family val="2"/>
      </rPr>
      <t>PISC:</t>
    </r>
    <r>
      <rPr>
        <sz val="11"/>
        <color theme="1"/>
        <rFont val="Arial"/>
        <family val="2"/>
      </rPr>
      <t xml:space="preserve"> (NARE/NAPR)*100
</t>
    </r>
    <r>
      <rPr>
        <b/>
        <sz val="11"/>
        <color theme="1"/>
        <rFont val="Arial"/>
        <family val="2"/>
      </rPr>
      <t xml:space="preserve">VARIABLES:    </t>
    </r>
    <r>
      <rPr>
        <sz val="11"/>
        <color theme="1"/>
        <rFont val="Arial"/>
        <family val="2"/>
      </rPr>
      <t xml:space="preserve">                             
</t>
    </r>
    <r>
      <rPr>
        <b/>
        <sz val="11"/>
        <color theme="1"/>
        <rFont val="Arial"/>
        <family val="2"/>
      </rPr>
      <t xml:space="preserve">PISC: </t>
    </r>
    <r>
      <rPr>
        <sz val="11"/>
        <color theme="1"/>
        <rFont val="Arial"/>
        <family val="2"/>
      </rPr>
      <t xml:space="preserve">Porcentaje de actividades de fomento de las identidades sociales y culturales.          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NARE</t>
    </r>
    <r>
      <rPr>
        <sz val="11"/>
        <color theme="1"/>
        <rFont val="Arial"/>
        <family val="2"/>
      </rPr>
      <t xml:space="preserve">: Número de actividades realizadas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NAPR</t>
    </r>
    <r>
      <rPr>
        <sz val="11"/>
        <color theme="1"/>
        <rFont val="Arial"/>
        <family val="2"/>
      </rPr>
      <t xml:space="preserve">: Número de actividades programadas                                                                                                                                                           
</t>
    </r>
  </si>
  <si>
    <r>
      <rPr>
        <b/>
        <sz val="11"/>
        <color theme="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        
</t>
    </r>
    <r>
      <rPr>
        <b/>
        <sz val="11"/>
        <color theme="1"/>
        <rFont val="Arial"/>
        <family val="2"/>
      </rPr>
      <t xml:space="preserve">PCCA= </t>
    </r>
    <r>
      <rPr>
        <sz val="11"/>
        <color theme="1"/>
        <rFont val="Arial"/>
        <family val="2"/>
      </rPr>
      <t xml:space="preserve">(NAR/NAP)*100
</t>
    </r>
    <r>
      <rPr>
        <b/>
        <sz val="11"/>
        <color theme="1"/>
        <rFont val="Arial"/>
        <family val="2"/>
      </rPr>
      <t xml:space="preserve">
VARIABLES:</t>
    </r>
    <r>
      <rPr>
        <sz val="11"/>
        <color theme="1"/>
        <rFont val="Arial"/>
        <family val="2"/>
      </rPr>
      <t xml:space="preserve">                                      
</t>
    </r>
    <r>
      <rPr>
        <b/>
        <sz val="11"/>
        <color theme="1"/>
        <rFont val="Arial"/>
        <family val="2"/>
      </rPr>
      <t xml:space="preserve">PCCA: </t>
    </r>
    <r>
      <rPr>
        <sz val="11"/>
        <color theme="1"/>
        <rFont val="Arial"/>
        <family val="2"/>
      </rPr>
      <t xml:space="preserve">Porcentaje de actividades realizadas en el Centro Cultural de las Artes.    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 xml:space="preserve">NAR: </t>
    </r>
    <r>
      <rPr>
        <sz val="11"/>
        <color theme="1"/>
        <rFont val="Arial"/>
        <family val="2"/>
      </rPr>
      <t xml:space="preserve">Número de actividades realizadas.  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NAP:</t>
    </r>
    <r>
      <rPr>
        <sz val="11"/>
        <color theme="1"/>
        <rFont val="Arial"/>
        <family val="2"/>
      </rPr>
      <t xml:space="preserve"> Número de actividades programadas.                                                                                                                                                          </t>
    </r>
  </si>
  <si>
    <r>
      <rPr>
        <b/>
        <sz val="11"/>
        <color theme="1"/>
        <rFont val="Arial"/>
        <family val="2"/>
      </rPr>
      <t xml:space="preserve">MÉTODO DE CÁLCULO:  </t>
    </r>
    <r>
      <rPr>
        <sz val="11"/>
        <color theme="1"/>
        <rFont val="Arial"/>
        <family val="2"/>
      </rPr>
      <t xml:space="preserve">      
</t>
    </r>
    <r>
      <rPr>
        <b/>
        <sz val="11"/>
        <color theme="1"/>
        <rFont val="Arial"/>
        <family val="2"/>
      </rPr>
      <t>PT8O=</t>
    </r>
    <r>
      <rPr>
        <sz val="11"/>
        <color theme="1"/>
        <rFont val="Arial"/>
        <family val="2"/>
      </rPr>
      <t xml:space="preserve"> (NAR/NAP)*100
</t>
    </r>
    <r>
      <rPr>
        <b/>
        <sz val="11"/>
        <color theme="1"/>
        <rFont val="Arial"/>
        <family val="2"/>
      </rPr>
      <t xml:space="preserve">VARIABLES:     </t>
    </r>
    <r>
      <rPr>
        <sz val="11"/>
        <color theme="1"/>
        <rFont val="Arial"/>
        <family val="2"/>
      </rPr>
      <t xml:space="preserve">                                  
</t>
    </r>
    <r>
      <rPr>
        <b/>
        <sz val="11"/>
        <color theme="1"/>
        <rFont val="Arial"/>
        <family val="2"/>
      </rPr>
      <t xml:space="preserve">PT8O: </t>
    </r>
    <r>
      <rPr>
        <sz val="11"/>
        <color theme="1"/>
        <rFont val="Arial"/>
        <family val="2"/>
      </rPr>
      <t xml:space="preserve">Porcentaje de actividades realizadas en el Teatro 8 de Octubre.           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 xml:space="preserve">NAR: </t>
    </r>
    <r>
      <rPr>
        <sz val="11"/>
        <color theme="1"/>
        <rFont val="Arial"/>
        <family val="2"/>
      </rPr>
      <t xml:space="preserve">Número de actividades realizadas.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NAP:</t>
    </r>
    <r>
      <rPr>
        <sz val="11"/>
        <color theme="1"/>
        <rFont val="Arial"/>
        <family val="2"/>
      </rPr>
      <t xml:space="preserve"> Número de actividades programadas.                                                                                                                                            </t>
    </r>
  </si>
  <si>
    <r>
      <rPr>
        <b/>
        <sz val="11"/>
        <color theme="1"/>
        <rFont val="Arial"/>
        <family val="2"/>
      </rPr>
      <t xml:space="preserve">MÉTODO DE CÁLCULO:    </t>
    </r>
    <r>
      <rPr>
        <sz val="11"/>
        <color theme="1"/>
        <rFont val="Arial"/>
        <family val="2"/>
      </rPr>
      <t xml:space="preserve">    
</t>
    </r>
    <r>
      <rPr>
        <b/>
        <sz val="11"/>
        <color theme="1"/>
        <rFont val="Arial"/>
        <family val="2"/>
      </rPr>
      <t>PFCN=</t>
    </r>
    <r>
      <rPr>
        <sz val="11"/>
        <color theme="1"/>
        <rFont val="Arial"/>
        <family val="2"/>
      </rPr>
      <t xml:space="preserve"> (NAR/NAP)*100
</t>
    </r>
    <r>
      <rPr>
        <b/>
        <sz val="11"/>
        <color theme="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PFCN:</t>
    </r>
    <r>
      <rPr>
        <sz val="11"/>
        <color theme="1"/>
        <rFont val="Arial"/>
        <family val="2"/>
      </rPr>
      <t xml:space="preserve"> Porcentaje de actividades realizadas en el Foro Cultural Na´at.                                 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NAR:</t>
    </r>
    <r>
      <rPr>
        <sz val="11"/>
        <color theme="1"/>
        <rFont val="Arial"/>
        <family val="2"/>
      </rPr>
      <t xml:space="preserve"> Número de actividades realizadas.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NAP</t>
    </r>
    <r>
      <rPr>
        <sz val="11"/>
        <color theme="1"/>
        <rFont val="Arial"/>
        <family val="2"/>
      </rPr>
      <t xml:space="preserve">: Número de actividades programadas.                                                                                                                                                     </t>
    </r>
  </si>
  <si>
    <r>
      <rPr>
        <b/>
        <sz val="11"/>
        <color theme="1"/>
        <rFont val="Arial"/>
        <family val="2"/>
      </rPr>
      <t xml:space="preserve">MÉTODO DE CÁLCULO:        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>PEPC:</t>
    </r>
    <r>
      <rPr>
        <sz val="11"/>
        <color theme="1"/>
        <rFont val="Arial"/>
        <family val="2"/>
      </rPr>
      <t xml:space="preserve"> (NAR/NAP)*100
</t>
    </r>
    <r>
      <rPr>
        <b/>
        <sz val="11"/>
        <color theme="1"/>
        <rFont val="Arial"/>
        <family val="2"/>
      </rPr>
      <t xml:space="preserve">VARIABLES:      </t>
    </r>
    <r>
      <rPr>
        <sz val="11"/>
        <color theme="1"/>
        <rFont val="Arial"/>
        <family val="2"/>
      </rPr>
      <t xml:space="preserve">                        
</t>
    </r>
    <r>
      <rPr>
        <b/>
        <sz val="11"/>
        <color theme="1"/>
        <rFont val="Arial"/>
        <family val="2"/>
      </rPr>
      <t>PEPC</t>
    </r>
    <r>
      <rPr>
        <sz val="11"/>
        <color theme="1"/>
        <rFont val="Arial"/>
        <family val="2"/>
      </rPr>
      <t xml:space="preserve">: Porcentaje de actividades en los espacios públicos de Cancún.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NAR:</t>
    </r>
    <r>
      <rPr>
        <sz val="11"/>
        <color theme="1"/>
        <rFont val="Arial"/>
        <family val="2"/>
      </rPr>
      <t xml:space="preserve"> Número de actividades realizadas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NAP</t>
    </r>
    <r>
      <rPr>
        <sz val="11"/>
        <color theme="1"/>
        <rFont val="Arial"/>
        <family val="2"/>
      </rPr>
      <t xml:space="preserve">: Número de actividades programadas                                                                                                                                                       
</t>
    </r>
  </si>
  <si>
    <r>
      <rPr>
        <b/>
        <sz val="11"/>
        <color theme="1"/>
        <rFont val="Arial"/>
        <family val="2"/>
      </rPr>
      <t xml:space="preserve">MÉTODO DE CÁLCULO:   </t>
    </r>
    <r>
      <rPr>
        <sz val="11"/>
        <color theme="1"/>
        <rFont val="Arial"/>
        <family val="2"/>
      </rPr>
      <t xml:space="preserve">             
</t>
    </r>
    <r>
      <rPr>
        <b/>
        <sz val="11"/>
        <color theme="1"/>
        <rFont val="Arial"/>
        <family val="2"/>
      </rPr>
      <t>PPCR=</t>
    </r>
    <r>
      <rPr>
        <sz val="11"/>
        <color theme="1"/>
        <rFont val="Arial"/>
        <family val="2"/>
      </rPr>
      <t xml:space="preserve"> (NAR/NAP)*100
</t>
    </r>
    <r>
      <rPr>
        <b/>
        <sz val="11"/>
        <color theme="1"/>
        <rFont val="Arial"/>
        <family val="2"/>
      </rPr>
      <t xml:space="preserve">
VARIABLES:    </t>
    </r>
    <r>
      <rPr>
        <sz val="11"/>
        <color theme="1"/>
        <rFont val="Arial"/>
        <family val="2"/>
      </rPr>
      <t xml:space="preserve">                                   
</t>
    </r>
    <r>
      <rPr>
        <b/>
        <sz val="11"/>
        <color theme="1"/>
        <rFont val="Arial"/>
        <family val="2"/>
      </rPr>
      <t>PPCR:</t>
    </r>
    <r>
      <rPr>
        <sz val="11"/>
        <color theme="1"/>
        <rFont val="Arial"/>
        <family val="2"/>
      </rPr>
      <t xml:space="preserve"> Porcentaje de actividades enfocadas en la participación colectiva realizadas.            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NAR:</t>
    </r>
    <r>
      <rPr>
        <sz val="11"/>
        <color theme="1"/>
        <rFont val="Arial"/>
        <family val="2"/>
      </rPr>
      <t xml:space="preserve"> Número de actividades realizadas.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 xml:space="preserve">NAP: </t>
    </r>
    <r>
      <rPr>
        <sz val="11"/>
        <color theme="1"/>
        <rFont val="Arial"/>
        <family val="2"/>
      </rPr>
      <t xml:space="preserve">Número de actividades programadas.                                                                                                                                                           </t>
    </r>
  </si>
  <si>
    <r>
      <rPr>
        <b/>
        <sz val="11"/>
        <color theme="1"/>
        <rFont val="Arial"/>
        <family val="2"/>
      </rPr>
      <t>MÉTODO DE CÁLCULO:</t>
    </r>
    <r>
      <rPr>
        <sz val="11"/>
        <color theme="1"/>
        <rFont val="Arial"/>
        <family val="2"/>
      </rPr>
      <t xml:space="preserve">                
</t>
    </r>
    <r>
      <rPr>
        <b/>
        <sz val="11"/>
        <color theme="1"/>
        <rFont val="Arial"/>
        <family val="2"/>
      </rPr>
      <t>PATC=</t>
    </r>
    <r>
      <rPr>
        <sz val="11"/>
        <color theme="1"/>
        <rFont val="Arial"/>
        <family val="2"/>
      </rPr>
      <t xml:space="preserve"> (NAR/NAP)*100  
</t>
    </r>
    <r>
      <rPr>
        <b/>
        <sz val="11"/>
        <color theme="1"/>
        <rFont val="Arial"/>
        <family val="2"/>
      </rPr>
      <t xml:space="preserve">VARIABLES:  </t>
    </r>
    <r>
      <rPr>
        <sz val="11"/>
        <color theme="1"/>
        <rFont val="Arial"/>
        <family val="2"/>
      </rPr>
      <t xml:space="preserve">                                     
</t>
    </r>
    <r>
      <rPr>
        <b/>
        <sz val="11"/>
        <color theme="1"/>
        <rFont val="Arial"/>
        <family val="2"/>
      </rPr>
      <t>PATC:</t>
    </r>
    <r>
      <rPr>
        <sz val="11"/>
        <color theme="1"/>
        <rFont val="Arial"/>
        <family val="2"/>
      </rPr>
      <t xml:space="preserve"> Porcentaje de actividades en el Teatro de la Ciudad realizadas.                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 xml:space="preserve">NAR: </t>
    </r>
    <r>
      <rPr>
        <sz val="11"/>
        <color theme="1"/>
        <rFont val="Arial"/>
        <family val="2"/>
      </rPr>
      <t xml:space="preserve">Número de actividades realizadas.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NAP</t>
    </r>
    <r>
      <rPr>
        <sz val="11"/>
        <color theme="1"/>
        <rFont val="Arial"/>
        <family val="2"/>
      </rPr>
      <t xml:space="preserve">: Número de actividades programadas.                                                                                                                                                           </t>
    </r>
  </si>
  <si>
    <r>
      <rPr>
        <b/>
        <sz val="11"/>
        <color theme="1"/>
        <rFont val="Arial"/>
        <family val="2"/>
      </rPr>
      <t xml:space="preserve">MÉTODO DE CÁLCULO:    </t>
    </r>
    <r>
      <rPr>
        <sz val="11"/>
        <color theme="1"/>
        <rFont val="Arial"/>
        <family val="2"/>
      </rPr>
      <t xml:space="preserve">            
</t>
    </r>
    <r>
      <rPr>
        <b/>
        <sz val="11"/>
        <color theme="1"/>
        <rFont val="Arial"/>
        <family val="2"/>
      </rPr>
      <t xml:space="preserve">NACC= </t>
    </r>
    <r>
      <rPr>
        <sz val="11"/>
        <color theme="1"/>
        <rFont val="Arial"/>
        <family val="2"/>
      </rPr>
      <t xml:space="preserve">(TPAS/TPES)*100
</t>
    </r>
    <r>
      <rPr>
        <b/>
        <sz val="11"/>
        <color theme="1"/>
        <rFont val="Arial"/>
        <family val="2"/>
      </rPr>
      <t>VARIABLES:</t>
    </r>
    <r>
      <rPr>
        <sz val="11"/>
        <color theme="1"/>
        <rFont val="Arial"/>
        <family val="2"/>
      </rPr>
      <t xml:space="preserve">
</t>
    </r>
    <r>
      <rPr>
        <b/>
        <sz val="11"/>
        <color theme="1"/>
        <rFont val="Arial"/>
        <family val="2"/>
      </rPr>
      <t xml:space="preserve">NACC: </t>
    </r>
    <r>
      <rPr>
        <sz val="11"/>
        <color theme="1"/>
        <rFont val="Arial"/>
        <family val="2"/>
      </rPr>
      <t xml:space="preserve">Número de personas asistentes al Carnaval de Cancún.
</t>
    </r>
    <r>
      <rPr>
        <b/>
        <sz val="11"/>
        <color theme="1"/>
        <rFont val="Arial"/>
        <family val="2"/>
      </rPr>
      <t xml:space="preserve">TPAS: </t>
    </r>
    <r>
      <rPr>
        <sz val="11"/>
        <color theme="1"/>
        <rFont val="Arial"/>
        <family val="2"/>
      </rPr>
      <t xml:space="preserve">Total de personas asistentes.
</t>
    </r>
    <r>
      <rPr>
        <b/>
        <sz val="11"/>
        <color theme="1"/>
        <rFont val="Arial"/>
        <family val="2"/>
      </rPr>
      <t>TPES:</t>
    </r>
    <r>
      <rPr>
        <sz val="11"/>
        <color theme="1"/>
        <rFont val="Arial"/>
        <family val="2"/>
      </rPr>
      <t xml:space="preserve"> total de personas estimadas.</t>
    </r>
  </si>
  <si>
    <r>
      <rPr>
        <b/>
        <sz val="11"/>
        <color theme="1"/>
        <rFont val="Arial"/>
        <family val="2"/>
      </rPr>
      <t>MÉTODO DE CÁLCULO:                
PADI=</t>
    </r>
    <r>
      <rPr>
        <sz val="11"/>
        <color theme="1"/>
        <rFont val="Arial"/>
        <family val="2"/>
      </rPr>
      <t xml:space="preserve"> (NACR/NACP)*100  
</t>
    </r>
    <r>
      <rPr>
        <b/>
        <sz val="11"/>
        <color theme="1"/>
        <rFont val="Arial"/>
        <family val="2"/>
      </rPr>
      <t xml:space="preserve">
VARIABLES:
PADI:</t>
    </r>
    <r>
      <rPr>
        <sz val="11"/>
        <color theme="1"/>
        <rFont val="Arial"/>
        <family val="2"/>
      </rPr>
      <t xml:space="preserve"> Porcentaje de acciones de desarrollo en infraestructura.
</t>
    </r>
    <r>
      <rPr>
        <b/>
        <sz val="11"/>
        <color theme="1"/>
        <rFont val="Arial"/>
        <family val="2"/>
      </rPr>
      <t>NACR</t>
    </r>
    <r>
      <rPr>
        <sz val="11"/>
        <color theme="1"/>
        <rFont val="Arial"/>
        <family val="2"/>
      </rPr>
      <t xml:space="preserve">: Número de acciones realizadas.                                                                                                                                                             
</t>
    </r>
    <r>
      <rPr>
        <b/>
        <sz val="11"/>
        <color theme="1"/>
        <rFont val="Arial"/>
        <family val="2"/>
      </rPr>
      <t>NACP:</t>
    </r>
    <r>
      <rPr>
        <sz val="11"/>
        <color theme="1"/>
        <rFont val="Arial"/>
        <family val="2"/>
      </rPr>
      <t xml:space="preserve"> Número de acciones programadas.     </t>
    </r>
  </si>
  <si>
    <r>
      <rPr>
        <b/>
        <sz val="11"/>
        <color theme="1"/>
        <rFont val="Arial"/>
        <family val="2"/>
      </rPr>
      <t xml:space="preserve">MÉTODO DE CÁLCULO:     </t>
    </r>
    <r>
      <rPr>
        <sz val="11"/>
        <color theme="1"/>
        <rFont val="Arial"/>
        <family val="2"/>
      </rPr>
      <t xml:space="preserve">     
</t>
    </r>
    <r>
      <rPr>
        <b/>
        <sz val="11"/>
        <color theme="1"/>
        <rFont val="Arial"/>
        <family val="2"/>
      </rPr>
      <t>PAFR=</t>
    </r>
    <r>
      <rPr>
        <sz val="11"/>
        <color theme="1"/>
        <rFont val="Arial"/>
        <family val="2"/>
      </rPr>
      <t xml:space="preserve"> (NARA/NAPO)*100
</t>
    </r>
    <r>
      <rPr>
        <b/>
        <sz val="11"/>
        <color theme="1"/>
        <rFont val="Arial"/>
        <family val="2"/>
      </rPr>
      <t>VARIABLES:                               
PAFR</t>
    </r>
    <r>
      <rPr>
        <sz val="11"/>
        <color theme="1"/>
        <rFont val="Arial"/>
        <family val="2"/>
      </rPr>
      <t xml:space="preserve">: Porcentaje de acciones de fortalecimiento realizadas.                                                                                                                                     </t>
    </r>
    <r>
      <rPr>
        <b/>
        <sz val="11"/>
        <color theme="1"/>
        <rFont val="Arial"/>
        <family val="2"/>
      </rPr>
      <t xml:space="preserve">                        
NARA:</t>
    </r>
    <r>
      <rPr>
        <sz val="11"/>
        <color theme="1"/>
        <rFont val="Arial"/>
        <family val="2"/>
      </rPr>
      <t xml:space="preserve"> Número de acciones realizadas                                                                                                  
</t>
    </r>
    <r>
      <rPr>
        <b/>
        <sz val="11"/>
        <color theme="1"/>
        <rFont val="Arial"/>
        <family val="2"/>
      </rPr>
      <t xml:space="preserve">NAPO: </t>
    </r>
    <r>
      <rPr>
        <sz val="11"/>
        <color theme="1"/>
        <rFont val="Arial"/>
        <family val="2"/>
      </rPr>
      <t xml:space="preserve">Número de acciones programadas  </t>
    </r>
    <r>
      <rPr>
        <b/>
        <sz val="11"/>
        <color theme="1"/>
        <rFont val="Arial"/>
        <family val="2"/>
      </rPr>
      <t xml:space="preserve">                                                                                                                                         
</t>
    </r>
  </si>
  <si>
    <r>
      <rPr>
        <b/>
        <sz val="11"/>
        <color theme="1"/>
        <rFont val="Arial"/>
        <family val="2"/>
      </rPr>
      <t xml:space="preserve">MÉTODO DE CÁLCULO:     </t>
    </r>
    <r>
      <rPr>
        <sz val="11"/>
        <color theme="1"/>
        <rFont val="Arial"/>
        <family val="2"/>
      </rPr>
      <t xml:space="preserve">             
</t>
    </r>
    <r>
      <rPr>
        <b/>
        <sz val="11"/>
        <color theme="1"/>
        <rFont val="Arial"/>
        <family val="2"/>
      </rPr>
      <t>PAEQ=</t>
    </r>
    <r>
      <rPr>
        <sz val="11"/>
        <color theme="1"/>
        <rFont val="Arial"/>
        <family val="2"/>
      </rPr>
      <t xml:space="preserve"> (NAR/NAP)*100
</t>
    </r>
    <r>
      <rPr>
        <b/>
        <sz val="11"/>
        <color theme="1"/>
        <rFont val="Arial"/>
        <family val="2"/>
      </rPr>
      <t xml:space="preserve">VARIABLES:              </t>
    </r>
    <r>
      <rPr>
        <sz val="11"/>
        <color theme="1"/>
        <rFont val="Arial"/>
        <family val="2"/>
      </rPr>
      <t xml:space="preserve">                   
</t>
    </r>
    <r>
      <rPr>
        <b/>
        <sz val="11"/>
        <color theme="1"/>
        <rFont val="Arial"/>
        <family val="2"/>
      </rPr>
      <t xml:space="preserve">PAEQ: </t>
    </r>
    <r>
      <rPr>
        <sz val="11"/>
        <color theme="1"/>
        <rFont val="Arial"/>
        <family val="2"/>
      </rPr>
      <t xml:space="preserve">Porcentaje de acciones de equipamiento  de los centros culturales realizadas.                             
</t>
    </r>
    <r>
      <rPr>
        <b/>
        <sz val="11"/>
        <color theme="1"/>
        <rFont val="Arial"/>
        <family val="2"/>
      </rPr>
      <t>NAER</t>
    </r>
    <r>
      <rPr>
        <sz val="11"/>
        <color theme="1"/>
        <rFont val="Arial"/>
        <family val="2"/>
      </rPr>
      <t xml:space="preserve">: Número de acciones de equipamiento realizadas.
</t>
    </r>
    <r>
      <rPr>
        <b/>
        <sz val="11"/>
        <color theme="1"/>
        <rFont val="Arial"/>
        <family val="2"/>
      </rPr>
      <t>NAEP:</t>
    </r>
    <r>
      <rPr>
        <sz val="11"/>
        <color theme="1"/>
        <rFont val="Arial"/>
        <family val="2"/>
      </rPr>
      <t xml:space="preserve"> Número de acciones de equipamiento programadas.                                                                                                                                                          
</t>
    </r>
  </si>
  <si>
    <r>
      <rPr>
        <b/>
        <sz val="11"/>
        <color theme="1"/>
        <rFont val="Arial"/>
        <family val="2"/>
      </rPr>
      <t xml:space="preserve">MÉTODO DE CÁLCULO:  </t>
    </r>
    <r>
      <rPr>
        <sz val="11"/>
        <color theme="1"/>
        <rFont val="Arial"/>
        <family val="2"/>
      </rPr>
      <t xml:space="preserve">                
</t>
    </r>
    <r>
      <rPr>
        <b/>
        <sz val="11"/>
        <color theme="1"/>
        <rFont val="Arial"/>
        <family val="2"/>
      </rPr>
      <t>PARR=</t>
    </r>
    <r>
      <rPr>
        <sz val="11"/>
        <color theme="1"/>
        <rFont val="Arial"/>
        <family val="2"/>
      </rPr>
      <t xml:space="preserve"> (NAR / NAP)*100
</t>
    </r>
    <r>
      <rPr>
        <b/>
        <sz val="11"/>
        <color theme="1"/>
        <rFont val="Arial"/>
        <family val="2"/>
      </rPr>
      <t xml:space="preserve">VARIABLES:           </t>
    </r>
    <r>
      <rPr>
        <sz val="11"/>
        <color theme="1"/>
        <rFont val="Arial"/>
        <family val="2"/>
      </rPr>
      <t xml:space="preserve">                         
</t>
    </r>
    <r>
      <rPr>
        <b/>
        <sz val="11"/>
        <color theme="1"/>
        <rFont val="Arial"/>
        <family val="2"/>
      </rPr>
      <t>PARR:</t>
    </r>
    <r>
      <rPr>
        <sz val="11"/>
        <color theme="1"/>
        <rFont val="Arial"/>
        <family val="2"/>
      </rPr>
      <t xml:space="preserve"> Porcentaje de acciones de rehabilitación de los centros culturales realizadas.                                   
</t>
    </r>
    <r>
      <rPr>
        <b/>
        <sz val="11"/>
        <color theme="1"/>
        <rFont val="Arial"/>
        <family val="2"/>
      </rPr>
      <t>NARR:</t>
    </r>
    <r>
      <rPr>
        <sz val="11"/>
        <color theme="1"/>
        <rFont val="Arial"/>
        <family val="2"/>
      </rPr>
      <t xml:space="preserve"> Número de acciones de rehabilitación realizadas.
</t>
    </r>
    <r>
      <rPr>
        <b/>
        <sz val="11"/>
        <color theme="1"/>
        <rFont val="Arial"/>
        <family val="2"/>
      </rPr>
      <t>NARP:</t>
    </r>
    <r>
      <rPr>
        <sz val="11"/>
        <color theme="1"/>
        <rFont val="Arial"/>
        <family val="2"/>
      </rPr>
      <t xml:space="preserve"> Número de acciones de rehabilitación programadas.                                                                                                                                                        </t>
    </r>
  </si>
  <si>
    <r>
      <rPr>
        <b/>
        <sz val="11"/>
        <color theme="1"/>
        <rFont val="Arial"/>
        <family val="2"/>
      </rPr>
      <t xml:space="preserve">MÉTODO DE CÁLCULO:     </t>
    </r>
    <r>
      <rPr>
        <sz val="11"/>
        <color theme="1"/>
        <rFont val="Arial"/>
        <family val="2"/>
      </rPr>
      <t xml:space="preserve">             
</t>
    </r>
    <r>
      <rPr>
        <b/>
        <sz val="11"/>
        <color theme="1"/>
        <rFont val="Arial"/>
        <family val="2"/>
      </rPr>
      <t xml:space="preserve">PAMR= </t>
    </r>
    <r>
      <rPr>
        <sz val="11"/>
        <color theme="1"/>
        <rFont val="Arial"/>
        <family val="2"/>
      </rPr>
      <t xml:space="preserve">(NAR / NAP)*100
</t>
    </r>
    <r>
      <rPr>
        <b/>
        <sz val="11"/>
        <color theme="1"/>
        <rFont val="Arial"/>
        <family val="2"/>
      </rPr>
      <t xml:space="preserve">
VARIABLES:   </t>
    </r>
    <r>
      <rPr>
        <sz val="11"/>
        <color theme="1"/>
        <rFont val="Arial"/>
        <family val="2"/>
      </rPr>
      <t xml:space="preserve">                                 
</t>
    </r>
    <r>
      <rPr>
        <b/>
        <sz val="11"/>
        <color theme="1"/>
        <rFont val="Arial"/>
        <family val="2"/>
      </rPr>
      <t>PAMR:</t>
    </r>
    <r>
      <rPr>
        <sz val="11"/>
        <color theme="1"/>
        <rFont val="Arial"/>
        <family val="2"/>
      </rPr>
      <t xml:space="preserve"> Porcentaje de acciones de mantenimiento de los centros culturales realizadas                                     
</t>
    </r>
    <r>
      <rPr>
        <b/>
        <sz val="11"/>
        <color theme="1"/>
        <rFont val="Arial"/>
        <family val="2"/>
      </rPr>
      <t xml:space="preserve">NAR: </t>
    </r>
    <r>
      <rPr>
        <sz val="11"/>
        <color theme="1"/>
        <rFont val="Arial"/>
        <family val="2"/>
      </rPr>
      <t xml:space="preserve">Número de acciones de mantenimiento realizadas.
</t>
    </r>
    <r>
      <rPr>
        <b/>
        <sz val="11"/>
        <color theme="1"/>
        <rFont val="Arial"/>
        <family val="2"/>
      </rPr>
      <t xml:space="preserve">NAP: </t>
    </r>
    <r>
      <rPr>
        <sz val="11"/>
        <color theme="1"/>
        <rFont val="Arial"/>
        <family val="2"/>
      </rPr>
      <t xml:space="preserve">Número de acciones de mantenimiento programadas.                                                                                                                                                           </t>
    </r>
  </si>
  <si>
    <r>
      <rPr>
        <b/>
        <sz val="11"/>
        <color theme="1"/>
        <rFont val="Arial"/>
        <family val="2"/>
      </rPr>
      <t xml:space="preserve">MÉTODO DE CÁLCULO:     </t>
    </r>
    <r>
      <rPr>
        <sz val="11"/>
        <color theme="1"/>
        <rFont val="Arial"/>
        <family val="2"/>
      </rPr>
      <t xml:space="preserve">             
</t>
    </r>
    <r>
      <rPr>
        <b/>
        <sz val="11"/>
        <color theme="1"/>
        <rFont val="Arial"/>
        <family val="2"/>
      </rPr>
      <t xml:space="preserve">PCTH= </t>
    </r>
    <r>
      <rPr>
        <sz val="11"/>
        <color theme="1"/>
        <rFont val="Arial"/>
        <family val="2"/>
      </rPr>
      <t xml:space="preserve">(NCR / NCP)*100
</t>
    </r>
    <r>
      <rPr>
        <b/>
        <sz val="11"/>
        <color theme="1"/>
        <rFont val="Arial"/>
        <family val="2"/>
      </rPr>
      <t xml:space="preserve">
VARIABLES:        </t>
    </r>
    <r>
      <rPr>
        <sz val="11"/>
        <color theme="1"/>
        <rFont val="Arial"/>
        <family val="2"/>
      </rPr>
      <t xml:space="preserve">                              
</t>
    </r>
    <r>
      <rPr>
        <b/>
        <sz val="11"/>
        <color theme="1"/>
        <rFont val="Arial"/>
        <family val="2"/>
      </rPr>
      <t>PCTH:</t>
    </r>
    <r>
      <rPr>
        <sz val="11"/>
        <color theme="1"/>
        <rFont val="Arial"/>
        <family val="2"/>
      </rPr>
      <t xml:space="preserve"> Porcentaje de contrataciones de talento humano realizadas..                         
</t>
    </r>
    <r>
      <rPr>
        <b/>
        <sz val="11"/>
        <color theme="1"/>
        <rFont val="Arial"/>
        <family val="2"/>
      </rPr>
      <t>NCR:</t>
    </r>
    <r>
      <rPr>
        <sz val="11"/>
        <color theme="1"/>
        <rFont val="Arial"/>
        <family val="2"/>
      </rPr>
      <t xml:space="preserve"> Número de contrataciones realizadas.                                                                             
</t>
    </r>
    <r>
      <rPr>
        <b/>
        <sz val="11"/>
        <color theme="1"/>
        <rFont val="Arial"/>
        <family val="2"/>
      </rPr>
      <t>NCP</t>
    </r>
    <r>
      <rPr>
        <sz val="11"/>
        <color theme="1"/>
        <rFont val="Arial"/>
        <family val="2"/>
      </rPr>
      <t xml:space="preserve">: Número de contratos programadas.                                                                                                                                                      
</t>
    </r>
  </si>
  <si>
    <t>NOMBRE DE LA DEPENDENCIA QUE ATIENDE AL PROGRAMA: INSTITUTO DE LA CULTURA Y LAS ARTES DEL MUNICIPIO DE BENITO JUÁREZ, QUINTANA ROO.</t>
  </si>
  <si>
    <t>DIRECCIÓN GENERAL</t>
  </si>
  <si>
    <t>UNIDAD DE CENTROS CULTURALES</t>
  </si>
  <si>
    <t>UNIDAD DE FOMENTO Y DESARROLLO CULTURAL</t>
  </si>
  <si>
    <t>COORDINACION ADMINISTRATIVA</t>
  </si>
  <si>
    <t>COORDINACIÓN TÉCNICA</t>
  </si>
  <si>
    <t>COORDINACIÓN DE OPERACIONES Y LOGÍSTICAS</t>
  </si>
  <si>
    <t>UNIDAD JURÍDICA</t>
  </si>
  <si>
    <t>UNIDAD DE COMPAÑÍA DE TEATRO</t>
  </si>
  <si>
    <t>UNIDAD DE BALLET FOLCLÓRICO</t>
  </si>
  <si>
    <t>UNIDAD GRUPO DE CANTO CORAL</t>
  </si>
  <si>
    <t>ANUAL</t>
  </si>
  <si>
    <t>SEGUIMIENTO DE AVANCE EN CUMPLIMIENTO DE METAS Y OBJETIVOS 2024</t>
  </si>
  <si>
    <t>CLAVE Y NOMBRE DEL PPA:  E-PP 4.3 LA CULTURA Y EL ARTE POR LA PAZ</t>
  </si>
  <si>
    <t>4.3.1: Contribuir en la promoción de  acciones que combatan las causas que generan las violencias y la delincuencia contribuyendo a la paz y la justica mediante la preservación, fomento y ejercicio de la cultura y las disciplinas artísticas.</t>
  </si>
  <si>
    <t>4.3.1.1 La población del municipio de Benito Juárez desarrolla sus habilidades a través de la preservación, fomento y ejercicio de la cultura y las disciplinas artísticas.</t>
  </si>
  <si>
    <t>4.3.1.1.1 Actividades artísticas y culturales que promuevan  la recomposición del tejido social y la Cultura de Paz en el municipio realizadas.</t>
  </si>
  <si>
    <t>4.3.1.1.1.1 Realización de eventos artísticos y culturales masivos para el fomento de la Cultura de Paz.</t>
  </si>
  <si>
    <t>4.3.1.1.1.2 Realización de actividades de proyectos en materia de arte y cultura en el municipio.</t>
  </si>
  <si>
    <t xml:space="preserve">4.3.1.1.1.3 Realización de actividades para el fomento de la pluralidad de la identidad social y cultural. </t>
  </si>
  <si>
    <t>4.3.1.1.1.4 Impulso de actividades artísticas y culturales en el Centro Cultural de las Artes.</t>
  </si>
  <si>
    <t>4.3.1.1.1.5  Impulso de actividades artísticas y culturales en el Teatro Ocho de Octubre.</t>
  </si>
  <si>
    <t>4.3.1.1.1.6 Impulso de actividades artísticas y culturales en el Foro Cultural Na´at.</t>
  </si>
  <si>
    <t xml:space="preserve">4.3.1.1.1.7 Impulso de actividades en los espacios públicos orientadas al fomento de la Cultura de Paz.  </t>
  </si>
  <si>
    <t>4.3.1.1.1.8 Participación colectiva en proyectos artísticos, culturales y cívicos.</t>
  </si>
  <si>
    <t>4.3.1.1.1.9 Desarrollo de la Agenda Artística y Cultural del Teatro de la Ciudad.</t>
  </si>
  <si>
    <t>4.3.1.1.1.10 Realización del Carnaval de Cancún.</t>
  </si>
  <si>
    <t>4.3.1.1.1.11 Desarrollo de infraestructura artística y cultural.</t>
  </si>
  <si>
    <t xml:space="preserve">4.3.1.1.2 Centros Culturales  y estructura orgánica del Instituto de Cultura y las Artes del municipio de Benito Juárez fortalecidos.
</t>
  </si>
  <si>
    <t>4.3.1.1.2.1 Equipamiento de los Centros Culturales.</t>
  </si>
  <si>
    <t>4.3.1.1.2.2 Rehabilitación de los Centros Culturales.</t>
  </si>
  <si>
    <t>4.3.1.1.2.3 Mantenimiento del Centro Culturales.</t>
  </si>
  <si>
    <t>4.3.1.1.2.4 Fortalecimiento de la Estructura Orgánica del Instituto de la Cultura y las Artes del Municipio de Benito Juárez</t>
  </si>
  <si>
    <r>
      <t xml:space="preserve">Meta trimestral: </t>
    </r>
    <r>
      <rPr>
        <sz val="11"/>
        <color theme="1"/>
        <rFont val="Arial"/>
        <family val="2"/>
      </rPr>
      <t xml:space="preserve">No se cuenta con actividades programadas para este periodo. </t>
    </r>
    <r>
      <rPr>
        <b/>
        <sz val="11"/>
        <color theme="1"/>
        <rFont val="Arial"/>
        <family val="2"/>
      </rPr>
      <t xml:space="preserve">
Meta Anual: </t>
    </r>
    <r>
      <rPr>
        <sz val="11"/>
        <color theme="1"/>
        <rFont val="Arial"/>
        <family val="2"/>
      </rPr>
      <t xml:space="preserve">No se cuenta con actividades programadas para este periodo. </t>
    </r>
  </si>
  <si>
    <r>
      <t xml:space="preserve">Meta trimestral: </t>
    </r>
    <r>
      <rPr>
        <sz val="11"/>
        <color theme="1"/>
        <rFont val="Arial"/>
        <family val="2"/>
      </rPr>
      <t>De acuerdo a la operatividad se logró superar la meta programada para este trimestre.</t>
    </r>
    <r>
      <rPr>
        <b/>
        <sz val="11"/>
        <color theme="1"/>
        <rFont val="Arial"/>
        <family val="2"/>
      </rPr>
      <t xml:space="preserve">
Meta Anual: </t>
    </r>
    <r>
      <rPr>
        <sz val="11"/>
        <color theme="1"/>
        <rFont val="Arial"/>
        <family val="2"/>
      </rPr>
      <t>De acuerdo a la operatividad se logró superar la meta programada para este trimestre.</t>
    </r>
  </si>
  <si>
    <r>
      <rPr>
        <b/>
        <sz val="11"/>
        <color theme="1"/>
        <rFont val="Arial"/>
        <family val="2"/>
      </rPr>
      <t xml:space="preserve">UNIDAD DE MEDIDA DEL INDICADOR: </t>
    </r>
    <r>
      <rPr>
        <sz val="11"/>
        <color theme="1"/>
        <rFont val="Arial"/>
        <family val="2"/>
      </rPr>
      <t xml:space="preserve">
Porcentaje</t>
    </r>
  </si>
  <si>
    <t>NO DISPONIBLE</t>
  </si>
  <si>
    <r>
      <rPr>
        <b/>
        <sz val="11"/>
        <rFont val="Arial"/>
        <family val="2"/>
      </rPr>
      <t xml:space="preserve">META ANUAL: </t>
    </r>
    <r>
      <rPr>
        <sz val="11"/>
        <rFont val="Arial"/>
        <family val="2"/>
      </rPr>
      <t>CORRESPONDE A LA META AJUSTADA EN EL PMD 2021-2024 ACTUALIZADO</t>
    </r>
    <r>
      <rPr>
        <b/>
        <sz val="11"/>
        <rFont val="Arial"/>
        <family val="2"/>
      </rPr>
      <t xml:space="preserve">
META PROGRAMADA: </t>
    </r>
    <r>
      <rPr>
        <sz val="11"/>
        <rFont val="Arial"/>
        <family val="2"/>
      </rPr>
      <t>Al ser un indicador NO ACUMULATIVO la meta programada para cada trimestre considera el mismo valor.</t>
    </r>
    <r>
      <rPr>
        <b/>
        <sz val="11"/>
        <rFont val="Arial"/>
        <family val="2"/>
      </rPr>
      <t xml:space="preserve">
META LOGRADA:</t>
    </r>
    <r>
      <rPr>
        <sz val="11"/>
        <rFont val="Arial"/>
        <family val="2"/>
      </rPr>
      <t xml:space="preserve"> Registra el valor proporcionado por el INEGI en la encuesta ENVIPE, mientras no se actualice seguirá siendo igual al último dato disponible.
</t>
    </r>
    <r>
      <rPr>
        <b/>
        <sz val="11"/>
        <rFont val="Arial"/>
        <family val="2"/>
      </rPr>
      <t>PORCENTAJE DE AVANCE TRIMESTRAL:</t>
    </r>
    <r>
      <rPr>
        <sz val="11"/>
        <rFont val="Arial"/>
        <family val="2"/>
      </rPr>
      <t xml:space="preserve"> Calcula el avance de la meta lograda en el trimestre respecto a la meta programada. Al ser un indicador descendiente se espera que los avances sean negativos indicando que la inseguridad ha disminuido.
</t>
    </r>
    <r>
      <rPr>
        <b/>
        <sz val="11"/>
        <rFont val="Arial"/>
        <family val="2"/>
      </rPr>
      <t xml:space="preserve">PORCENTAJE DE AVANCE ACUMULADO TRIMESTRALMENTE: </t>
    </r>
    <r>
      <rPr>
        <sz val="11"/>
        <rFont val="Arial"/>
        <family val="2"/>
      </rPr>
      <t xml:space="preserve">El avance acumulado al primer trimestre es igual al avance del primer trimestre, por eso no aparece. A partir del segundo trimestre se calculan los avances logrados respecto a los programados realizando las sumas de los trimestres que se reportan. Por ejemplo para el segundo trimestre se suma lo logrado en el primero y segundo trimestre, se divide entre la suma de lo programado en el primero y segundo trimestre y a este resultado se le resta la unidad para obtener el avance acumulado.
</t>
    </r>
    <r>
      <rPr>
        <b/>
        <sz val="11"/>
        <rFont val="Arial"/>
        <family val="2"/>
      </rPr>
      <t>SEMAFORIZACIÓN</t>
    </r>
    <r>
      <rPr>
        <sz val="11"/>
        <rFont val="Arial"/>
        <family val="2"/>
      </rPr>
      <t xml:space="preserve">: Si el avance es igual a 0% o menor la celda se pintará de color verde; si el avance es mayor a cero y menor al 15% la celda se pintará de amarillo; y si el valor es mayor al 15% la celda se pintará de rojo.
</t>
    </r>
    <r>
      <rPr>
        <b/>
        <sz val="11"/>
        <rFont val="Arial"/>
        <family val="2"/>
      </rPr>
      <t>TEXTO NO APLICA</t>
    </r>
    <r>
      <rPr>
        <sz val="11"/>
        <rFont val="Arial"/>
        <family val="2"/>
      </rPr>
      <t xml:space="preserve">: Los avances mostrarán la leyenda NO APLICA mientras no se registren metas logradas.
</t>
    </r>
    <r>
      <rPr>
        <b/>
        <sz val="11"/>
        <rFont val="Arial"/>
        <family val="2"/>
      </rPr>
      <t xml:space="preserve">AVANCE LOGRADO EN EL PRIMER TRIMESTRE 2024: </t>
    </r>
    <r>
      <rPr>
        <sz val="11"/>
        <rFont val="Arial"/>
        <family val="2"/>
      </rPr>
      <t xml:space="preserve">Tanto el avance trimestral como el acumulado trimestral fue de 11.43% un valor positivo indicando que la inseguridad se incrementó respecto a lo esperado. El semáforo está en amarillo. </t>
    </r>
  </si>
  <si>
    <t>META PROGRAMADA 2024</t>
  </si>
  <si>
    <t>PORCENTAJE DE AVANCE TRIMESTRAL 2024</t>
  </si>
  <si>
    <t>PORCENTAJE DE AVANCE TRIMESTRAL ACUMULADO 2024</t>
  </si>
  <si>
    <t>JUSTIFICACION TRIMESTRAL Y ANUAL DE AVANCE DE RESULTADOS 2024</t>
  </si>
  <si>
    <t>META REALIZADA 2024</t>
  </si>
  <si>
    <r>
      <t xml:space="preserve">Meta trimestral: </t>
    </r>
    <r>
      <rPr>
        <sz val="11"/>
        <color theme="1"/>
        <rFont val="Arial"/>
        <family val="2"/>
      </rPr>
      <t>Debido a la operatividad y requerimientos del Instituto se superó el 100% de la meta programada para este trimestre.</t>
    </r>
    <r>
      <rPr>
        <b/>
        <sz val="11"/>
        <color theme="1"/>
        <rFont val="Arial"/>
        <family val="2"/>
      </rPr>
      <t xml:space="preserve">
Meta Anual: </t>
    </r>
    <r>
      <rPr>
        <sz val="11"/>
        <color theme="1"/>
        <rFont val="Arial"/>
        <family val="2"/>
      </rPr>
      <t xml:space="preserve">Por motivos de operatividad se ha logrado un gran avance en el acumulado anual. </t>
    </r>
  </si>
  <si>
    <r>
      <t xml:space="preserve">Meta trimestral: </t>
    </r>
    <r>
      <rPr>
        <sz val="11"/>
        <color theme="0"/>
        <rFont val="Arial"/>
        <family val="2"/>
      </rPr>
      <t xml:space="preserve">Durante este periodo se logró cumplir la meta trimestral gracias a la participación de la ciudadanía en las actividades realizadas por el Instituto.
</t>
    </r>
    <r>
      <rPr>
        <b/>
        <sz val="11"/>
        <color theme="0"/>
        <rFont val="Arial"/>
        <family val="2"/>
      </rPr>
      <t xml:space="preserve">
Meta Anual: </t>
    </r>
    <r>
      <rPr>
        <sz val="11"/>
        <color theme="0"/>
        <rFont val="Arial"/>
        <family val="2"/>
      </rPr>
      <t>Con la participación de la ciudadanía en las actividades se logró superar la meta estimada para este periodo.</t>
    </r>
  </si>
  <si>
    <r>
      <t xml:space="preserve">Meta trimestral: </t>
    </r>
    <r>
      <rPr>
        <sz val="11"/>
        <color theme="1"/>
        <rFont val="Arial"/>
        <family val="2"/>
      </rPr>
      <t>De acuerdo a lo programado para este periodo se logró la realización de 255 actividades de las 430 programadas, esto debido a que los centros culturales del Instituto como el Escenario del Parque de las Palapas y el Centro Cultural de las Artes, reción reanudo su actividades y el Foro Cultural Na´at, continúa cerrado.</t>
    </r>
    <r>
      <rPr>
        <b/>
        <sz val="11"/>
        <color theme="1"/>
        <rFont val="Arial"/>
        <family val="2"/>
      </rPr>
      <t xml:space="preserve">
Meta Anual: </t>
    </r>
    <r>
      <rPr>
        <sz val="11"/>
        <color theme="1"/>
        <rFont val="Arial"/>
        <family val="2"/>
      </rPr>
      <t>Para este periodo se logró un 48.99% de acuerdo a lo programado.</t>
    </r>
  </si>
  <si>
    <r>
      <t xml:space="preserve">Meta trimestral: </t>
    </r>
    <r>
      <rPr>
        <sz val="11"/>
        <color theme="1"/>
        <rFont val="Arial"/>
        <family val="2"/>
      </rPr>
      <t>En función de la operatividad del Instituto se realizaron las actividades que estaban pendientes por realizarse de los trimestres anteriores logrando así, superar la meta programada en un 925%.</t>
    </r>
    <r>
      <rPr>
        <b/>
        <sz val="11"/>
        <color theme="1"/>
        <rFont val="Arial"/>
        <family val="2"/>
      </rPr>
      <t xml:space="preserve">
Meta Anual: </t>
    </r>
    <r>
      <rPr>
        <sz val="11"/>
        <color theme="1"/>
        <rFont val="Arial"/>
        <family val="2"/>
      </rPr>
      <t>El porcentaje logró para este periodo corresponde de acuerdo a lo programado en la meta anual.</t>
    </r>
  </si>
  <si>
    <r>
      <t xml:space="preserve">Meta trimestral: </t>
    </r>
    <r>
      <rPr>
        <sz val="11"/>
        <color theme="1"/>
        <rFont val="Arial"/>
        <family val="2"/>
      </rPr>
      <t xml:space="preserve">Durante este periodo se alcanzó un 61.88% de la meta programada gracias a la participación activa de la población en los programas realizados por el Instituto.
</t>
    </r>
    <r>
      <rPr>
        <b/>
        <sz val="11"/>
        <color theme="1"/>
        <rFont val="Arial"/>
        <family val="2"/>
      </rPr>
      <t xml:space="preserve">
Meta Anual: </t>
    </r>
    <r>
      <rPr>
        <sz val="11"/>
        <color theme="1"/>
        <rFont val="Arial"/>
        <family val="2"/>
      </rPr>
      <t>El porcentaje logrado durante este trimestre se considera importante en cuanto a la meta anual programada.</t>
    </r>
  </si>
  <si>
    <r>
      <t xml:space="preserve">Meta trimestral: </t>
    </r>
    <r>
      <rPr>
        <sz val="11"/>
        <color theme="1"/>
        <rFont val="Arial"/>
        <family val="2"/>
      </rPr>
      <t>Por razones de operatividad 2 de las actividades programadas para el trimestre anterior, se realizó en el presente trimeste.</t>
    </r>
    <r>
      <rPr>
        <b/>
        <sz val="11"/>
        <color theme="1"/>
        <rFont val="Arial"/>
        <family val="2"/>
      </rPr>
      <t xml:space="preserve">
Meta Anual: </t>
    </r>
    <r>
      <rPr>
        <sz val="11"/>
        <color theme="1"/>
        <rFont val="Arial"/>
        <family val="2"/>
      </rPr>
      <t>Con las actividades realizadas durante este periodo se alcanzó un 30% con respecto a la meta anual.</t>
    </r>
  </si>
  <si>
    <r>
      <t xml:space="preserve">Meta trimestral: </t>
    </r>
    <r>
      <rPr>
        <sz val="11"/>
        <color theme="1"/>
        <rFont val="Arial"/>
        <family val="2"/>
      </rPr>
      <t>No se realizó el total de las actividades programadas ya que el Centro Cultural de las Artes recien esta reanudando sus actividades.</t>
    </r>
    <r>
      <rPr>
        <b/>
        <sz val="11"/>
        <color theme="1"/>
        <rFont val="Arial"/>
        <family val="2"/>
      </rPr>
      <t xml:space="preserve">
Meta Anual: </t>
    </r>
    <r>
      <rPr>
        <sz val="11"/>
        <color theme="1"/>
        <rFont val="Arial"/>
        <family val="2"/>
      </rPr>
      <t>Se espera que con la reapertura de este espacio se avance con la realización de estas actividades programadas y cumplir con la meta programada.</t>
    </r>
  </si>
  <si>
    <r>
      <rPr>
        <b/>
        <sz val="11"/>
        <color theme="1"/>
        <rFont val="Arial"/>
        <family val="2"/>
      </rPr>
      <t xml:space="preserve">Meta trimestral: </t>
    </r>
    <r>
      <rPr>
        <sz val="11"/>
        <color theme="1"/>
        <rFont val="Arial"/>
        <family val="2"/>
      </rPr>
      <t xml:space="preserve">Durante este trimestre se superó la meta programada por los prestamos de espacio solicitados por la ciudadanía.
</t>
    </r>
    <r>
      <rPr>
        <b/>
        <sz val="11"/>
        <color theme="1"/>
        <rFont val="Arial"/>
        <family val="2"/>
      </rPr>
      <t>Meta Anual</t>
    </r>
    <r>
      <rPr>
        <sz val="11"/>
        <color theme="1"/>
        <rFont val="Arial"/>
        <family val="2"/>
      </rPr>
      <t>: Durante este trimestre se superó la meta programada por los prestamos de espacio solicitados por la ciudadanía.</t>
    </r>
  </si>
  <si>
    <r>
      <t>Meta trimestral:</t>
    </r>
    <r>
      <rPr>
        <sz val="11"/>
        <color theme="1"/>
        <rFont val="Arial"/>
        <family val="2"/>
      </rPr>
      <t xml:space="preserve"> Este espacio cultural se encuentra inhabilitado por momento.
</t>
    </r>
    <r>
      <rPr>
        <b/>
        <sz val="11"/>
        <color theme="1"/>
        <rFont val="Arial"/>
        <family val="2"/>
      </rPr>
      <t xml:space="preserve">
Meta Anual: </t>
    </r>
    <r>
      <rPr>
        <sz val="11"/>
        <color theme="1"/>
        <rFont val="Arial"/>
        <family val="2"/>
      </rPr>
      <t>Este espacio cultural se encuentra inhabilitado por momento.</t>
    </r>
  </si>
  <si>
    <r>
      <t xml:space="preserve">Meta trimestral: </t>
    </r>
    <r>
      <rPr>
        <sz val="11"/>
        <color theme="1"/>
        <rFont val="Arial"/>
        <family val="2"/>
      </rPr>
      <t xml:space="preserve">Durante este trimestre no se tenian actividades programadas, sin embargo, se realizaron 16 actividades superando la meta programada.
</t>
    </r>
    <r>
      <rPr>
        <b/>
        <sz val="11"/>
        <color theme="1"/>
        <rFont val="Arial"/>
        <family val="2"/>
      </rPr>
      <t xml:space="preserve">
Meta Anual: </t>
    </r>
    <r>
      <rPr>
        <sz val="11"/>
        <color theme="1"/>
        <rFont val="Arial"/>
        <family val="2"/>
      </rPr>
      <t>Gracias a las actividades realizadas durante este trimestre se ha logrado superar el 100% de la meta anual programada.</t>
    </r>
  </si>
  <si>
    <r>
      <rPr>
        <b/>
        <sz val="11"/>
        <color theme="1"/>
        <rFont val="Arial"/>
        <family val="2"/>
      </rPr>
      <t>Meta trimestral:</t>
    </r>
    <r>
      <rPr>
        <sz val="11"/>
        <color theme="1"/>
        <rFont val="Arial"/>
        <family val="2"/>
      </rPr>
      <t xml:space="preserve"> Durante este trimestre las compañías Municipales de Ballet Folclórico, Danza y Coro, continúan realizando sus presentaciones.
</t>
    </r>
    <r>
      <rPr>
        <b/>
        <sz val="11"/>
        <color theme="1"/>
        <rFont val="Arial"/>
        <family val="2"/>
      </rPr>
      <t xml:space="preserve">Meta Anual: </t>
    </r>
    <r>
      <rPr>
        <sz val="11"/>
        <color theme="1"/>
        <rFont val="Arial"/>
        <family val="2"/>
      </rPr>
      <t>Durante este periodo se logró un acumulado anual del  52.53% de la meta anual programada.</t>
    </r>
  </si>
  <si>
    <r>
      <t xml:space="preserve">Meta trimestral: </t>
    </r>
    <r>
      <rPr>
        <sz val="11"/>
        <color theme="1"/>
        <rFont val="Arial"/>
        <family val="2"/>
      </rPr>
      <t xml:space="preserve">No se cuenta con actividades programadas para este periodo. </t>
    </r>
    <r>
      <rPr>
        <b/>
        <sz val="11"/>
        <color theme="1"/>
        <rFont val="Arial"/>
        <family val="2"/>
      </rPr>
      <t xml:space="preserve">
Meta Anual:</t>
    </r>
    <r>
      <rPr>
        <sz val="11"/>
        <color theme="1"/>
        <rFont val="Arial"/>
        <family val="2"/>
      </rPr>
      <t xml:space="preserve"> No se cuenta con actividades programadas para este periodo. </t>
    </r>
  </si>
  <si>
    <r>
      <rPr>
        <b/>
        <sz val="11"/>
        <color theme="1"/>
        <rFont val="Arial"/>
        <family val="2"/>
      </rPr>
      <t>Meta trimestral</t>
    </r>
    <r>
      <rPr>
        <sz val="11"/>
        <color theme="1"/>
        <rFont val="Arial"/>
        <family val="2"/>
      </rPr>
      <t xml:space="preserve">: Se realizó un total de 15 actividades, superando lo meta programada para este periodo.
</t>
    </r>
    <r>
      <rPr>
        <b/>
        <sz val="11"/>
        <color theme="1"/>
        <rFont val="Arial"/>
        <family val="2"/>
      </rPr>
      <t xml:space="preserve">  
Meta Anual:</t>
    </r>
    <r>
      <rPr>
        <sz val="11"/>
        <color theme="1"/>
        <rFont val="Arial"/>
        <family val="2"/>
      </rPr>
      <t xml:space="preserve"> Se ha logrado supetar la meta anual programada con un porcentaje del 283.33%.</t>
    </r>
  </si>
  <si>
    <r>
      <t xml:space="preserve">Meta trimestral: </t>
    </r>
    <r>
      <rPr>
        <sz val="11"/>
        <color theme="1"/>
        <rFont val="Arial"/>
        <family val="2"/>
      </rPr>
      <t xml:space="preserve">De acuerdo a las necesidades del Instituto se supero el 100% de lo programado. </t>
    </r>
    <r>
      <rPr>
        <b/>
        <sz val="11"/>
        <color theme="1"/>
        <rFont val="Arial"/>
        <family val="2"/>
      </rPr>
      <t xml:space="preserve">
Meta Anual: </t>
    </r>
    <r>
      <rPr>
        <sz val="11"/>
        <color theme="1"/>
        <rFont val="Arial"/>
        <family val="2"/>
      </rPr>
      <t>Con las acciones realizadas se ha logrado un gran avance en relación a la meta anual.</t>
    </r>
  </si>
  <si>
    <r>
      <t xml:space="preserve">Meta trimestral: </t>
    </r>
    <r>
      <rPr>
        <sz val="11"/>
        <color theme="1"/>
        <rFont val="Arial"/>
        <family val="2"/>
      </rPr>
      <t xml:space="preserve">Por motivos de operatividad y la reapertura del centro cultural de las artes y el escenario del parque de las palapas, se supero la meta programada, realizando un total de 10 acciones de rehabilitación. 
</t>
    </r>
    <r>
      <rPr>
        <b/>
        <sz val="11"/>
        <color theme="1"/>
        <rFont val="Arial"/>
        <family val="2"/>
      </rPr>
      <t xml:space="preserve">
Meta Anual: </t>
    </r>
    <r>
      <rPr>
        <sz val="11"/>
        <color theme="1"/>
        <rFont val="Arial"/>
        <family val="2"/>
      </rPr>
      <t>Se ha superado el 100% de la meta anual programada debido a los requerimientos de los centros culturales.</t>
    </r>
  </si>
  <si>
    <r>
      <t xml:space="preserve">Meta trimestral: </t>
    </r>
    <r>
      <rPr>
        <sz val="11"/>
        <color theme="1"/>
        <rFont val="Arial"/>
        <family val="2"/>
      </rPr>
      <t>Por motivos de presupuesto no se logró la contratación del 100% del personal programado para la apertura del Teatro de la Ciudad en el Centro Cultural de las Artes.</t>
    </r>
    <r>
      <rPr>
        <b/>
        <sz val="11"/>
        <color theme="1"/>
        <rFont val="Arial"/>
        <family val="2"/>
      </rPr>
      <t xml:space="preserve">
Meta Anual: </t>
    </r>
    <r>
      <rPr>
        <sz val="11"/>
        <color theme="1"/>
        <rFont val="Arial"/>
        <family val="2"/>
      </rPr>
      <t xml:space="preserve">Por motivos de presupuesto no se cumplió con la meta programada.
</t>
    </r>
  </si>
  <si>
    <t xml:space="preserve">ELABORÓ
 Lic. Paola Anais Colorado Hernández
Coordinación Técnica del Instituto de la Cultura y las Artes                                                             
</t>
  </si>
  <si>
    <t>AUTORIZÓ
C. Sergio Carlos López Jiménez,
Encargado del Despacho de la Dirección General del 
Instituto de la Cultura y las Artes.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</si>
</sst>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2"/>
      <color theme="1"/>
      <name val="Calibri"/>
      <family val="2"/>
      <scheme val="minor"/>
    </font>
    <font>
      <b/>
      <vertAlign val="subscript"/>
      <sz val="11"/>
      <color theme="1"/>
      <name val="Arial"/>
      <family val="2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1A79BB"/>
        <bgColor rgb="FF000000"/>
      </patternFill>
    </fill>
    <fill>
      <patternFill patternType="solid">
        <fgColor rgb="FF1A79BB"/>
        <bgColor indexed="64"/>
      </patternFill>
    </fill>
    <fill>
      <patternFill patternType="solid">
        <fgColor rgb="FFAED8F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0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ott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theme="1"/>
      </top>
      <bottom style="dashed">
        <color theme="1"/>
      </bottom>
      <diagonal/>
    </border>
    <border>
      <left/>
      <right/>
      <top style="dashed">
        <color theme="1"/>
      </top>
      <bottom style="dashed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/>
      <top style="dashed">
        <color theme="1"/>
      </top>
      <bottom/>
      <diagonal/>
    </border>
    <border>
      <left style="dashed">
        <color theme="1"/>
      </left>
      <right style="medium">
        <color indexed="64"/>
      </right>
      <top style="dashed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/>
      <diagonal/>
    </border>
    <border>
      <left style="dashed">
        <color theme="1"/>
      </left>
      <right style="dashed">
        <color theme="1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 style="dashed">
        <color theme="1"/>
      </right>
      <top/>
      <bottom style="dotted">
        <color theme="1"/>
      </bottom>
      <diagonal/>
    </border>
    <border>
      <left style="dashed">
        <color theme="1"/>
      </left>
      <right style="medium">
        <color indexed="64"/>
      </right>
      <top/>
      <bottom style="dotted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ashed">
        <color theme="1"/>
      </left>
      <right/>
      <top style="dotted">
        <color indexed="64"/>
      </top>
      <bottom style="dotted">
        <color indexed="64"/>
      </bottom>
      <diagonal/>
    </border>
    <border>
      <left style="dashed">
        <color theme="1"/>
      </left>
      <right/>
      <top style="dotted">
        <color indexed="64"/>
      </top>
      <bottom/>
      <diagonal/>
    </border>
    <border>
      <left style="dashed">
        <color theme="1"/>
      </left>
      <right/>
      <top style="dotted">
        <color indexed="64"/>
      </top>
      <bottom style="medium">
        <color indexed="64"/>
      </bottom>
      <diagonal/>
    </border>
    <border>
      <left/>
      <right style="dashed">
        <color theme="1"/>
      </right>
      <top style="dashed">
        <color theme="1"/>
      </top>
      <bottom/>
      <diagonal/>
    </border>
    <border>
      <left/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</cellStyleXfs>
  <cellXfs count="181">
    <xf numFmtId="0" fontId="0" fillId="0" borderId="0" xfId="0"/>
    <xf numFmtId="0" fontId="3" fillId="2" borderId="22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13" fillId="5" borderId="17" xfId="0" applyFont="1" applyFill="1" applyBorder="1" applyAlignment="1">
      <alignment horizontal="center" vertical="top" wrapText="1"/>
    </xf>
    <xf numFmtId="0" fontId="5" fillId="3" borderId="33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justify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7" fillId="7" borderId="35" xfId="0" applyFont="1" applyFill="1" applyBorder="1" applyAlignment="1">
      <alignment horizontal="center" vertical="center" wrapText="1"/>
    </xf>
    <xf numFmtId="0" fontId="7" fillId="7" borderId="39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2" fillId="6" borderId="46" xfId="0" applyFont="1" applyFill="1" applyBorder="1" applyAlignment="1">
      <alignment vertical="center" wrapText="1"/>
    </xf>
    <xf numFmtId="3" fontId="6" fillId="2" borderId="47" xfId="0" applyNumberFormat="1" applyFont="1" applyFill="1" applyBorder="1" applyAlignment="1">
      <alignment horizontal="center" vertical="center" wrapText="1"/>
    </xf>
    <xf numFmtId="3" fontId="6" fillId="2" borderId="48" xfId="0" applyNumberFormat="1" applyFont="1" applyFill="1" applyBorder="1" applyAlignment="1">
      <alignment horizontal="center" vertical="center" wrapText="1"/>
    </xf>
    <xf numFmtId="3" fontId="6" fillId="2" borderId="49" xfId="0" applyNumberFormat="1" applyFont="1" applyFill="1" applyBorder="1" applyAlignment="1">
      <alignment horizontal="center" vertical="center" wrapText="1"/>
    </xf>
    <xf numFmtId="3" fontId="6" fillId="2" borderId="50" xfId="0" applyNumberFormat="1" applyFont="1" applyFill="1" applyBorder="1" applyAlignment="1">
      <alignment horizontal="center" vertical="center" wrapText="1"/>
    </xf>
    <xf numFmtId="10" fontId="0" fillId="4" borderId="51" xfId="0" applyNumberFormat="1" applyFill="1" applyBorder="1" applyAlignment="1">
      <alignment horizontal="center" vertical="center" wrapText="1"/>
    </xf>
    <xf numFmtId="10" fontId="0" fillId="4" borderId="52" xfId="0" applyNumberFormat="1" applyFill="1" applyBorder="1" applyAlignment="1">
      <alignment horizontal="center" vertical="center" wrapText="1"/>
    </xf>
    <xf numFmtId="3" fontId="6" fillId="2" borderId="54" xfId="0" applyNumberFormat="1" applyFont="1" applyFill="1" applyBorder="1" applyAlignment="1">
      <alignment horizontal="center" vertical="center" wrapText="1"/>
    </xf>
    <xf numFmtId="3" fontId="6" fillId="2" borderId="55" xfId="0" applyNumberFormat="1" applyFont="1" applyFill="1" applyBorder="1" applyAlignment="1">
      <alignment horizontal="center" vertical="center" wrapText="1"/>
    </xf>
    <xf numFmtId="3" fontId="6" fillId="2" borderId="56" xfId="0" applyNumberFormat="1" applyFont="1" applyFill="1" applyBorder="1" applyAlignment="1">
      <alignment horizontal="center" vertical="center" wrapText="1"/>
    </xf>
    <xf numFmtId="3" fontId="6" fillId="2" borderId="57" xfId="0" applyNumberFormat="1" applyFont="1" applyFill="1" applyBorder="1" applyAlignment="1">
      <alignment horizontal="center" vertical="center" wrapText="1"/>
    </xf>
    <xf numFmtId="164" fontId="4" fillId="3" borderId="26" xfId="0" applyNumberFormat="1" applyFont="1" applyFill="1" applyBorder="1" applyAlignment="1">
      <alignment horizontal="center" vertical="center" wrapText="1"/>
    </xf>
    <xf numFmtId="44" fontId="6" fillId="2" borderId="58" xfId="1" applyFont="1" applyFill="1" applyBorder="1" applyAlignment="1">
      <alignment horizontal="center" vertical="center" wrapText="1"/>
    </xf>
    <xf numFmtId="44" fontId="6" fillId="2" borderId="59" xfId="1" applyFont="1" applyFill="1" applyBorder="1" applyAlignment="1">
      <alignment horizontal="center" vertical="center" wrapText="1"/>
    </xf>
    <xf numFmtId="44" fontId="6" fillId="2" borderId="60" xfId="1" applyFont="1" applyFill="1" applyBorder="1" applyAlignment="1">
      <alignment horizontal="center" vertical="center" wrapText="1"/>
    </xf>
    <xf numFmtId="3" fontId="6" fillId="2" borderId="10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  <xf numFmtId="44" fontId="6" fillId="2" borderId="61" xfId="1" applyFont="1" applyFill="1" applyBorder="1" applyAlignment="1">
      <alignment horizontal="center" vertical="center" wrapText="1"/>
    </xf>
    <xf numFmtId="44" fontId="6" fillId="2" borderId="62" xfId="1" applyFont="1" applyFill="1" applyBorder="1" applyAlignment="1">
      <alignment horizontal="center" vertical="center" wrapText="1"/>
    </xf>
    <xf numFmtId="44" fontId="6" fillId="2" borderId="63" xfId="1" applyFont="1" applyFill="1" applyBorder="1" applyAlignment="1">
      <alignment horizontal="center" vertical="center" wrapText="1"/>
    </xf>
    <xf numFmtId="3" fontId="6" fillId="2" borderId="20" xfId="0" applyNumberFormat="1" applyFont="1" applyFill="1" applyBorder="1" applyAlignment="1">
      <alignment horizontal="center" vertical="center" wrapText="1"/>
    </xf>
    <xf numFmtId="3" fontId="6" fillId="2" borderId="17" xfId="0" applyNumberFormat="1" applyFont="1" applyFill="1" applyBorder="1" applyAlignment="1">
      <alignment horizontal="center" vertical="center" wrapText="1"/>
    </xf>
    <xf numFmtId="3" fontId="6" fillId="2" borderId="23" xfId="0" applyNumberFormat="1" applyFont="1" applyFill="1" applyBorder="1" applyAlignment="1">
      <alignment horizontal="center" vertical="center" wrapText="1"/>
    </xf>
    <xf numFmtId="3" fontId="6" fillId="2" borderId="16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0" fillId="9" borderId="0" xfId="0" applyFill="1"/>
    <xf numFmtId="0" fontId="0" fillId="0" borderId="0" xfId="0" applyAlignment="1">
      <alignment wrapText="1"/>
    </xf>
    <xf numFmtId="0" fontId="0" fillId="8" borderId="0" xfId="0" applyFill="1"/>
    <xf numFmtId="10" fontId="0" fillId="4" borderId="53" xfId="0" applyNumberFormat="1" applyFill="1" applyBorder="1" applyAlignment="1">
      <alignment horizontal="center" vertical="center" wrapText="1"/>
    </xf>
    <xf numFmtId="0" fontId="4" fillId="7" borderId="64" xfId="0" applyFont="1" applyFill="1" applyBorder="1" applyAlignment="1">
      <alignment horizontal="left" vertical="center" wrapText="1"/>
    </xf>
    <xf numFmtId="0" fontId="4" fillId="3" borderId="64" xfId="0" applyFont="1" applyFill="1" applyBorder="1" applyAlignment="1">
      <alignment horizontal="left" vertical="center" wrapText="1"/>
    </xf>
    <xf numFmtId="3" fontId="6" fillId="10" borderId="47" xfId="0" applyNumberFormat="1" applyFont="1" applyFill="1" applyBorder="1" applyAlignment="1">
      <alignment horizontal="center" vertical="center" wrapText="1"/>
    </xf>
    <xf numFmtId="3" fontId="6" fillId="10" borderId="48" xfId="0" applyNumberFormat="1" applyFont="1" applyFill="1" applyBorder="1" applyAlignment="1">
      <alignment horizontal="center" vertical="center" wrapText="1"/>
    </xf>
    <xf numFmtId="3" fontId="6" fillId="10" borderId="49" xfId="0" applyNumberFormat="1" applyFont="1" applyFill="1" applyBorder="1" applyAlignment="1">
      <alignment horizontal="center" vertical="center" wrapText="1"/>
    </xf>
    <xf numFmtId="3" fontId="6" fillId="10" borderId="50" xfId="0" applyNumberFormat="1" applyFont="1" applyFill="1" applyBorder="1" applyAlignment="1">
      <alignment horizontal="center" vertical="center" wrapText="1"/>
    </xf>
    <xf numFmtId="10" fontId="0" fillId="4" borderId="68" xfId="0" applyNumberFormat="1" applyFill="1" applyBorder="1" applyAlignment="1">
      <alignment horizontal="center" vertical="center" wrapText="1"/>
    </xf>
    <xf numFmtId="0" fontId="8" fillId="10" borderId="31" xfId="0" applyFont="1" applyFill="1" applyBorder="1" applyAlignment="1">
      <alignment horizontal="left" vertical="center" wrapText="1"/>
    </xf>
    <xf numFmtId="10" fontId="18" fillId="11" borderId="53" xfId="0" applyNumberFormat="1" applyFont="1" applyFill="1" applyBorder="1" applyAlignment="1">
      <alignment horizontal="center" vertical="center"/>
    </xf>
    <xf numFmtId="0" fontId="8" fillId="10" borderId="71" xfId="0" applyFont="1" applyFill="1" applyBorder="1" applyAlignment="1">
      <alignment horizontal="center" vertical="center" wrapText="1"/>
    </xf>
    <xf numFmtId="0" fontId="8" fillId="6" borderId="64" xfId="0" applyFont="1" applyFill="1" applyBorder="1" applyAlignment="1">
      <alignment horizontal="left" vertical="center" wrapText="1"/>
    </xf>
    <xf numFmtId="0" fontId="4" fillId="3" borderId="65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3" fontId="6" fillId="2" borderId="72" xfId="0" applyNumberFormat="1" applyFont="1" applyFill="1" applyBorder="1" applyAlignment="1">
      <alignment horizontal="center" vertical="center" wrapText="1"/>
    </xf>
    <xf numFmtId="3" fontId="6" fillId="2" borderId="73" xfId="0" applyNumberFormat="1" applyFont="1" applyFill="1" applyBorder="1" applyAlignment="1">
      <alignment horizontal="center" vertical="center" wrapText="1"/>
    </xf>
    <xf numFmtId="3" fontId="6" fillId="2" borderId="74" xfId="0" applyNumberFormat="1" applyFont="1" applyFill="1" applyBorder="1" applyAlignment="1">
      <alignment horizontal="center" vertical="center" wrapText="1"/>
    </xf>
    <xf numFmtId="3" fontId="6" fillId="2" borderId="75" xfId="0" applyNumberFormat="1" applyFont="1" applyFill="1" applyBorder="1" applyAlignment="1">
      <alignment horizontal="center" vertical="center" wrapText="1"/>
    </xf>
    <xf numFmtId="3" fontId="6" fillId="2" borderId="76" xfId="0" applyNumberFormat="1" applyFont="1" applyFill="1" applyBorder="1" applyAlignment="1">
      <alignment horizontal="center" vertical="center" wrapText="1"/>
    </xf>
    <xf numFmtId="0" fontId="4" fillId="3" borderId="77" xfId="0" applyFont="1" applyFill="1" applyBorder="1" applyAlignment="1">
      <alignment horizontal="left" vertical="center" wrapText="1"/>
    </xf>
    <xf numFmtId="0" fontId="4" fillId="7" borderId="78" xfId="0" applyFont="1" applyFill="1" applyBorder="1" applyAlignment="1">
      <alignment horizontal="center" vertical="center" wrapText="1"/>
    </xf>
    <xf numFmtId="0" fontId="4" fillId="7" borderId="79" xfId="0" applyFont="1" applyFill="1" applyBorder="1" applyAlignment="1">
      <alignment horizontal="justify" vertical="center" wrapText="1"/>
    </xf>
    <xf numFmtId="0" fontId="6" fillId="7" borderId="79" xfId="0" applyFont="1" applyFill="1" applyBorder="1" applyAlignment="1">
      <alignment horizontal="left" vertical="center" wrapText="1"/>
    </xf>
    <xf numFmtId="0" fontId="4" fillId="3" borderId="78" xfId="0" applyFont="1" applyFill="1" applyBorder="1" applyAlignment="1">
      <alignment horizontal="center" vertical="center" wrapText="1"/>
    </xf>
    <xf numFmtId="0" fontId="4" fillId="3" borderId="79" xfId="0" applyFont="1" applyFill="1" applyBorder="1" applyAlignment="1">
      <alignment horizontal="justify" vertical="center" wrapText="1"/>
    </xf>
    <xf numFmtId="0" fontId="6" fillId="3" borderId="79" xfId="0" applyFont="1" applyFill="1" applyBorder="1" applyAlignment="1">
      <alignment horizontal="justify" vertical="center" wrapText="1"/>
    </xf>
    <xf numFmtId="0" fontId="4" fillId="3" borderId="80" xfId="0" applyFont="1" applyFill="1" applyBorder="1" applyAlignment="1">
      <alignment horizontal="justify" vertical="center" wrapText="1"/>
    </xf>
    <xf numFmtId="0" fontId="6" fillId="3" borderId="80" xfId="0" applyFont="1" applyFill="1" applyBorder="1" applyAlignment="1">
      <alignment horizontal="justify" vertical="center" wrapText="1"/>
    </xf>
    <xf numFmtId="0" fontId="6" fillId="7" borderId="79" xfId="0" applyFont="1" applyFill="1" applyBorder="1" applyAlignment="1">
      <alignment horizontal="justify" vertical="center" wrapText="1"/>
    </xf>
    <xf numFmtId="0" fontId="4" fillId="3" borderId="81" xfId="0" applyFont="1" applyFill="1" applyBorder="1" applyAlignment="1">
      <alignment horizontal="justify" vertical="center" wrapText="1"/>
    </xf>
    <xf numFmtId="0" fontId="6" fillId="3" borderId="81" xfId="0" applyFont="1" applyFill="1" applyBorder="1" applyAlignment="1">
      <alignment horizontal="justify" vertical="center" wrapText="1"/>
    </xf>
    <xf numFmtId="0" fontId="6" fillId="7" borderId="79" xfId="0" applyFont="1" applyFill="1" applyBorder="1" applyAlignment="1">
      <alignment horizontal="center" vertical="center" wrapText="1"/>
    </xf>
    <xf numFmtId="0" fontId="6" fillId="3" borderId="79" xfId="0" applyFont="1" applyFill="1" applyBorder="1" applyAlignment="1">
      <alignment horizontal="center" vertical="center" wrapText="1"/>
    </xf>
    <xf numFmtId="0" fontId="6" fillId="3" borderId="80" xfId="0" applyFont="1" applyFill="1" applyBorder="1" applyAlignment="1">
      <alignment horizontal="center" vertical="center" wrapText="1"/>
    </xf>
    <xf numFmtId="0" fontId="6" fillId="3" borderId="81" xfId="0" applyFont="1" applyFill="1" applyBorder="1" applyAlignment="1">
      <alignment horizontal="center" vertical="center" wrapText="1"/>
    </xf>
    <xf numFmtId="0" fontId="4" fillId="3" borderId="82" xfId="0" applyFont="1" applyFill="1" applyBorder="1" applyAlignment="1">
      <alignment horizontal="center" vertical="center" wrapText="1"/>
    </xf>
    <xf numFmtId="164" fontId="4" fillId="3" borderId="27" xfId="0" applyNumberFormat="1" applyFont="1" applyFill="1" applyBorder="1" applyAlignment="1">
      <alignment horizontal="center" vertical="center" wrapText="1"/>
    </xf>
    <xf numFmtId="44" fontId="6" fillId="2" borderId="83" xfId="1" applyFont="1" applyFill="1" applyBorder="1" applyAlignment="1">
      <alignment horizontal="center" vertical="center" wrapText="1"/>
    </xf>
    <xf numFmtId="44" fontId="6" fillId="2" borderId="84" xfId="1" applyFont="1" applyFill="1" applyBorder="1" applyAlignment="1">
      <alignment horizontal="center" vertical="center" wrapText="1"/>
    </xf>
    <xf numFmtId="44" fontId="6" fillId="2" borderId="85" xfId="1" applyFont="1" applyFill="1" applyBorder="1" applyAlignment="1">
      <alignment horizontal="center" vertical="center" wrapText="1"/>
    </xf>
    <xf numFmtId="3" fontId="6" fillId="2" borderId="86" xfId="0" applyNumberFormat="1" applyFont="1" applyFill="1" applyBorder="1" applyAlignment="1">
      <alignment horizontal="center" vertical="center" wrapText="1"/>
    </xf>
    <xf numFmtId="3" fontId="6" fillId="2" borderId="87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64" fontId="4" fillId="3" borderId="15" xfId="0" applyNumberFormat="1" applyFont="1" applyFill="1" applyBorder="1" applyAlignment="1">
      <alignment horizontal="center" vertical="center" wrapText="1"/>
    </xf>
    <xf numFmtId="0" fontId="6" fillId="3" borderId="77" xfId="0" applyFont="1" applyFill="1" applyBorder="1" applyAlignment="1">
      <alignment horizontal="left" vertical="center" wrapText="1"/>
    </xf>
    <xf numFmtId="10" fontId="18" fillId="11" borderId="86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3" fontId="6" fillId="10" borderId="89" xfId="0" applyNumberFormat="1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5" borderId="88" xfId="0" applyFont="1" applyFill="1" applyBorder="1" applyAlignment="1">
      <alignment horizontal="center" vertical="top" wrapText="1"/>
    </xf>
    <xf numFmtId="0" fontId="9" fillId="6" borderId="92" xfId="0" applyFont="1" applyFill="1" applyBorder="1" applyAlignment="1">
      <alignment horizontal="left" vertical="center" wrapText="1"/>
    </xf>
    <xf numFmtId="0" fontId="6" fillId="7" borderId="93" xfId="0" applyFont="1" applyFill="1" applyBorder="1" applyAlignment="1">
      <alignment horizontal="left" vertical="center" wrapText="1"/>
    </xf>
    <xf numFmtId="0" fontId="6" fillId="3" borderId="93" xfId="0" applyFont="1" applyFill="1" applyBorder="1" applyAlignment="1">
      <alignment horizontal="left" vertical="center" wrapText="1"/>
    </xf>
    <xf numFmtId="0" fontId="6" fillId="3" borderId="94" xfId="0" applyFont="1" applyFill="1" applyBorder="1" applyAlignment="1">
      <alignment horizontal="left" vertical="center" wrapText="1"/>
    </xf>
    <xf numFmtId="0" fontId="6" fillId="3" borderId="95" xfId="0" applyFont="1" applyFill="1" applyBorder="1" applyAlignment="1">
      <alignment horizontal="left" vertical="center" wrapText="1"/>
    </xf>
    <xf numFmtId="3" fontId="6" fillId="2" borderId="89" xfId="0" applyNumberFormat="1" applyFont="1" applyFill="1" applyBorder="1" applyAlignment="1">
      <alignment horizontal="center" vertical="center" wrapText="1"/>
    </xf>
    <xf numFmtId="3" fontId="6" fillId="2" borderId="96" xfId="0" applyNumberFormat="1" applyFont="1" applyFill="1" applyBorder="1" applyAlignment="1">
      <alignment horizontal="center" vertical="center" wrapText="1"/>
    </xf>
    <xf numFmtId="3" fontId="6" fillId="2" borderId="97" xfId="0" applyNumberFormat="1" applyFont="1" applyFill="1" applyBorder="1" applyAlignment="1">
      <alignment horizontal="center" vertical="center" wrapText="1"/>
    </xf>
    <xf numFmtId="0" fontId="4" fillId="7" borderId="98" xfId="0" applyFont="1" applyFill="1" applyBorder="1" applyAlignment="1">
      <alignment horizontal="center" vertical="center" wrapText="1"/>
    </xf>
    <xf numFmtId="0" fontId="3" fillId="10" borderId="99" xfId="0" applyFont="1" applyFill="1" applyBorder="1" applyAlignment="1">
      <alignment horizontal="center" vertical="center" wrapText="1"/>
    </xf>
    <xf numFmtId="0" fontId="6" fillId="7" borderId="100" xfId="0" applyFont="1" applyFill="1" applyBorder="1" applyAlignment="1">
      <alignment horizontal="center" vertical="center" wrapText="1"/>
    </xf>
    <xf numFmtId="0" fontId="6" fillId="3" borderId="100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3" fontId="9" fillId="6" borderId="100" xfId="0" applyNumberFormat="1" applyFont="1" applyFill="1" applyBorder="1" applyAlignment="1">
      <alignment horizontal="center" vertical="center" wrapText="1"/>
    </xf>
    <xf numFmtId="3" fontId="6" fillId="7" borderId="100" xfId="0" applyNumberFormat="1" applyFont="1" applyFill="1" applyBorder="1" applyAlignment="1">
      <alignment horizontal="center" vertical="center" wrapText="1"/>
    </xf>
    <xf numFmtId="0" fontId="6" fillId="0" borderId="34" xfId="0" applyFont="1" applyBorder="1" applyAlignment="1">
      <alignment horizontal="justify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91" xfId="0" applyFont="1" applyBorder="1" applyAlignment="1">
      <alignment horizontal="center" vertical="center" wrapText="1"/>
    </xf>
    <xf numFmtId="0" fontId="7" fillId="0" borderId="69" xfId="0" applyFont="1" applyBorder="1" applyAlignment="1">
      <alignment horizontal="justify" vertical="center" wrapText="1"/>
    </xf>
    <xf numFmtId="10" fontId="15" fillId="7" borderId="101" xfId="2" applyNumberFormat="1" applyFont="1" applyFill="1" applyBorder="1" applyAlignment="1">
      <alignment horizontal="center" vertical="center" wrapText="1"/>
    </xf>
    <xf numFmtId="10" fontId="14" fillId="2" borderId="102" xfId="2" applyNumberFormat="1" applyFont="1" applyFill="1" applyBorder="1" applyAlignment="1">
      <alignment horizontal="center" vertical="center" wrapText="1"/>
    </xf>
    <xf numFmtId="10" fontId="15" fillId="7" borderId="103" xfId="2" applyNumberFormat="1" applyFont="1" applyFill="1" applyBorder="1" applyAlignment="1">
      <alignment horizontal="center" vertical="center" wrapText="1"/>
    </xf>
    <xf numFmtId="10" fontId="15" fillId="2" borderId="103" xfId="2" applyNumberFormat="1" applyFont="1" applyFill="1" applyBorder="1" applyAlignment="1">
      <alignment horizontal="center" vertical="center" wrapText="1"/>
    </xf>
    <xf numFmtId="10" fontId="15" fillId="7" borderId="104" xfId="2" applyNumberFormat="1" applyFont="1" applyFill="1" applyBorder="1" applyAlignment="1">
      <alignment horizontal="center" vertical="center" wrapText="1"/>
    </xf>
    <xf numFmtId="10" fontId="14" fillId="2" borderId="103" xfId="2" applyNumberFormat="1" applyFont="1" applyFill="1" applyBorder="1" applyAlignment="1">
      <alignment horizontal="center" vertical="center" wrapText="1"/>
    </xf>
    <xf numFmtId="10" fontId="14" fillId="7" borderId="103" xfId="2" applyNumberFormat="1" applyFont="1" applyFill="1" applyBorder="1" applyAlignment="1">
      <alignment horizontal="center" vertical="center" wrapText="1"/>
    </xf>
    <xf numFmtId="10" fontId="14" fillId="10" borderId="104" xfId="2" applyNumberFormat="1" applyFont="1" applyFill="1" applyBorder="1" applyAlignment="1">
      <alignment horizontal="center" vertical="center" wrapText="1"/>
    </xf>
    <xf numFmtId="10" fontId="0" fillId="0" borderId="105" xfId="0" applyNumberFormat="1" applyBorder="1" applyAlignment="1">
      <alignment horizontal="center" vertical="center" wrapText="1"/>
    </xf>
    <xf numFmtId="10" fontId="0" fillId="0" borderId="103" xfId="0" applyNumberFormat="1" applyBorder="1" applyAlignment="1">
      <alignment horizontal="center" vertical="center" wrapText="1"/>
    </xf>
    <xf numFmtId="10" fontId="0" fillId="0" borderId="51" xfId="0" applyNumberFormat="1" applyBorder="1" applyAlignment="1">
      <alignment horizontal="center" vertical="center" wrapText="1"/>
    </xf>
    <xf numFmtId="10" fontId="0" fillId="4" borderId="105" xfId="0" applyNumberFormat="1" applyFill="1" applyBorder="1" applyAlignment="1">
      <alignment horizontal="center" vertical="center" wrapText="1"/>
    </xf>
    <xf numFmtId="10" fontId="0" fillId="4" borderId="103" xfId="0" applyNumberFormat="1" applyFill="1" applyBorder="1" applyAlignment="1">
      <alignment horizontal="center" vertical="center" wrapText="1"/>
    </xf>
    <xf numFmtId="10" fontId="0" fillId="4" borderId="106" xfId="0" applyNumberFormat="1" applyFill="1" applyBorder="1" applyAlignment="1">
      <alignment horizontal="center" vertical="center" wrapText="1"/>
    </xf>
    <xf numFmtId="0" fontId="8" fillId="10" borderId="4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4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6" borderId="45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28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5" borderId="90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top" wrapText="1"/>
    </xf>
    <xf numFmtId="0" fontId="13" fillId="5" borderId="20" xfId="0" applyFont="1" applyFill="1" applyBorder="1" applyAlignment="1">
      <alignment horizontal="center" vertical="top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17" xfId="0" applyFont="1" applyFill="1" applyBorder="1" applyAlignment="1">
      <alignment horizontal="center" vertical="top" wrapText="1"/>
    </xf>
    <xf numFmtId="0" fontId="13" fillId="5" borderId="30" xfId="0" applyFont="1" applyFill="1" applyBorder="1" applyAlignment="1">
      <alignment horizontal="center" vertical="center" wrapText="1"/>
    </xf>
    <xf numFmtId="0" fontId="13" fillId="5" borderId="70" xfId="0" applyFont="1" applyFill="1" applyBorder="1" applyAlignment="1">
      <alignment horizontal="center" vertical="center" wrapText="1"/>
    </xf>
    <xf numFmtId="0" fontId="8" fillId="6" borderId="37" xfId="0" applyFont="1" applyFill="1" applyBorder="1" applyAlignment="1">
      <alignment horizontal="center" vertical="center" wrapText="1"/>
    </xf>
    <xf numFmtId="0" fontId="8" fillId="6" borderId="38" xfId="0" applyFont="1" applyFill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top" wrapText="1"/>
    </xf>
    <xf numFmtId="0" fontId="16" fillId="0" borderId="43" xfId="0" applyFont="1" applyBorder="1" applyAlignment="1">
      <alignment horizontal="center" vertical="top"/>
    </xf>
    <xf numFmtId="3" fontId="8" fillId="6" borderId="4" xfId="0" applyNumberFormat="1" applyFont="1" applyFill="1" applyBorder="1" applyAlignment="1">
      <alignment horizontal="center" vertical="center" wrapText="1"/>
    </xf>
    <xf numFmtId="3" fontId="8" fillId="6" borderId="5" xfId="0" applyNumberFormat="1" applyFont="1" applyFill="1" applyBorder="1" applyAlignment="1">
      <alignment horizontal="center" vertical="center" wrapText="1"/>
    </xf>
    <xf numFmtId="3" fontId="8" fillId="6" borderId="6" xfId="0" applyNumberFormat="1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3" fillId="10" borderId="66" xfId="0" applyFont="1" applyFill="1" applyBorder="1" applyAlignment="1">
      <alignment horizontal="center" vertical="center" wrapText="1"/>
    </xf>
    <xf numFmtId="0" fontId="3" fillId="10" borderId="67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</cellXfs>
  <cellStyles count="5">
    <cellStyle name="Moneda" xfId="1" builtinId="4"/>
    <cellStyle name="Moneda 2" xfId="4"/>
    <cellStyle name="Normal" xfId="0" builtinId="0"/>
    <cellStyle name="Normal 2" xfId="3"/>
    <cellStyle name="Porcentaje" xfId="2" builtinId="5"/>
  </cellStyles>
  <dxfs count="9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4C29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AED8F4"/>
      <color rgb="FF1A79BB"/>
      <color rgb="FF658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163419</xdr:colOff>
      <xdr:row>1</xdr:row>
      <xdr:rowOff>96795</xdr:rowOff>
    </xdr:from>
    <xdr:to>
      <xdr:col>2</xdr:col>
      <xdr:colOff>761619</xdr:colOff>
      <xdr:row>7</xdr:row>
      <xdr:rowOff>27833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419" y="292898"/>
          <a:ext cx="2531215" cy="2018134"/>
        </a:xfrm>
        <a:prstGeom prst="rect">
          <a:avLst/>
        </a:prstGeom>
      </xdr:spPr>
    </xdr:pic>
    <xdr:clientData/>
  </xdr:twoCellAnchor>
  <xdr:twoCellAnchor editAs="oneCell">
    <xdr:from>
      <xdr:col>2</xdr:col>
      <xdr:colOff>768684</xdr:colOff>
      <xdr:row>1</xdr:row>
      <xdr:rowOff>-1</xdr:rowOff>
    </xdr:from>
    <xdr:to>
      <xdr:col>3</xdr:col>
      <xdr:colOff>935289</xdr:colOff>
      <xdr:row>6</xdr:row>
      <xdr:rowOff>126999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1184" y="183815"/>
          <a:ext cx="2105026" cy="2000250"/>
        </a:xfrm>
        <a:prstGeom prst="rect">
          <a:avLst/>
        </a:prstGeom>
      </xdr:spPr>
    </xdr:pic>
    <xdr:clientData/>
  </xdr:twoCellAnchor>
  <xdr:twoCellAnchor editAs="oneCell">
    <xdr:from>
      <xdr:col>21</xdr:col>
      <xdr:colOff>317500</xdr:colOff>
      <xdr:row>1</xdr:row>
      <xdr:rowOff>268654</xdr:rowOff>
    </xdr:from>
    <xdr:to>
      <xdr:col>22</xdr:col>
      <xdr:colOff>3894166</xdr:colOff>
      <xdr:row>4</xdr:row>
      <xdr:rowOff>504700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47596" y="464039"/>
          <a:ext cx="4895512" cy="1371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7"/>
  <sheetViews>
    <sheetView tabSelected="1" zoomScale="55" zoomScaleNormal="55" zoomScaleSheetLayoutView="25" workbookViewId="0">
      <selection sqref="A1:W41"/>
    </sheetView>
  </sheetViews>
  <sheetFormatPr baseColWidth="10" defaultColWidth="11.42578125" defaultRowHeight="15" x14ac:dyDescent="0.25"/>
  <cols>
    <col min="1" max="1" width="7.140625" customWidth="1"/>
    <col min="2" max="2" width="21.85546875" customWidth="1"/>
    <col min="3" max="3" width="29" customWidth="1"/>
    <col min="4" max="4" width="26.5703125" customWidth="1"/>
    <col min="5" max="5" width="27" customWidth="1"/>
    <col min="6" max="6" width="22" customWidth="1"/>
    <col min="7" max="7" width="22" style="105" customWidth="1"/>
    <col min="8" max="15" width="20.140625" customWidth="1"/>
    <col min="16" max="22" width="19.7109375" customWidth="1"/>
    <col min="23" max="23" width="82.42578125" customWidth="1"/>
  </cols>
  <sheetData>
    <row r="1" spans="2:23" ht="15.75" thickBot="1" x14ac:dyDescent="0.3"/>
    <row r="2" spans="2:23" ht="30" customHeight="1" x14ac:dyDescent="0.25">
      <c r="E2" s="143" t="s">
        <v>85</v>
      </c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5"/>
    </row>
    <row r="3" spans="2:23" ht="30" customHeight="1" x14ac:dyDescent="0.25">
      <c r="E3" s="146" t="s">
        <v>15</v>
      </c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8"/>
    </row>
    <row r="4" spans="2:23" ht="30" customHeight="1" x14ac:dyDescent="0.25">
      <c r="E4" s="146" t="s">
        <v>86</v>
      </c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8"/>
    </row>
    <row r="5" spans="2:23" ht="50.25" customHeight="1" x14ac:dyDescent="0.25">
      <c r="E5" s="146" t="s">
        <v>73</v>
      </c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8"/>
    </row>
    <row r="6" spans="2:23" ht="9" customHeight="1" thickBot="1" x14ac:dyDescent="0.3">
      <c r="E6" s="21"/>
      <c r="F6" s="22"/>
      <c r="G6" s="104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7"/>
    </row>
    <row r="10" spans="2:23" ht="15.75" thickBot="1" x14ac:dyDescent="0.3"/>
    <row r="11" spans="2:23" ht="33" customHeight="1" thickBot="1" x14ac:dyDescent="0.3">
      <c r="B11" s="160" t="s">
        <v>0</v>
      </c>
      <c r="C11" s="162" t="s">
        <v>1</v>
      </c>
      <c r="D11" s="149" t="s">
        <v>2</v>
      </c>
      <c r="E11" s="149"/>
      <c r="F11" s="150"/>
      <c r="G11" s="157" t="s">
        <v>111</v>
      </c>
      <c r="H11" s="158"/>
      <c r="I11" s="158"/>
      <c r="J11" s="158"/>
      <c r="K11" s="159"/>
      <c r="L11" s="151" t="s">
        <v>115</v>
      </c>
      <c r="M11" s="152"/>
      <c r="N11" s="152"/>
      <c r="O11" s="153"/>
      <c r="P11" s="154" t="s">
        <v>112</v>
      </c>
      <c r="Q11" s="155"/>
      <c r="R11" s="155"/>
      <c r="S11" s="156"/>
      <c r="T11" s="155" t="s">
        <v>113</v>
      </c>
      <c r="U11" s="155"/>
      <c r="V11" s="155"/>
      <c r="W11" s="164" t="s">
        <v>114</v>
      </c>
    </row>
    <row r="12" spans="2:23" ht="176.25" customHeight="1" thickBot="1" x14ac:dyDescent="0.3">
      <c r="B12" s="161"/>
      <c r="C12" s="163"/>
      <c r="D12" s="9" t="s">
        <v>3</v>
      </c>
      <c r="E12" s="9" t="s">
        <v>4</v>
      </c>
      <c r="F12" s="107" t="s">
        <v>5</v>
      </c>
      <c r="G12" s="116" t="s">
        <v>84</v>
      </c>
      <c r="H12" s="3" t="s">
        <v>6</v>
      </c>
      <c r="I12" s="5" t="s">
        <v>7</v>
      </c>
      <c r="J12" s="2" t="s">
        <v>8</v>
      </c>
      <c r="K12" s="6" t="s">
        <v>9</v>
      </c>
      <c r="L12" s="4" t="s">
        <v>6</v>
      </c>
      <c r="M12" s="5" t="s">
        <v>7</v>
      </c>
      <c r="N12" s="2" t="s">
        <v>8</v>
      </c>
      <c r="O12" s="6" t="s">
        <v>9</v>
      </c>
      <c r="P12" s="23" t="s">
        <v>6</v>
      </c>
      <c r="Q12" s="24" t="s">
        <v>7</v>
      </c>
      <c r="R12" s="25" t="s">
        <v>8</v>
      </c>
      <c r="S12" s="26" t="s">
        <v>9</v>
      </c>
      <c r="T12" s="68" t="s">
        <v>7</v>
      </c>
      <c r="U12" s="1" t="s">
        <v>8</v>
      </c>
      <c r="V12" s="69" t="s">
        <v>9</v>
      </c>
      <c r="W12" s="165"/>
    </row>
    <row r="13" spans="2:23" ht="409.6" customHeight="1" x14ac:dyDescent="0.25">
      <c r="B13" s="10" t="s">
        <v>17</v>
      </c>
      <c r="C13" s="11" t="s">
        <v>87</v>
      </c>
      <c r="D13" s="123" t="s">
        <v>16</v>
      </c>
      <c r="E13" s="124" t="s">
        <v>19</v>
      </c>
      <c r="F13" s="125" t="s">
        <v>108</v>
      </c>
      <c r="G13" s="127">
        <v>0.7</v>
      </c>
      <c r="H13" s="128">
        <v>0.7</v>
      </c>
      <c r="I13" s="129">
        <v>0.7</v>
      </c>
      <c r="J13" s="130">
        <v>0.7</v>
      </c>
      <c r="K13" s="131">
        <v>0.7</v>
      </c>
      <c r="L13" s="132">
        <v>0.78</v>
      </c>
      <c r="M13" s="133">
        <v>0.78</v>
      </c>
      <c r="N13" s="132">
        <v>0.78</v>
      </c>
      <c r="O13" s="134" t="s">
        <v>109</v>
      </c>
      <c r="P13" s="135">
        <f>IFERROR(((L13/H13)-1),"NO DISPONIBLE")</f>
        <v>0.11428571428571432</v>
      </c>
      <c r="Q13" s="136">
        <f>IFERROR(((M13/I13)-1),"NO DISPONIBLE")</f>
        <v>0.11428571428571432</v>
      </c>
      <c r="R13" s="136">
        <f>IFERROR(((N13/J13)-1),"NO DISPONIBLE")</f>
        <v>0.11428571428571432</v>
      </c>
      <c r="S13" s="137" t="str">
        <f>IFERROR(((O13/K13)-1),"NO DISPONIBLE")</f>
        <v>NO DISPONIBLE</v>
      </c>
      <c r="T13" s="138">
        <f>IFERROR(((L13+M13)-(H13+I13))/(H13+I13),"NO DISPONIBLE")</f>
        <v>0.11428571428571439</v>
      </c>
      <c r="U13" s="139">
        <f>IFERROR(((L13+M13+N13)-(H13+I13+J13))/(H13+I13+J13),"NO DISPONIBLE")</f>
        <v>0.11428571428571441</v>
      </c>
      <c r="V13" s="140" t="str">
        <f>IFERROR(((L13+M13+N13+O13)-(H13+I13+J13+K13))/(H13+I13+K13+K13),"NO DISPONIBLE")</f>
        <v>NO DISPONIBLE</v>
      </c>
      <c r="W13" s="126" t="s">
        <v>110</v>
      </c>
    </row>
    <row r="14" spans="2:23" ht="24" hidden="1" customHeight="1" x14ac:dyDescent="0.25">
      <c r="B14" s="178" t="s">
        <v>31</v>
      </c>
      <c r="C14" s="179"/>
      <c r="D14" s="179"/>
      <c r="E14" s="179"/>
      <c r="F14" s="179"/>
      <c r="G14" s="117"/>
      <c r="H14" s="103"/>
      <c r="I14" s="59"/>
      <c r="J14" s="59"/>
      <c r="K14" s="60"/>
      <c r="L14" s="58"/>
      <c r="M14" s="59"/>
      <c r="N14" s="59"/>
      <c r="O14" s="61"/>
      <c r="P14" s="62" t="str">
        <f>IFERROR((L14/H14),"100%")</f>
        <v>100%</v>
      </c>
      <c r="Q14" s="62" t="str">
        <f t="shared" ref="Q14:S29" si="0">IFERROR((M14/I14),"100%")</f>
        <v>100%</v>
      </c>
      <c r="R14" s="62" t="str">
        <f t="shared" si="0"/>
        <v>100%</v>
      </c>
      <c r="S14" s="62" t="str">
        <f t="shared" si="0"/>
        <v>100%</v>
      </c>
      <c r="T14" s="33" t="str">
        <f>IFERROR(((L14+M14)-(H14+I14))/(H14+I14),"NO DISPONIBLE")</f>
        <v>NO DISPONIBLE</v>
      </c>
      <c r="U14" s="33" t="str">
        <f>IFERROR(((M14+N14)-(I14+J14))/(I14+J14),"NO DISPONIBLE")</f>
        <v>NO DISPONIBLE</v>
      </c>
      <c r="V14" s="32"/>
      <c r="W14" s="63"/>
    </row>
    <row r="15" spans="2:23" ht="309.75" customHeight="1" x14ac:dyDescent="0.25">
      <c r="B15" s="12" t="s">
        <v>33</v>
      </c>
      <c r="C15" s="7" t="s">
        <v>88</v>
      </c>
      <c r="D15" s="7" t="s">
        <v>34</v>
      </c>
      <c r="E15" s="13" t="s">
        <v>35</v>
      </c>
      <c r="F15" s="108" t="s">
        <v>36</v>
      </c>
      <c r="G15" s="121">
        <v>1590000</v>
      </c>
      <c r="H15" s="113">
        <v>540000</v>
      </c>
      <c r="I15" s="29">
        <v>350000</v>
      </c>
      <c r="J15" s="29">
        <v>350000</v>
      </c>
      <c r="K15" s="30">
        <v>350000</v>
      </c>
      <c r="L15" s="28">
        <v>547451</v>
      </c>
      <c r="M15" s="29">
        <v>389841</v>
      </c>
      <c r="N15" s="29">
        <v>377445</v>
      </c>
      <c r="O15" s="31"/>
      <c r="P15" s="62">
        <f t="shared" ref="P15:R32" si="1">IFERROR((L15/H15),"100%")</f>
        <v>1.0137981481481482</v>
      </c>
      <c r="Q15" s="62">
        <f t="shared" si="1"/>
        <v>1.1138314285714286</v>
      </c>
      <c r="R15" s="62">
        <f t="shared" si="0"/>
        <v>1.0784142857142858</v>
      </c>
      <c r="S15" s="62"/>
      <c r="T15" s="62">
        <f>IFERROR((L15+M15)/G15,"100%")</f>
        <v>0.58949182389937105</v>
      </c>
      <c r="U15" s="55">
        <f t="shared" ref="U15:U32" si="2">IFERROR(((L15+M15+N15)/(H15+I15+J15)),"100%")</f>
        <v>1.0602717741935483</v>
      </c>
      <c r="V15" s="32"/>
      <c r="W15" s="66" t="s">
        <v>117</v>
      </c>
    </row>
    <row r="16" spans="2:23" ht="265.5" customHeight="1" x14ac:dyDescent="0.25">
      <c r="B16" s="76" t="s">
        <v>37</v>
      </c>
      <c r="C16" s="77" t="s">
        <v>89</v>
      </c>
      <c r="D16" s="78" t="s">
        <v>38</v>
      </c>
      <c r="E16" s="87" t="s">
        <v>35</v>
      </c>
      <c r="F16" s="109" t="s">
        <v>56</v>
      </c>
      <c r="G16" s="122">
        <v>1639</v>
      </c>
      <c r="H16" s="113">
        <v>283</v>
      </c>
      <c r="I16" s="29">
        <v>460</v>
      </c>
      <c r="J16" s="29">
        <v>430</v>
      </c>
      <c r="K16" s="30">
        <v>466</v>
      </c>
      <c r="L16" s="28">
        <v>268</v>
      </c>
      <c r="M16" s="29">
        <v>280</v>
      </c>
      <c r="N16" s="29">
        <v>255</v>
      </c>
      <c r="O16" s="31"/>
      <c r="P16" s="62">
        <f t="shared" si="1"/>
        <v>0.94699646643109536</v>
      </c>
      <c r="Q16" s="62">
        <f t="shared" si="1"/>
        <v>0.60869565217391308</v>
      </c>
      <c r="R16" s="62">
        <f t="shared" si="0"/>
        <v>0.59302325581395354</v>
      </c>
      <c r="S16" s="62"/>
      <c r="T16" s="62">
        <f t="shared" ref="T16:T21" si="3">IFERROR((L16+M16)/G16,"100%")</f>
        <v>0.3343502135448444</v>
      </c>
      <c r="U16" s="55">
        <f t="shared" si="2"/>
        <v>0.68456947996589945</v>
      </c>
      <c r="V16" s="32"/>
      <c r="W16" s="56" t="s">
        <v>118</v>
      </c>
    </row>
    <row r="17" spans="2:23" ht="262.5" x14ac:dyDescent="0.25">
      <c r="B17" s="79" t="s">
        <v>18</v>
      </c>
      <c r="C17" s="80" t="s">
        <v>90</v>
      </c>
      <c r="D17" s="81" t="s">
        <v>39</v>
      </c>
      <c r="E17" s="88" t="s">
        <v>35</v>
      </c>
      <c r="F17" s="110" t="s">
        <v>57</v>
      </c>
      <c r="G17" s="119">
        <v>64</v>
      </c>
      <c r="H17" s="113">
        <v>15</v>
      </c>
      <c r="I17" s="29">
        <v>25</v>
      </c>
      <c r="J17" s="29">
        <v>4</v>
      </c>
      <c r="K17" s="30">
        <v>20</v>
      </c>
      <c r="L17" s="28">
        <v>8</v>
      </c>
      <c r="M17" s="29">
        <v>2</v>
      </c>
      <c r="N17" s="29">
        <v>37</v>
      </c>
      <c r="O17" s="31"/>
      <c r="P17" s="62">
        <f t="shared" si="1"/>
        <v>0.53333333333333333</v>
      </c>
      <c r="Q17" s="62">
        <f t="shared" si="1"/>
        <v>0.08</v>
      </c>
      <c r="R17" s="62">
        <f t="shared" si="0"/>
        <v>9.25</v>
      </c>
      <c r="S17" s="62"/>
      <c r="T17" s="62">
        <f t="shared" si="3"/>
        <v>0.15625</v>
      </c>
      <c r="U17" s="55">
        <f t="shared" si="2"/>
        <v>1.0681818181818181</v>
      </c>
      <c r="V17" s="32"/>
      <c r="W17" s="57" t="s">
        <v>119</v>
      </c>
    </row>
    <row r="18" spans="2:23" ht="270.75" customHeight="1" x14ac:dyDescent="0.25">
      <c r="B18" s="79" t="s">
        <v>18</v>
      </c>
      <c r="C18" s="82" t="s">
        <v>91</v>
      </c>
      <c r="D18" s="83" t="s">
        <v>40</v>
      </c>
      <c r="E18" s="89" t="s">
        <v>35</v>
      </c>
      <c r="F18" s="111" t="s">
        <v>58</v>
      </c>
      <c r="G18" s="119">
        <v>673</v>
      </c>
      <c r="H18" s="114">
        <v>123</v>
      </c>
      <c r="I18" s="71">
        <v>180</v>
      </c>
      <c r="J18" s="71">
        <v>181</v>
      </c>
      <c r="K18" s="72">
        <v>189</v>
      </c>
      <c r="L18" s="70">
        <v>104</v>
      </c>
      <c r="M18" s="71">
        <v>73</v>
      </c>
      <c r="N18" s="71">
        <v>112</v>
      </c>
      <c r="O18" s="73"/>
      <c r="P18" s="62">
        <f t="shared" si="1"/>
        <v>0.84552845528455289</v>
      </c>
      <c r="Q18" s="62">
        <f t="shared" si="1"/>
        <v>0.40555555555555556</v>
      </c>
      <c r="R18" s="62">
        <f t="shared" si="0"/>
        <v>0.61878453038674031</v>
      </c>
      <c r="S18" s="62"/>
      <c r="T18" s="62">
        <f t="shared" si="3"/>
        <v>0.26300148588410105</v>
      </c>
      <c r="U18" s="55">
        <f t="shared" si="2"/>
        <v>0.59710743801652888</v>
      </c>
      <c r="V18" s="32"/>
      <c r="W18" s="75" t="s">
        <v>120</v>
      </c>
    </row>
    <row r="19" spans="2:23" ht="264.75" customHeight="1" x14ac:dyDescent="0.25">
      <c r="B19" s="79" t="s">
        <v>18</v>
      </c>
      <c r="C19" s="82" t="s">
        <v>92</v>
      </c>
      <c r="D19" s="83" t="s">
        <v>41</v>
      </c>
      <c r="E19" s="89" t="s">
        <v>35</v>
      </c>
      <c r="F19" s="111" t="s">
        <v>59</v>
      </c>
      <c r="G19" s="119">
        <v>10</v>
      </c>
      <c r="H19" s="114"/>
      <c r="I19" s="71">
        <v>10</v>
      </c>
      <c r="J19" s="71"/>
      <c r="K19" s="72"/>
      <c r="L19" s="70"/>
      <c r="M19" s="71">
        <v>1</v>
      </c>
      <c r="N19" s="71">
        <v>2</v>
      </c>
      <c r="O19" s="73"/>
      <c r="P19" s="62"/>
      <c r="Q19" s="62">
        <f t="shared" si="1"/>
        <v>0.1</v>
      </c>
      <c r="R19" s="62" t="str">
        <f t="shared" si="0"/>
        <v>100%</v>
      </c>
      <c r="S19" s="62"/>
      <c r="T19" s="62">
        <f t="shared" si="3"/>
        <v>0.1</v>
      </c>
      <c r="U19" s="55">
        <f t="shared" si="2"/>
        <v>0.3</v>
      </c>
      <c r="V19" s="32"/>
      <c r="W19" s="75" t="s">
        <v>121</v>
      </c>
    </row>
    <row r="20" spans="2:23" ht="260.25" customHeight="1" x14ac:dyDescent="0.25">
      <c r="B20" s="79" t="s">
        <v>18</v>
      </c>
      <c r="C20" s="82" t="s">
        <v>93</v>
      </c>
      <c r="D20" s="83" t="s">
        <v>42</v>
      </c>
      <c r="E20" s="89" t="s">
        <v>35</v>
      </c>
      <c r="F20" s="111" t="s">
        <v>60</v>
      </c>
      <c r="G20" s="119">
        <v>272</v>
      </c>
      <c r="H20" s="114"/>
      <c r="I20" s="71">
        <v>90</v>
      </c>
      <c r="J20" s="71">
        <v>91</v>
      </c>
      <c r="K20" s="72">
        <v>91</v>
      </c>
      <c r="L20" s="70"/>
      <c r="M20" s="71">
        <v>7</v>
      </c>
      <c r="N20" s="71">
        <v>6</v>
      </c>
      <c r="O20" s="73"/>
      <c r="P20" s="62"/>
      <c r="Q20" s="62">
        <f t="shared" si="1"/>
        <v>7.7777777777777779E-2</v>
      </c>
      <c r="R20" s="62">
        <f t="shared" si="0"/>
        <v>6.5934065934065936E-2</v>
      </c>
      <c r="S20" s="62"/>
      <c r="T20" s="62">
        <f t="shared" si="3"/>
        <v>2.5735294117647058E-2</v>
      </c>
      <c r="U20" s="55">
        <f t="shared" si="2"/>
        <v>7.18232044198895E-2</v>
      </c>
      <c r="V20" s="32"/>
      <c r="W20" s="75" t="s">
        <v>122</v>
      </c>
    </row>
    <row r="21" spans="2:23" ht="248.25" customHeight="1" x14ac:dyDescent="0.25">
      <c r="B21" s="79" t="s">
        <v>18</v>
      </c>
      <c r="C21" s="82" t="s">
        <v>94</v>
      </c>
      <c r="D21" s="83" t="s">
        <v>43</v>
      </c>
      <c r="E21" s="89" t="s">
        <v>35</v>
      </c>
      <c r="F21" s="111" t="s">
        <v>61</v>
      </c>
      <c r="G21" s="119">
        <v>9</v>
      </c>
      <c r="H21" s="114">
        <v>7</v>
      </c>
      <c r="I21" s="71"/>
      <c r="J21" s="71">
        <v>1</v>
      </c>
      <c r="K21" s="72">
        <v>1</v>
      </c>
      <c r="L21" s="70">
        <v>38</v>
      </c>
      <c r="M21" s="71">
        <v>37</v>
      </c>
      <c r="N21" s="71">
        <v>22</v>
      </c>
      <c r="O21" s="73"/>
      <c r="P21" s="62">
        <f t="shared" si="1"/>
        <v>5.4285714285714288</v>
      </c>
      <c r="Q21" s="62"/>
      <c r="R21" s="62">
        <f t="shared" si="0"/>
        <v>22</v>
      </c>
      <c r="S21" s="62"/>
      <c r="T21" s="62">
        <f t="shared" si="3"/>
        <v>8.3333333333333339</v>
      </c>
      <c r="U21" s="55">
        <f t="shared" si="2"/>
        <v>12.125</v>
      </c>
      <c r="V21" s="32"/>
      <c r="W21" s="100" t="s">
        <v>123</v>
      </c>
    </row>
    <row r="22" spans="2:23" ht="233.25" x14ac:dyDescent="0.25">
      <c r="B22" s="79" t="s">
        <v>18</v>
      </c>
      <c r="C22" s="82" t="s">
        <v>95</v>
      </c>
      <c r="D22" s="83" t="s">
        <v>44</v>
      </c>
      <c r="E22" s="89" t="s">
        <v>35</v>
      </c>
      <c r="F22" s="111" t="s">
        <v>62</v>
      </c>
      <c r="G22" s="119">
        <v>3</v>
      </c>
      <c r="H22" s="114"/>
      <c r="I22" s="71"/>
      <c r="J22" s="71">
        <v>1</v>
      </c>
      <c r="K22" s="72">
        <v>2</v>
      </c>
      <c r="L22" s="70"/>
      <c r="M22" s="71">
        <v>0</v>
      </c>
      <c r="N22" s="71">
        <v>0</v>
      </c>
      <c r="O22" s="73"/>
      <c r="P22" s="74"/>
      <c r="Q22" s="62"/>
      <c r="R22" s="62">
        <f t="shared" si="0"/>
        <v>0</v>
      </c>
      <c r="S22" s="62"/>
      <c r="T22" s="55"/>
      <c r="U22" s="55">
        <f t="shared" si="2"/>
        <v>0</v>
      </c>
      <c r="V22" s="32"/>
      <c r="W22" s="75" t="s">
        <v>124</v>
      </c>
    </row>
    <row r="23" spans="2:23" ht="249" customHeight="1" x14ac:dyDescent="0.25">
      <c r="B23" s="79" t="s">
        <v>18</v>
      </c>
      <c r="C23" s="82" t="s">
        <v>96</v>
      </c>
      <c r="D23" s="83" t="s">
        <v>45</v>
      </c>
      <c r="E23" s="89" t="s">
        <v>35</v>
      </c>
      <c r="F23" s="111" t="s">
        <v>63</v>
      </c>
      <c r="G23" s="119">
        <v>9</v>
      </c>
      <c r="H23" s="114"/>
      <c r="I23" s="71">
        <v>6</v>
      </c>
      <c r="J23" s="71"/>
      <c r="K23" s="72">
        <v>3</v>
      </c>
      <c r="L23" s="70"/>
      <c r="M23" s="71">
        <v>6</v>
      </c>
      <c r="N23" s="71">
        <v>16</v>
      </c>
      <c r="O23" s="73"/>
      <c r="P23" s="62"/>
      <c r="Q23" s="62">
        <f t="shared" si="1"/>
        <v>1</v>
      </c>
      <c r="R23" s="62" t="str">
        <f t="shared" si="0"/>
        <v>100%</v>
      </c>
      <c r="S23" s="62"/>
      <c r="T23" s="62">
        <f>IFERROR((L23+M23)/G23,"100%")</f>
        <v>0.66666666666666663</v>
      </c>
      <c r="U23" s="55">
        <f t="shared" si="2"/>
        <v>3.6666666666666665</v>
      </c>
      <c r="V23" s="32"/>
      <c r="W23" s="75" t="s">
        <v>125</v>
      </c>
    </row>
    <row r="24" spans="2:23" ht="279" customHeight="1" x14ac:dyDescent="0.25">
      <c r="B24" s="79" t="s">
        <v>18</v>
      </c>
      <c r="C24" s="82" t="s">
        <v>97</v>
      </c>
      <c r="D24" s="83" t="s">
        <v>46</v>
      </c>
      <c r="E24" s="89" t="s">
        <v>35</v>
      </c>
      <c r="F24" s="111" t="s">
        <v>64</v>
      </c>
      <c r="G24" s="119">
        <v>592</v>
      </c>
      <c r="H24" s="114">
        <v>136</v>
      </c>
      <c r="I24" s="71">
        <v>148</v>
      </c>
      <c r="J24" s="71">
        <v>149</v>
      </c>
      <c r="K24" s="72">
        <v>159</v>
      </c>
      <c r="L24" s="70">
        <v>116</v>
      </c>
      <c r="M24" s="71">
        <v>153</v>
      </c>
      <c r="N24" s="71">
        <v>42</v>
      </c>
      <c r="O24" s="73"/>
      <c r="P24" s="62">
        <f>IFERROR((L24/H24),"100%")</f>
        <v>0.8529411764705882</v>
      </c>
      <c r="Q24" s="62">
        <f t="shared" si="1"/>
        <v>1.0337837837837838</v>
      </c>
      <c r="R24" s="62">
        <f t="shared" si="0"/>
        <v>0.28187919463087246</v>
      </c>
      <c r="S24" s="62"/>
      <c r="T24" s="62">
        <f>IFERROR((L24+M24)/G24,"100%")</f>
        <v>0.45439189189189189</v>
      </c>
      <c r="U24" s="55">
        <f t="shared" si="2"/>
        <v>0.71824480369515009</v>
      </c>
      <c r="V24" s="32"/>
      <c r="W24" s="100" t="s">
        <v>126</v>
      </c>
    </row>
    <row r="25" spans="2:23" ht="244.5" customHeight="1" x14ac:dyDescent="0.25">
      <c r="B25" s="79" t="s">
        <v>18</v>
      </c>
      <c r="C25" s="82" t="s">
        <v>98</v>
      </c>
      <c r="D25" s="83" t="s">
        <v>47</v>
      </c>
      <c r="E25" s="89" t="s">
        <v>35</v>
      </c>
      <c r="F25" s="111" t="s">
        <v>65</v>
      </c>
      <c r="G25" s="119">
        <v>1</v>
      </c>
      <c r="H25" s="114"/>
      <c r="I25" s="71"/>
      <c r="J25" s="71"/>
      <c r="K25" s="72">
        <v>1</v>
      </c>
      <c r="L25" s="70"/>
      <c r="M25" s="71"/>
      <c r="N25" s="71">
        <v>3</v>
      </c>
      <c r="O25" s="73"/>
      <c r="P25" s="62"/>
      <c r="Q25" s="62"/>
      <c r="R25" s="62" t="str">
        <f>IFERROR((N25/J25),"100%")</f>
        <v>100%</v>
      </c>
      <c r="S25" s="62"/>
      <c r="T25" s="55"/>
      <c r="U25" s="55" t="str">
        <f t="shared" si="2"/>
        <v>100%</v>
      </c>
      <c r="V25" s="32"/>
      <c r="W25" s="75" t="s">
        <v>106</v>
      </c>
    </row>
    <row r="26" spans="2:23" ht="213.75" customHeight="1" x14ac:dyDescent="0.25">
      <c r="B26" s="79" t="s">
        <v>18</v>
      </c>
      <c r="C26" s="82" t="s">
        <v>99</v>
      </c>
      <c r="D26" s="83" t="s">
        <v>48</v>
      </c>
      <c r="E26" s="89" t="s">
        <v>35</v>
      </c>
      <c r="F26" s="111" t="s">
        <v>66</v>
      </c>
      <c r="G26" s="119">
        <v>300000</v>
      </c>
      <c r="H26" s="114">
        <v>300000</v>
      </c>
      <c r="I26" s="71"/>
      <c r="J26" s="71"/>
      <c r="K26" s="72"/>
      <c r="L26" s="70">
        <v>275700</v>
      </c>
      <c r="M26" s="71"/>
      <c r="N26" s="71"/>
      <c r="O26" s="73"/>
      <c r="P26" s="62">
        <f t="shared" si="1"/>
        <v>0.91900000000000004</v>
      </c>
      <c r="Q26" s="62"/>
      <c r="R26" s="62" t="str">
        <f t="shared" si="0"/>
        <v>100%</v>
      </c>
      <c r="S26" s="62"/>
      <c r="T26" s="62">
        <f>IFERROR((L26+M26)/G26,"100%")</f>
        <v>0.91900000000000004</v>
      </c>
      <c r="U26" s="55">
        <f t="shared" si="2"/>
        <v>0.91900000000000004</v>
      </c>
      <c r="V26" s="32"/>
      <c r="W26" s="75" t="s">
        <v>127</v>
      </c>
    </row>
    <row r="27" spans="2:23" ht="236.25" customHeight="1" x14ac:dyDescent="0.25">
      <c r="B27" s="79" t="s">
        <v>18</v>
      </c>
      <c r="C27" s="82" t="s">
        <v>100</v>
      </c>
      <c r="D27" s="83" t="s">
        <v>49</v>
      </c>
      <c r="E27" s="89" t="s">
        <v>35</v>
      </c>
      <c r="F27" s="111" t="s">
        <v>67</v>
      </c>
      <c r="G27" s="119">
        <v>6</v>
      </c>
      <c r="H27" s="114">
        <v>2</v>
      </c>
      <c r="I27" s="71">
        <v>1</v>
      </c>
      <c r="J27" s="71">
        <v>2</v>
      </c>
      <c r="K27" s="72">
        <v>1</v>
      </c>
      <c r="L27" s="70">
        <v>1</v>
      </c>
      <c r="M27" s="71">
        <v>1</v>
      </c>
      <c r="N27" s="71">
        <v>15</v>
      </c>
      <c r="O27" s="73"/>
      <c r="P27" s="62">
        <f t="shared" si="1"/>
        <v>0.5</v>
      </c>
      <c r="Q27" s="62">
        <f t="shared" si="1"/>
        <v>1</v>
      </c>
      <c r="R27" s="62">
        <f t="shared" si="0"/>
        <v>7.5</v>
      </c>
      <c r="S27" s="62"/>
      <c r="T27" s="62">
        <f t="shared" ref="T27:T32" si="4">IFERROR((L27+M27)/G27,"100%")</f>
        <v>0.33333333333333331</v>
      </c>
      <c r="U27" s="55">
        <f t="shared" si="2"/>
        <v>3.4</v>
      </c>
      <c r="V27" s="32"/>
      <c r="W27" s="100" t="s">
        <v>128</v>
      </c>
    </row>
    <row r="28" spans="2:23" ht="235.5" x14ac:dyDescent="0.25">
      <c r="B28" s="76" t="s">
        <v>50</v>
      </c>
      <c r="C28" s="77" t="s">
        <v>101</v>
      </c>
      <c r="D28" s="84" t="s">
        <v>51</v>
      </c>
      <c r="E28" s="87" t="s">
        <v>35</v>
      </c>
      <c r="F28" s="109" t="s">
        <v>68</v>
      </c>
      <c r="G28" s="118">
        <v>294</v>
      </c>
      <c r="H28" s="114">
        <v>61</v>
      </c>
      <c r="I28" s="71">
        <v>92</v>
      </c>
      <c r="J28" s="71">
        <v>75</v>
      </c>
      <c r="K28" s="72">
        <v>66</v>
      </c>
      <c r="L28" s="70">
        <v>72</v>
      </c>
      <c r="M28" s="71">
        <v>94</v>
      </c>
      <c r="N28" s="71">
        <v>119</v>
      </c>
      <c r="O28" s="73"/>
      <c r="P28" s="62">
        <f t="shared" si="1"/>
        <v>1.180327868852459</v>
      </c>
      <c r="Q28" s="62">
        <f t="shared" si="1"/>
        <v>1.0217391304347827</v>
      </c>
      <c r="R28" s="62">
        <f t="shared" si="0"/>
        <v>1.5866666666666667</v>
      </c>
      <c r="S28" s="62"/>
      <c r="T28" s="62">
        <f t="shared" si="4"/>
        <v>0.56462585034013602</v>
      </c>
      <c r="U28" s="55">
        <f t="shared" si="2"/>
        <v>1.25</v>
      </c>
      <c r="V28" s="32"/>
      <c r="W28" s="75" t="s">
        <v>116</v>
      </c>
    </row>
    <row r="29" spans="2:23" ht="290.25" x14ac:dyDescent="0.25">
      <c r="B29" s="79" t="s">
        <v>18</v>
      </c>
      <c r="C29" s="82" t="s">
        <v>102</v>
      </c>
      <c r="D29" s="83" t="s">
        <v>52</v>
      </c>
      <c r="E29" s="89" t="s">
        <v>35</v>
      </c>
      <c r="F29" s="111" t="s">
        <v>69</v>
      </c>
      <c r="G29" s="119">
        <v>56</v>
      </c>
      <c r="H29" s="114">
        <v>17</v>
      </c>
      <c r="I29" s="71">
        <v>19</v>
      </c>
      <c r="J29" s="71">
        <v>16</v>
      </c>
      <c r="K29" s="72">
        <v>4</v>
      </c>
      <c r="L29" s="70">
        <v>15</v>
      </c>
      <c r="M29" s="71">
        <v>24</v>
      </c>
      <c r="N29" s="71">
        <v>31</v>
      </c>
      <c r="O29" s="73"/>
      <c r="P29" s="62">
        <f t="shared" si="1"/>
        <v>0.88235294117647056</v>
      </c>
      <c r="Q29" s="62">
        <f t="shared" si="1"/>
        <v>1.263157894736842</v>
      </c>
      <c r="R29" s="62">
        <f t="shared" si="0"/>
        <v>1.9375</v>
      </c>
      <c r="S29" s="62"/>
      <c r="T29" s="62">
        <f t="shared" si="4"/>
        <v>0.6964285714285714</v>
      </c>
      <c r="U29" s="55">
        <f t="shared" si="2"/>
        <v>1.3461538461538463</v>
      </c>
      <c r="V29" s="32"/>
      <c r="W29" s="75" t="s">
        <v>129</v>
      </c>
    </row>
    <row r="30" spans="2:23" ht="276" x14ac:dyDescent="0.25">
      <c r="B30" s="79" t="s">
        <v>18</v>
      </c>
      <c r="C30" s="82" t="s">
        <v>103</v>
      </c>
      <c r="D30" s="83" t="s">
        <v>53</v>
      </c>
      <c r="E30" s="89" t="s">
        <v>35</v>
      </c>
      <c r="F30" s="111" t="s">
        <v>70</v>
      </c>
      <c r="G30" s="119">
        <v>10</v>
      </c>
      <c r="H30" s="114"/>
      <c r="I30" s="71">
        <v>9</v>
      </c>
      <c r="J30" s="71">
        <v>1</v>
      </c>
      <c r="K30" s="72"/>
      <c r="L30" s="70">
        <v>4</v>
      </c>
      <c r="M30" s="71">
        <v>0</v>
      </c>
      <c r="N30" s="71">
        <v>10</v>
      </c>
      <c r="O30" s="73"/>
      <c r="P30" s="74"/>
      <c r="Q30" s="62">
        <f t="shared" si="1"/>
        <v>0</v>
      </c>
      <c r="R30" s="62">
        <f t="shared" si="1"/>
        <v>10</v>
      </c>
      <c r="S30" s="62"/>
      <c r="T30" s="62">
        <f t="shared" si="4"/>
        <v>0.4</v>
      </c>
      <c r="U30" s="55">
        <f t="shared" si="2"/>
        <v>1.4</v>
      </c>
      <c r="V30" s="32"/>
      <c r="W30" s="75" t="s">
        <v>130</v>
      </c>
    </row>
    <row r="31" spans="2:23" ht="276.75" x14ac:dyDescent="0.25">
      <c r="B31" s="79" t="s">
        <v>18</v>
      </c>
      <c r="C31" s="82" t="s">
        <v>104</v>
      </c>
      <c r="D31" s="83" t="s">
        <v>54</v>
      </c>
      <c r="E31" s="89" t="s">
        <v>35</v>
      </c>
      <c r="F31" s="111" t="s">
        <v>71</v>
      </c>
      <c r="G31" s="119">
        <v>48</v>
      </c>
      <c r="H31" s="114">
        <v>14</v>
      </c>
      <c r="I31" s="71">
        <v>14</v>
      </c>
      <c r="J31" s="71">
        <v>17</v>
      </c>
      <c r="K31" s="72">
        <v>12</v>
      </c>
      <c r="L31" s="70">
        <v>21</v>
      </c>
      <c r="M31" s="71">
        <v>43</v>
      </c>
      <c r="N31" s="71">
        <v>42</v>
      </c>
      <c r="O31" s="73"/>
      <c r="P31" s="62">
        <f t="shared" si="1"/>
        <v>1.5</v>
      </c>
      <c r="Q31" s="62">
        <f t="shared" si="1"/>
        <v>3.0714285714285716</v>
      </c>
      <c r="R31" s="62">
        <f t="shared" si="1"/>
        <v>2.4705882352941178</v>
      </c>
      <c r="S31" s="62"/>
      <c r="T31" s="62">
        <f t="shared" si="4"/>
        <v>1.3333333333333333</v>
      </c>
      <c r="U31" s="55">
        <f t="shared" si="2"/>
        <v>2.3555555555555556</v>
      </c>
      <c r="V31" s="32"/>
      <c r="W31" s="75" t="s">
        <v>107</v>
      </c>
    </row>
    <row r="32" spans="2:23" ht="249" thickBot="1" x14ac:dyDescent="0.3">
      <c r="B32" s="8" t="s">
        <v>18</v>
      </c>
      <c r="C32" s="85" t="s">
        <v>105</v>
      </c>
      <c r="D32" s="86" t="s">
        <v>55</v>
      </c>
      <c r="E32" s="90" t="s">
        <v>35</v>
      </c>
      <c r="F32" s="112" t="s">
        <v>72</v>
      </c>
      <c r="G32" s="120">
        <v>180</v>
      </c>
      <c r="H32" s="115">
        <v>30</v>
      </c>
      <c r="I32" s="35">
        <v>50</v>
      </c>
      <c r="J32" s="35">
        <v>50</v>
      </c>
      <c r="K32" s="36">
        <v>50</v>
      </c>
      <c r="L32" s="34">
        <v>32</v>
      </c>
      <c r="M32" s="35">
        <v>27</v>
      </c>
      <c r="N32" s="35">
        <v>36</v>
      </c>
      <c r="O32" s="37"/>
      <c r="P32" s="62">
        <f t="shared" si="1"/>
        <v>1.0666666666666667</v>
      </c>
      <c r="Q32" s="62">
        <f t="shared" si="1"/>
        <v>0.54</v>
      </c>
      <c r="R32" s="62">
        <f t="shared" si="1"/>
        <v>0.72</v>
      </c>
      <c r="S32" s="62"/>
      <c r="T32" s="62">
        <f t="shared" si="4"/>
        <v>0.32777777777777778</v>
      </c>
      <c r="U32" s="55">
        <f t="shared" si="2"/>
        <v>0.73076923076923073</v>
      </c>
      <c r="V32" s="32"/>
      <c r="W32" s="67" t="s">
        <v>131</v>
      </c>
    </row>
    <row r="33" spans="3:23" ht="28.5" customHeight="1" x14ac:dyDescent="0.25">
      <c r="P33" s="64">
        <f t="shared" ref="P33:V33" si="5">AVERAGE(P17:P32)</f>
        <v>1.3708721870355498</v>
      </c>
      <c r="Q33" s="64">
        <f t="shared" si="5"/>
        <v>0.7994535594764427</v>
      </c>
      <c r="R33" s="64">
        <f>AVERAGE(R17:R32)</f>
        <v>4.7026127244093718</v>
      </c>
      <c r="S33" s="64" t="e">
        <f t="shared" si="5"/>
        <v>#DIV/0!</v>
      </c>
      <c r="T33" s="64">
        <f t="shared" si="5"/>
        <v>1.0409912527219138</v>
      </c>
      <c r="U33" s="101">
        <f t="shared" si="5"/>
        <v>1.9965668375639121</v>
      </c>
      <c r="V33" s="64" t="e">
        <f t="shared" si="5"/>
        <v>#DIV/0!</v>
      </c>
    </row>
    <row r="36" spans="3:23" ht="66.75" customHeight="1" x14ac:dyDescent="0.25"/>
    <row r="40" spans="3:23" ht="73.5" customHeight="1" x14ac:dyDescent="0.25">
      <c r="C40" s="168" t="s">
        <v>132</v>
      </c>
      <c r="D40" s="169"/>
      <c r="E40" s="169"/>
      <c r="F40" s="169"/>
      <c r="G40" s="106"/>
      <c r="L40" s="168" t="s">
        <v>26</v>
      </c>
      <c r="M40" s="169"/>
      <c r="N40" s="169"/>
      <c r="O40" s="169"/>
      <c r="P40" s="169"/>
      <c r="Q40" s="169"/>
      <c r="U40" s="168" t="s">
        <v>133</v>
      </c>
      <c r="V40" s="169"/>
      <c r="W40" s="169"/>
    </row>
    <row r="43" spans="3:23" ht="15.75" thickBot="1" x14ac:dyDescent="0.3"/>
    <row r="44" spans="3:23" ht="15.75" customHeight="1" thickBot="1" x14ac:dyDescent="0.3">
      <c r="D44" s="170" t="s">
        <v>20</v>
      </c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2"/>
    </row>
    <row r="45" spans="3:23" ht="27" customHeight="1" thickBot="1" x14ac:dyDescent="0.3">
      <c r="D45" s="173" t="s">
        <v>21</v>
      </c>
      <c r="E45" s="166" t="s">
        <v>10</v>
      </c>
      <c r="F45" s="175" t="s">
        <v>11</v>
      </c>
      <c r="G45" s="176"/>
      <c r="H45" s="176"/>
      <c r="I45" s="176"/>
      <c r="J45" s="177"/>
      <c r="K45" s="175" t="s">
        <v>12</v>
      </c>
      <c r="L45" s="176"/>
      <c r="M45" s="176"/>
      <c r="N45" s="177"/>
      <c r="O45" s="175" t="s">
        <v>13</v>
      </c>
      <c r="P45" s="176"/>
      <c r="Q45" s="176"/>
      <c r="R45" s="177"/>
      <c r="S45" s="175" t="s">
        <v>14</v>
      </c>
      <c r="T45" s="176"/>
      <c r="U45" s="176"/>
      <c r="V45" s="177"/>
      <c r="W45" s="173" t="s">
        <v>32</v>
      </c>
    </row>
    <row r="46" spans="3:23" ht="27" customHeight="1" thickBot="1" x14ac:dyDescent="0.3">
      <c r="D46" s="174"/>
      <c r="E46" s="167"/>
      <c r="F46" s="14" t="s">
        <v>22</v>
      </c>
      <c r="G46" s="102"/>
      <c r="H46" s="19" t="s">
        <v>23</v>
      </c>
      <c r="I46" s="15" t="s">
        <v>24</v>
      </c>
      <c r="J46" s="20" t="s">
        <v>25</v>
      </c>
      <c r="K46" s="14" t="s">
        <v>22</v>
      </c>
      <c r="L46" s="19" t="s">
        <v>23</v>
      </c>
      <c r="M46" s="15" t="s">
        <v>24</v>
      </c>
      <c r="N46" s="20" t="s">
        <v>25</v>
      </c>
      <c r="O46" s="14" t="s">
        <v>6</v>
      </c>
      <c r="P46" s="19" t="s">
        <v>7</v>
      </c>
      <c r="Q46" s="15" t="s">
        <v>8</v>
      </c>
      <c r="R46" s="20" t="s">
        <v>9</v>
      </c>
      <c r="S46" s="14" t="s">
        <v>6</v>
      </c>
      <c r="T46" s="19" t="s">
        <v>7</v>
      </c>
      <c r="U46" s="15" t="s">
        <v>8</v>
      </c>
      <c r="V46" s="20" t="s">
        <v>9</v>
      </c>
      <c r="W46" s="174"/>
    </row>
    <row r="47" spans="3:23" ht="15.75" thickBot="1" x14ac:dyDescent="0.3">
      <c r="D47" s="141"/>
      <c r="E47" s="142"/>
      <c r="F47" s="58"/>
      <c r="G47" s="103"/>
      <c r="H47" s="59"/>
      <c r="I47" s="59"/>
      <c r="J47" s="60"/>
      <c r="K47" s="58"/>
      <c r="L47" s="59"/>
      <c r="M47" s="59"/>
      <c r="N47" s="61"/>
      <c r="O47" s="62" t="str">
        <f>IFERROR((K47/F47),"100%")</f>
        <v>100%</v>
      </c>
      <c r="P47" s="55" t="str">
        <f t="shared" ref="P47:R47" si="6">IFERROR((L47/H47),"100%")</f>
        <v>100%</v>
      </c>
      <c r="Q47" s="55" t="str">
        <f t="shared" si="6"/>
        <v>100%</v>
      </c>
      <c r="R47" s="32" t="str">
        <f t="shared" si="6"/>
        <v>100%</v>
      </c>
      <c r="S47" s="62" t="str">
        <f>IFERROR(((K47)/(F47)),"100%")</f>
        <v>100%</v>
      </c>
      <c r="T47" s="62" t="str">
        <f>IFERROR(((L47+M47)/(H47+I47)),"100%")</f>
        <v>100%</v>
      </c>
      <c r="U47" s="55" t="str">
        <f>IFERROR(((L47+M47+N47)/(H47+I47+J47)),"100%")</f>
        <v>100%</v>
      </c>
      <c r="V47" s="32" t="str">
        <f>IFERROR(((L47+M47+N47+O47)/(H47+I47+J47+K47)),"100%")</f>
        <v>100%</v>
      </c>
      <c r="W47" s="65"/>
    </row>
    <row r="48" spans="3:23" x14ac:dyDescent="0.25">
      <c r="D48" s="16" t="s">
        <v>74</v>
      </c>
      <c r="E48" s="38"/>
      <c r="F48" s="39"/>
      <c r="G48" s="39"/>
      <c r="H48" s="39"/>
      <c r="I48" s="39"/>
      <c r="J48" s="39"/>
      <c r="K48" s="39"/>
      <c r="L48" s="40"/>
      <c r="M48" s="40"/>
      <c r="N48" s="41"/>
      <c r="O48" s="32">
        <f>IFERROR(K48/F48,"100"%)</f>
        <v>1</v>
      </c>
      <c r="P48" s="42"/>
      <c r="Q48" s="42"/>
      <c r="R48" s="43"/>
      <c r="S48" s="33" t="str">
        <f>IFERROR(K48/E48,"100%")</f>
        <v>100%</v>
      </c>
      <c r="T48" s="42"/>
      <c r="U48" s="42"/>
      <c r="V48" s="43"/>
      <c r="W48" s="17"/>
    </row>
    <row r="49" spans="4:23" ht="30" x14ac:dyDescent="0.25">
      <c r="D49" s="91" t="s">
        <v>75</v>
      </c>
      <c r="E49" s="92"/>
      <c r="F49" s="93"/>
      <c r="G49" s="93"/>
      <c r="H49" s="93"/>
      <c r="I49" s="93"/>
      <c r="J49" s="93"/>
      <c r="K49" s="93"/>
      <c r="L49" s="94"/>
      <c r="M49" s="94"/>
      <c r="N49" s="95"/>
      <c r="O49" s="32"/>
      <c r="P49" s="96"/>
      <c r="Q49" s="96"/>
      <c r="R49" s="97"/>
      <c r="S49" s="33"/>
      <c r="T49" s="96"/>
      <c r="U49" s="96"/>
      <c r="V49" s="97"/>
      <c r="W49" s="17"/>
    </row>
    <row r="50" spans="4:23" ht="45" x14ac:dyDescent="0.25">
      <c r="D50" s="91" t="s">
        <v>76</v>
      </c>
      <c r="E50" s="92"/>
      <c r="F50" s="93"/>
      <c r="G50" s="93"/>
      <c r="H50" s="93"/>
      <c r="I50" s="93"/>
      <c r="J50" s="93"/>
      <c r="K50" s="93"/>
      <c r="L50" s="94"/>
      <c r="M50" s="94"/>
      <c r="N50" s="95"/>
      <c r="O50" s="32"/>
      <c r="P50" s="96"/>
      <c r="Q50" s="96"/>
      <c r="R50" s="97"/>
      <c r="S50" s="33"/>
      <c r="T50" s="96"/>
      <c r="U50" s="96"/>
      <c r="V50" s="97"/>
      <c r="W50" s="17"/>
    </row>
    <row r="51" spans="4:23" ht="30" x14ac:dyDescent="0.25">
      <c r="D51" s="91" t="s">
        <v>77</v>
      </c>
      <c r="E51" s="92"/>
      <c r="F51" s="93"/>
      <c r="G51" s="93"/>
      <c r="H51" s="93"/>
      <c r="I51" s="93"/>
      <c r="J51" s="93"/>
      <c r="K51" s="93"/>
      <c r="L51" s="94"/>
      <c r="M51" s="94"/>
      <c r="N51" s="95"/>
      <c r="O51" s="32"/>
      <c r="P51" s="96"/>
      <c r="Q51" s="96"/>
      <c r="R51" s="97"/>
      <c r="S51" s="33"/>
      <c r="T51" s="96"/>
      <c r="U51" s="96"/>
      <c r="V51" s="97"/>
      <c r="W51" s="17"/>
    </row>
    <row r="52" spans="4:23" ht="30" x14ac:dyDescent="0.25">
      <c r="D52" s="91" t="s">
        <v>78</v>
      </c>
      <c r="E52" s="92"/>
      <c r="F52" s="93"/>
      <c r="G52" s="93"/>
      <c r="H52" s="93"/>
      <c r="I52" s="93"/>
      <c r="J52" s="93"/>
      <c r="K52" s="93"/>
      <c r="L52" s="94"/>
      <c r="M52" s="94"/>
      <c r="N52" s="95"/>
      <c r="O52" s="32"/>
      <c r="P52" s="96"/>
      <c r="Q52" s="96"/>
      <c r="R52" s="97"/>
      <c r="S52" s="33"/>
      <c r="T52" s="96"/>
      <c r="U52" s="96"/>
      <c r="V52" s="97"/>
      <c r="W52" s="17"/>
    </row>
    <row r="53" spans="4:23" ht="45" x14ac:dyDescent="0.25">
      <c r="D53" s="91" t="s">
        <v>79</v>
      </c>
      <c r="E53" s="92"/>
      <c r="F53" s="93"/>
      <c r="G53" s="93"/>
      <c r="H53" s="93"/>
      <c r="I53" s="93"/>
      <c r="J53" s="93"/>
      <c r="K53" s="93"/>
      <c r="L53" s="94"/>
      <c r="M53" s="94"/>
      <c r="N53" s="95"/>
      <c r="O53" s="32"/>
      <c r="P53" s="96"/>
      <c r="Q53" s="96"/>
      <c r="R53" s="97"/>
      <c r="S53" s="33"/>
      <c r="T53" s="96"/>
      <c r="U53" s="96"/>
      <c r="V53" s="97"/>
      <c r="W53" s="17"/>
    </row>
    <row r="54" spans="4:23" x14ac:dyDescent="0.25">
      <c r="D54" s="91" t="s">
        <v>80</v>
      </c>
      <c r="E54" s="92"/>
      <c r="F54" s="93"/>
      <c r="G54" s="93"/>
      <c r="H54" s="93"/>
      <c r="I54" s="93"/>
      <c r="J54" s="93"/>
      <c r="K54" s="93"/>
      <c r="L54" s="94"/>
      <c r="M54" s="94"/>
      <c r="N54" s="95"/>
      <c r="O54" s="32"/>
      <c r="P54" s="96"/>
      <c r="Q54" s="96"/>
      <c r="R54" s="97"/>
      <c r="S54" s="33"/>
      <c r="T54" s="96"/>
      <c r="U54" s="96"/>
      <c r="V54" s="97"/>
      <c r="W54" s="17"/>
    </row>
    <row r="55" spans="4:23" ht="30" x14ac:dyDescent="0.25">
      <c r="D55" s="91" t="s">
        <v>81</v>
      </c>
      <c r="E55" s="92"/>
      <c r="F55" s="93"/>
      <c r="G55" s="93"/>
      <c r="H55" s="93"/>
      <c r="I55" s="93"/>
      <c r="J55" s="93"/>
      <c r="K55" s="93"/>
      <c r="L55" s="94"/>
      <c r="M55" s="94"/>
      <c r="N55" s="95"/>
      <c r="O55" s="32"/>
      <c r="P55" s="96"/>
      <c r="Q55" s="96"/>
      <c r="R55" s="97"/>
      <c r="S55" s="33"/>
      <c r="T55" s="96"/>
      <c r="U55" s="96"/>
      <c r="V55" s="97"/>
      <c r="W55" s="17"/>
    </row>
    <row r="56" spans="4:23" ht="30" x14ac:dyDescent="0.25">
      <c r="D56" s="91" t="s">
        <v>82</v>
      </c>
      <c r="E56" s="92"/>
      <c r="F56" s="93"/>
      <c r="G56" s="93"/>
      <c r="H56" s="93"/>
      <c r="I56" s="93"/>
      <c r="J56" s="93"/>
      <c r="K56" s="93"/>
      <c r="L56" s="94"/>
      <c r="M56" s="94"/>
      <c r="N56" s="95"/>
      <c r="O56" s="32"/>
      <c r="P56" s="96"/>
      <c r="Q56" s="96"/>
      <c r="R56" s="97"/>
      <c r="S56" s="33"/>
      <c r="T56" s="96"/>
      <c r="U56" s="96"/>
      <c r="V56" s="97"/>
      <c r="W56" s="17"/>
    </row>
    <row r="57" spans="4:23" ht="30.75" thickBot="1" x14ac:dyDescent="0.3">
      <c r="D57" s="98" t="s">
        <v>83</v>
      </c>
      <c r="E57" s="99"/>
      <c r="F57" s="44"/>
      <c r="G57" s="44"/>
      <c r="H57" s="44"/>
      <c r="I57" s="44"/>
      <c r="J57" s="44"/>
      <c r="K57" s="44"/>
      <c r="L57" s="45"/>
      <c r="M57" s="45"/>
      <c r="N57" s="46"/>
      <c r="O57" s="47"/>
      <c r="P57" s="48"/>
      <c r="Q57" s="48"/>
      <c r="R57" s="49"/>
      <c r="S57" s="50"/>
      <c r="T57" s="48"/>
      <c r="U57" s="48"/>
      <c r="V57" s="49"/>
      <c r="W57" s="18"/>
    </row>
  </sheetData>
  <mergeCells count="25">
    <mergeCell ref="B11:B12"/>
    <mergeCell ref="C11:C12"/>
    <mergeCell ref="W11:W12"/>
    <mergeCell ref="E45:E46"/>
    <mergeCell ref="L40:Q40"/>
    <mergeCell ref="U40:W40"/>
    <mergeCell ref="C40:F40"/>
    <mergeCell ref="D44:W44"/>
    <mergeCell ref="D45:D46"/>
    <mergeCell ref="F45:J45"/>
    <mergeCell ref="K45:N45"/>
    <mergeCell ref="O45:R45"/>
    <mergeCell ref="S45:V45"/>
    <mergeCell ref="W45:W46"/>
    <mergeCell ref="T11:V11"/>
    <mergeCell ref="B14:F14"/>
    <mergeCell ref="D47:E47"/>
    <mergeCell ref="E2:S2"/>
    <mergeCell ref="E3:S3"/>
    <mergeCell ref="D11:F11"/>
    <mergeCell ref="L11:O11"/>
    <mergeCell ref="P11:S11"/>
    <mergeCell ref="E4:S4"/>
    <mergeCell ref="E5:S5"/>
    <mergeCell ref="G11:K11"/>
  </mergeCells>
  <conditionalFormatting sqref="T48:V56 P48:R56 K48:N57 L15:O32">
    <cfRule type="containsBlanks" dxfId="95" priority="134">
      <formula>LEN(TRIM(K15))=0</formula>
    </cfRule>
  </conditionalFormatting>
  <conditionalFormatting sqref="H15:K32 F48:J57">
    <cfRule type="containsBlanks" dxfId="94" priority="133">
      <formula>LEN(TRIM(F15))=0</formula>
    </cfRule>
  </conditionalFormatting>
  <conditionalFormatting sqref="O48:O56 S48:S56">
    <cfRule type="cellIs" dxfId="93" priority="117" stopIfTrue="1" operator="equal">
      <formula>"100%"</formula>
    </cfRule>
    <cfRule type="cellIs" dxfId="92" priority="118" stopIfTrue="1" operator="lessThan">
      <formula>0.5</formula>
    </cfRule>
    <cfRule type="cellIs" dxfId="91" priority="119" stopIfTrue="1" operator="between">
      <formula>0.5</formula>
      <formula>0.7</formula>
    </cfRule>
    <cfRule type="cellIs" dxfId="90" priority="120" stopIfTrue="1" operator="between">
      <formula>0.7</formula>
      <formula>1.2</formula>
    </cfRule>
    <cfRule type="cellIs" dxfId="89" priority="121" stopIfTrue="1" operator="greaterThanOrEqual">
      <formula>1.2</formula>
    </cfRule>
    <cfRule type="containsBlanks" dxfId="88" priority="122" stopIfTrue="1">
      <formula>LEN(TRIM(O48))=0</formula>
    </cfRule>
  </conditionalFormatting>
  <conditionalFormatting sqref="O57:V57">
    <cfRule type="containsBlanks" dxfId="87" priority="110">
      <formula>LEN(TRIM(O57))=0</formula>
    </cfRule>
  </conditionalFormatting>
  <conditionalFormatting sqref="P14:P18 P31:P32 P24 P21 P26:P29 Q15:Q20 Q27:Q32 Q23:Q24 Q14:S14 T26:T32 T23:T24 T15:T21 R15:R32">
    <cfRule type="cellIs" dxfId="86" priority="90" stopIfTrue="1" operator="equal">
      <formula>"100%"</formula>
    </cfRule>
    <cfRule type="cellIs" dxfId="85" priority="91" stopIfTrue="1" operator="lessThan">
      <formula>0.5</formula>
    </cfRule>
    <cfRule type="cellIs" dxfId="84" priority="92" stopIfTrue="1" operator="between">
      <formula>0.5</formula>
      <formula>0.7</formula>
    </cfRule>
    <cfRule type="cellIs" dxfId="83" priority="93" stopIfTrue="1" operator="between">
      <formula>0.7</formula>
      <formula>1.2</formula>
    </cfRule>
    <cfRule type="cellIs" dxfId="82" priority="94" stopIfTrue="1" operator="greaterThanOrEqual">
      <formula>1.2</formula>
    </cfRule>
    <cfRule type="containsBlanks" dxfId="81" priority="95" stopIfTrue="1">
      <formula>LEN(TRIM(P14))=0</formula>
    </cfRule>
  </conditionalFormatting>
  <conditionalFormatting sqref="L14:O14">
    <cfRule type="containsBlanks" dxfId="80" priority="89">
      <formula>LEN(TRIM(L14))=0</formula>
    </cfRule>
  </conditionalFormatting>
  <conditionalFormatting sqref="H14:K14">
    <cfRule type="containsBlanks" dxfId="79" priority="88">
      <formula>LEN(TRIM(H14))=0</formula>
    </cfRule>
  </conditionalFormatting>
  <conditionalFormatting sqref="T25 T22 V14:V32">
    <cfRule type="cellIs" dxfId="78" priority="82" stopIfTrue="1" operator="equal">
      <formula>"100%"</formula>
    </cfRule>
    <cfRule type="cellIs" dxfId="77" priority="83" stopIfTrue="1" operator="lessThan">
      <formula>0.5</formula>
    </cfRule>
    <cfRule type="cellIs" dxfId="76" priority="84" stopIfTrue="1" operator="between">
      <formula>0.5</formula>
      <formula>0.7</formula>
    </cfRule>
    <cfRule type="cellIs" dxfId="75" priority="85" stopIfTrue="1" operator="between">
      <formula>0.7</formula>
      <formula>1.2</formula>
    </cfRule>
    <cfRule type="cellIs" dxfId="74" priority="86" stopIfTrue="1" operator="greaterThanOrEqual">
      <formula>1.2</formula>
    </cfRule>
    <cfRule type="containsBlanks" dxfId="73" priority="87" stopIfTrue="1">
      <formula>LEN(TRIM(T14))=0</formula>
    </cfRule>
  </conditionalFormatting>
  <conditionalFormatting sqref="T25 T22 V14:V32">
    <cfRule type="containsBlanks" dxfId="72" priority="81">
      <formula>LEN(TRIM(T14))=0</formula>
    </cfRule>
  </conditionalFormatting>
  <conditionalFormatting sqref="K47:N47">
    <cfRule type="containsBlanks" dxfId="71" priority="80">
      <formula>LEN(TRIM(K47))=0</formula>
    </cfRule>
  </conditionalFormatting>
  <conditionalFormatting sqref="F47:J47">
    <cfRule type="containsBlanks" dxfId="70" priority="79">
      <formula>LEN(TRIM(F47))=0</formula>
    </cfRule>
  </conditionalFormatting>
  <conditionalFormatting sqref="O47:R47">
    <cfRule type="cellIs" dxfId="69" priority="73" stopIfTrue="1" operator="equal">
      <formula>"100%"</formula>
    </cfRule>
    <cfRule type="cellIs" dxfId="68" priority="74" stopIfTrue="1" operator="lessThan">
      <formula>0.5</formula>
    </cfRule>
    <cfRule type="cellIs" dxfId="67" priority="75" stopIfTrue="1" operator="between">
      <formula>0.5</formula>
      <formula>0.7</formula>
    </cfRule>
    <cfRule type="cellIs" dxfId="66" priority="76" stopIfTrue="1" operator="between">
      <formula>0.7</formula>
      <formula>1.2</formula>
    </cfRule>
    <cfRule type="cellIs" dxfId="65" priority="77" stopIfTrue="1" operator="greaterThanOrEqual">
      <formula>1.2</formula>
    </cfRule>
    <cfRule type="containsBlanks" dxfId="64" priority="78" stopIfTrue="1">
      <formula>LEN(TRIM(O47))=0</formula>
    </cfRule>
  </conditionalFormatting>
  <conditionalFormatting sqref="S47:V47">
    <cfRule type="cellIs" dxfId="63" priority="67" stopIfTrue="1" operator="equal">
      <formula>"100%"</formula>
    </cfRule>
    <cfRule type="cellIs" dxfId="62" priority="68" stopIfTrue="1" operator="lessThan">
      <formula>0.5</formula>
    </cfRule>
    <cfRule type="cellIs" dxfId="61" priority="69" stopIfTrue="1" operator="between">
      <formula>0.5</formula>
      <formula>0.7</formula>
    </cfRule>
    <cfRule type="cellIs" dxfId="60" priority="70" stopIfTrue="1" operator="between">
      <formula>0.7</formula>
      <formula>1.2</formula>
    </cfRule>
    <cfRule type="cellIs" dxfId="59" priority="71" stopIfTrue="1" operator="greaterThanOrEqual">
      <formula>1.2</formula>
    </cfRule>
    <cfRule type="containsBlanks" dxfId="58" priority="72" stopIfTrue="1">
      <formula>LEN(TRIM(S47))=0</formula>
    </cfRule>
  </conditionalFormatting>
  <conditionalFormatting sqref="S47:V47">
    <cfRule type="containsBlanks" dxfId="57" priority="66">
      <formula>LEN(TRIM(S47))=0</formula>
    </cfRule>
  </conditionalFormatting>
  <conditionalFormatting sqref="P30">
    <cfRule type="containsBlanks" dxfId="56" priority="64">
      <formula>LEN(TRIM(P30))=0</formula>
    </cfRule>
  </conditionalFormatting>
  <conditionalFormatting sqref="S15:S32 Q25:Q26 Q21:Q22">
    <cfRule type="cellIs" dxfId="55" priority="56" stopIfTrue="1" operator="equal">
      <formula>"100%"</formula>
    </cfRule>
    <cfRule type="cellIs" dxfId="54" priority="57" stopIfTrue="1" operator="lessThan">
      <formula>0.5</formula>
    </cfRule>
    <cfRule type="cellIs" dxfId="53" priority="58" stopIfTrue="1" operator="between">
      <formula>0.5</formula>
      <formula>0.7</formula>
    </cfRule>
    <cfRule type="cellIs" dxfId="52" priority="59" stopIfTrue="1" operator="between">
      <formula>0.7</formula>
      <formula>1.2</formula>
    </cfRule>
    <cfRule type="cellIs" dxfId="51" priority="60" stopIfTrue="1" operator="greaterThanOrEqual">
      <formula>1.2</formula>
    </cfRule>
    <cfRule type="containsBlanks" dxfId="50" priority="61" stopIfTrue="1">
      <formula>LEN(TRIM(Q15))=0</formula>
    </cfRule>
  </conditionalFormatting>
  <conditionalFormatting sqref="S15:S32 Q25:Q26 Q21:Q22">
    <cfRule type="containsBlanks" dxfId="49" priority="55">
      <formula>LEN(TRIM(Q15))=0</formula>
    </cfRule>
  </conditionalFormatting>
  <conditionalFormatting sqref="P22">
    <cfRule type="containsBlanks" dxfId="48" priority="54">
      <formula>LEN(TRIM(P22))=0</formula>
    </cfRule>
  </conditionalFormatting>
  <conditionalFormatting sqref="P19">
    <cfRule type="cellIs" dxfId="47" priority="48" stopIfTrue="1" operator="equal">
      <formula>"100%"</formula>
    </cfRule>
    <cfRule type="cellIs" dxfId="46" priority="49" stopIfTrue="1" operator="lessThan">
      <formula>0.5</formula>
    </cfRule>
    <cfRule type="cellIs" dxfId="45" priority="50" stopIfTrue="1" operator="between">
      <formula>0.5</formula>
      <formula>0.7</formula>
    </cfRule>
    <cfRule type="cellIs" dxfId="44" priority="51" stopIfTrue="1" operator="between">
      <formula>0.7</formula>
      <formula>1.2</formula>
    </cfRule>
    <cfRule type="cellIs" dxfId="43" priority="52" stopIfTrue="1" operator="greaterThanOrEqual">
      <formula>1.2</formula>
    </cfRule>
    <cfRule type="containsBlanks" dxfId="42" priority="53" stopIfTrue="1">
      <formula>LEN(TRIM(P19))=0</formula>
    </cfRule>
  </conditionalFormatting>
  <conditionalFormatting sqref="P19">
    <cfRule type="containsBlanks" dxfId="41" priority="47">
      <formula>LEN(TRIM(P19))=0</formula>
    </cfRule>
  </conditionalFormatting>
  <conditionalFormatting sqref="P20">
    <cfRule type="cellIs" dxfId="40" priority="41" stopIfTrue="1" operator="equal">
      <formula>"100%"</formula>
    </cfRule>
    <cfRule type="cellIs" dxfId="39" priority="42" stopIfTrue="1" operator="lessThan">
      <formula>0.5</formula>
    </cfRule>
    <cfRule type="cellIs" dxfId="38" priority="43" stopIfTrue="1" operator="between">
      <formula>0.5</formula>
      <formula>0.7</formula>
    </cfRule>
    <cfRule type="cellIs" dxfId="37" priority="44" stopIfTrue="1" operator="between">
      <formula>0.7</formula>
      <formula>1.2</formula>
    </cfRule>
    <cfRule type="cellIs" dxfId="36" priority="45" stopIfTrue="1" operator="greaterThanOrEqual">
      <formula>1.2</formula>
    </cfRule>
    <cfRule type="containsBlanks" dxfId="35" priority="46" stopIfTrue="1">
      <formula>LEN(TRIM(P20))=0</formula>
    </cfRule>
  </conditionalFormatting>
  <conditionalFormatting sqref="P20">
    <cfRule type="containsBlanks" dxfId="34" priority="40">
      <formula>LEN(TRIM(P20))=0</formula>
    </cfRule>
  </conditionalFormatting>
  <conditionalFormatting sqref="P23">
    <cfRule type="cellIs" dxfId="33" priority="34" stopIfTrue="1" operator="equal">
      <formula>"100%"</formula>
    </cfRule>
    <cfRule type="cellIs" dxfId="32" priority="35" stopIfTrue="1" operator="lessThan">
      <formula>0.5</formula>
    </cfRule>
    <cfRule type="cellIs" dxfId="31" priority="36" stopIfTrue="1" operator="between">
      <formula>0.5</formula>
      <formula>0.7</formula>
    </cfRule>
    <cfRule type="cellIs" dxfId="30" priority="37" stopIfTrue="1" operator="between">
      <formula>0.7</formula>
      <formula>1.2</formula>
    </cfRule>
    <cfRule type="cellIs" dxfId="29" priority="38" stopIfTrue="1" operator="greaterThanOrEqual">
      <formula>1.2</formula>
    </cfRule>
    <cfRule type="containsBlanks" dxfId="28" priority="39" stopIfTrue="1">
      <formula>LEN(TRIM(P23))=0</formula>
    </cfRule>
  </conditionalFormatting>
  <conditionalFormatting sqref="P23">
    <cfRule type="containsBlanks" dxfId="27" priority="33">
      <formula>LEN(TRIM(P23))=0</formula>
    </cfRule>
  </conditionalFormatting>
  <conditionalFormatting sqref="P25">
    <cfRule type="cellIs" dxfId="26" priority="27" stopIfTrue="1" operator="equal">
      <formula>"100%"</formula>
    </cfRule>
    <cfRule type="cellIs" dxfId="25" priority="28" stopIfTrue="1" operator="lessThan">
      <formula>0.5</formula>
    </cfRule>
    <cfRule type="cellIs" dxfId="24" priority="29" stopIfTrue="1" operator="between">
      <formula>0.5</formula>
      <formula>0.7</formula>
    </cfRule>
    <cfRule type="cellIs" dxfId="23" priority="30" stopIfTrue="1" operator="between">
      <formula>0.7</formula>
      <formula>1.2</formula>
    </cfRule>
    <cfRule type="cellIs" dxfId="22" priority="31" stopIfTrue="1" operator="greaterThanOrEqual">
      <formula>1.2</formula>
    </cfRule>
    <cfRule type="containsBlanks" dxfId="21" priority="32" stopIfTrue="1">
      <formula>LEN(TRIM(P25))=0</formula>
    </cfRule>
  </conditionalFormatting>
  <conditionalFormatting sqref="P25">
    <cfRule type="containsBlanks" dxfId="20" priority="26">
      <formula>LEN(TRIM(P25))=0</formula>
    </cfRule>
  </conditionalFormatting>
  <conditionalFormatting sqref="T14:U14">
    <cfRule type="cellIs" dxfId="19" priority="21" operator="equal">
      <formula>"NO DISPONIBLE"</formula>
    </cfRule>
    <cfRule type="cellIs" dxfId="18" priority="22" operator="lessThanOrEqual">
      <formula>0</formula>
    </cfRule>
    <cfRule type="cellIs" dxfId="17" priority="23" operator="between">
      <formula>0</formula>
      <formula>0.15</formula>
    </cfRule>
    <cfRule type="cellIs" dxfId="16" priority="24" operator="greaterThanOrEqual">
      <formula>0.15</formula>
    </cfRule>
  </conditionalFormatting>
  <conditionalFormatting sqref="U15:U32">
    <cfRule type="cellIs" dxfId="15" priority="11" stopIfTrue="1" operator="equal">
      <formula>"100%"</formula>
    </cfRule>
    <cfRule type="cellIs" dxfId="14" priority="12" stopIfTrue="1" operator="lessThan">
      <formula>0.5</formula>
    </cfRule>
    <cfRule type="cellIs" dxfId="13" priority="13" stopIfTrue="1" operator="between">
      <formula>0.5</formula>
      <formula>0.7</formula>
    </cfRule>
    <cfRule type="cellIs" dxfId="12" priority="14" stopIfTrue="1" operator="between">
      <formula>0.7</formula>
      <formula>1.2</formula>
    </cfRule>
    <cfRule type="cellIs" dxfId="11" priority="15" stopIfTrue="1" operator="greaterThanOrEqual">
      <formula>1.2</formula>
    </cfRule>
    <cfRule type="containsBlanks" dxfId="10" priority="16" stopIfTrue="1">
      <formula>LEN(TRIM(U15))=0</formula>
    </cfRule>
  </conditionalFormatting>
  <conditionalFormatting sqref="U15:U32">
    <cfRule type="containsBlanks" dxfId="9" priority="10">
      <formula>LEN(TRIM(U15))=0</formula>
    </cfRule>
  </conditionalFormatting>
  <conditionalFormatting sqref="L13:O13">
    <cfRule type="cellIs" dxfId="8" priority="1" operator="equal">
      <formula>"NO DISPONIBLE"</formula>
    </cfRule>
  </conditionalFormatting>
  <conditionalFormatting sqref="P13:S13">
    <cfRule type="cellIs" dxfId="7" priority="2" stopIfTrue="1" operator="equal">
      <formula>"NO DISPONIBLE"</formula>
    </cfRule>
    <cfRule type="cellIs" dxfId="6" priority="3" operator="greaterThan">
      <formula>0.15</formula>
    </cfRule>
    <cfRule type="cellIs" dxfId="5" priority="4" operator="between">
      <formula>0</formula>
      <formula>0.15</formula>
    </cfRule>
    <cfRule type="cellIs" dxfId="4" priority="9" operator="lessThanOrEqual">
      <formula>0</formula>
    </cfRule>
  </conditionalFormatting>
  <conditionalFormatting sqref="T13:V13">
    <cfRule type="cellIs" dxfId="3" priority="5" operator="equal">
      <formula>"NO DISPONIBLE"</formula>
    </cfRule>
    <cfRule type="cellIs" dxfId="2" priority="6" operator="lessThanOrEqual">
      <formula>0</formula>
    </cfRule>
    <cfRule type="cellIs" dxfId="1" priority="7" operator="between">
      <formula>0</formula>
      <formula>0.15</formula>
    </cfRule>
    <cfRule type="cellIs" dxfId="0" priority="8" operator="greaterThanOrEqual">
      <formula>0.15</formula>
    </cfRule>
  </conditionalFormatting>
  <printOptions horizontalCentered="1"/>
  <pageMargins left="0" right="3.937007874015748E-2" top="0.55118110236220474" bottom="0.35433070866141736" header="0.31496062992125984" footer="0.31496062992125984"/>
  <pageSetup paperSize="3"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17" sqref="B17"/>
    </sheetView>
  </sheetViews>
  <sheetFormatPr baseColWidth="10" defaultRowHeight="15" x14ac:dyDescent="0.25"/>
  <cols>
    <col min="1" max="1" width="20.28515625" customWidth="1"/>
    <col min="2" max="2" width="34.7109375" customWidth="1"/>
  </cols>
  <sheetData>
    <row r="1" spans="1:2" x14ac:dyDescent="0.25">
      <c r="A1" s="51" t="s">
        <v>27</v>
      </c>
    </row>
    <row r="3" spans="1:2" ht="120" customHeight="1" x14ac:dyDescent="0.25">
      <c r="A3" s="180" t="s">
        <v>28</v>
      </c>
      <c r="B3" s="180"/>
    </row>
    <row r="5" spans="1:2" ht="45" x14ac:dyDescent="0.25">
      <c r="A5" s="52"/>
      <c r="B5" s="53" t="s">
        <v>29</v>
      </c>
    </row>
    <row r="6" spans="1:2" ht="60" x14ac:dyDescent="0.25">
      <c r="A6" s="54"/>
      <c r="B6" s="53" t="s">
        <v>30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SEGUIMIENTO E4 2023</vt:lpstr>
      <vt:lpstr>Instrucciones</vt:lpstr>
      <vt:lpstr>'SEGUIMIENTO E4 2023'!Área_de_impresión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Paola</cp:lastModifiedBy>
  <cp:revision/>
  <cp:lastPrinted>2024-10-07T20:58:58Z</cp:lastPrinted>
  <dcterms:created xsi:type="dcterms:W3CDTF">2021-03-11T02:28:07Z</dcterms:created>
  <dcterms:modified xsi:type="dcterms:W3CDTF">2024-10-07T21:04:03Z</dcterms:modified>
  <cp:category/>
  <cp:contentStatus/>
</cp:coreProperties>
</file>