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192.168.1.52\dif\PLANEACION Y EVALUACION\2.- Gustavo\2.- 3er Trim 2024\1.-Formato de Seguimiento DIF 3tr24\"/>
    </mc:Choice>
  </mc:AlternateContent>
  <xr:revisionPtr revIDLastSave="0" documentId="13_ncr:1_{78CDB1D4-05F0-41EB-9175-0AA41005A2FF}" xr6:coauthVersionLast="47" xr6:coauthVersionMax="47" xr10:uidLastSave="{00000000-0000-0000-0000-000000000000}"/>
  <bookViews>
    <workbookView xWindow="-120" yWindow="-120" windowWidth="29040" windowHeight="15720" xr2:uid="{00000000-000D-0000-FFFF-FFFF00000000}"/>
  </bookViews>
  <sheets>
    <sheet name="SEGUIMIENTO EJE 2 2023" sheetId="1" r:id="rId1"/>
    <sheet name="Instrucciones" sheetId="3" r:id="rId2"/>
  </sheets>
  <definedNames>
    <definedName name="ADFASDF">#REF!</definedName>
    <definedName name="_xlnm.Print_Area" localSheetId="0">'SEGUIMIENTO EJE 2 2023'!$B$1:$W$186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5" i="1" l="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4" i="1"/>
  <c r="U23" i="1"/>
  <c r="U22" i="1"/>
  <c r="U21" i="1"/>
  <c r="U20" i="1"/>
  <c r="U19" i="1"/>
  <c r="U17" i="1"/>
  <c r="U16" i="1"/>
  <c r="U15" i="1"/>
  <c r="U1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3" i="1"/>
  <c r="P35" i="1"/>
  <c r="T35" i="1"/>
  <c r="T16" i="1"/>
  <c r="T17" i="1"/>
  <c r="T19" i="1"/>
  <c r="T20" i="1"/>
  <c r="T21" i="1"/>
  <c r="T22" i="1"/>
  <c r="T23" i="1"/>
  <c r="T24" i="1"/>
  <c r="T30" i="1"/>
  <c r="T31" i="1"/>
  <c r="T32" i="1"/>
  <c r="T33" i="1"/>
  <c r="T34"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5"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R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6" i="1"/>
  <c r="P16" i="1"/>
  <c r="P17" i="1"/>
  <c r="P19" i="1"/>
  <c r="P20" i="1"/>
  <c r="P21" i="1"/>
  <c r="P22" i="1"/>
  <c r="P23" i="1"/>
  <c r="P24" i="1"/>
  <c r="P30" i="1"/>
  <c r="P31" i="1"/>
  <c r="P32" i="1"/>
  <c r="P33" i="1"/>
  <c r="P34"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5" i="1"/>
  <c r="Q15" i="1"/>
  <c r="T13" i="1"/>
  <c r="P13" i="1"/>
  <c r="Q13" i="1"/>
  <c r="P165" i="1" l="1"/>
  <c r="P145" i="1"/>
  <c r="P146" i="1"/>
  <c r="P147" i="1"/>
  <c r="P148" i="1"/>
  <c r="P149" i="1"/>
  <c r="P150" i="1"/>
  <c r="P151" i="1"/>
  <c r="P152" i="1"/>
  <c r="P153" i="1"/>
  <c r="P154" i="1"/>
  <c r="P155" i="1"/>
  <c r="P156" i="1"/>
  <c r="P157" i="1"/>
  <c r="P158" i="1"/>
  <c r="P159" i="1"/>
  <c r="P160" i="1"/>
  <c r="P161" i="1"/>
  <c r="P162" i="1"/>
  <c r="P163" i="1"/>
  <c r="P164" i="1"/>
  <c r="P166" i="1"/>
  <c r="P167" i="1"/>
  <c r="P168" i="1"/>
  <c r="P169" i="1"/>
  <c r="P170" i="1"/>
  <c r="P171" i="1"/>
  <c r="P172" i="1"/>
  <c r="P173" i="1"/>
  <c r="P174" i="1"/>
  <c r="P175" i="1"/>
  <c r="P176" i="1"/>
  <c r="P177" i="1"/>
  <c r="P178" i="1"/>
  <c r="P179" i="1"/>
  <c r="P180" i="1"/>
  <c r="P181" i="1"/>
  <c r="P182" i="1"/>
  <c r="P183" i="1"/>
  <c r="P184" i="1"/>
  <c r="P185" i="1"/>
  <c r="P186" i="1"/>
  <c r="O144" i="1" l="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L27" i="1" l="1"/>
  <c r="L28" i="1"/>
  <c r="L29" i="1"/>
  <c r="L26" i="1"/>
  <c r="L25" i="1"/>
  <c r="L18" i="1"/>
  <c r="L122" i="1"/>
  <c r="L121" i="1"/>
  <c r="L120" i="1"/>
  <c r="L119" i="1"/>
  <c r="L118" i="1"/>
  <c r="L117" i="1"/>
  <c r="L116" i="1"/>
  <c r="L115" i="1"/>
  <c r="L114" i="1"/>
  <c r="L113" i="1"/>
  <c r="L112" i="1"/>
  <c r="T119" i="1" l="1"/>
  <c r="P119" i="1"/>
  <c r="U119" i="1"/>
  <c r="P114" i="1"/>
  <c r="U114" i="1"/>
  <c r="T114" i="1"/>
  <c r="P117" i="1"/>
  <c r="U117" i="1"/>
  <c r="T117" i="1"/>
  <c r="U122" i="1"/>
  <c r="T122" i="1"/>
  <c r="P122" i="1"/>
  <c r="U25" i="1"/>
  <c r="T25" i="1"/>
  <c r="P25" i="1"/>
  <c r="T29" i="1"/>
  <c r="P29" i="1"/>
  <c r="U29" i="1"/>
  <c r="P113" i="1"/>
  <c r="U113" i="1"/>
  <c r="T113" i="1"/>
  <c r="P115" i="1"/>
  <c r="U115" i="1"/>
  <c r="T115" i="1"/>
  <c r="T118" i="1"/>
  <c r="U118" i="1"/>
  <c r="P118" i="1"/>
  <c r="U121" i="1"/>
  <c r="T121" i="1"/>
  <c r="P121" i="1"/>
  <c r="T28" i="1"/>
  <c r="U28" i="1"/>
  <c r="P28" i="1"/>
  <c r="P116" i="1"/>
  <c r="U116" i="1"/>
  <c r="T116" i="1"/>
  <c r="U120" i="1"/>
  <c r="T120" i="1"/>
  <c r="P120" i="1"/>
  <c r="P18" i="1"/>
  <c r="U18" i="1"/>
  <c r="T18" i="1"/>
  <c r="U26" i="1"/>
  <c r="T26" i="1"/>
  <c r="P26" i="1"/>
  <c r="P112" i="1"/>
  <c r="U112" i="1"/>
  <c r="T112" i="1"/>
  <c r="T27" i="1"/>
  <c r="P27" i="1"/>
  <c r="U27" i="1"/>
  <c r="U14" i="1"/>
  <c r="T14" i="1"/>
  <c r="R14" i="1"/>
  <c r="P14" i="1"/>
  <c r="Q14" i="1"/>
  <c r="U144" i="1" l="1"/>
  <c r="T144" i="1" l="1"/>
  <c r="S144" i="1" l="1"/>
  <c r="R144" i="1" l="1"/>
  <c r="Q144" i="1"/>
  <c r="P144" i="1"/>
  <c r="V144" i="1"/>
</calcChain>
</file>

<file path=xl/sharedStrings.xml><?xml version="1.0" encoding="utf-8"?>
<sst xmlns="http://schemas.openxmlformats.org/spreadsheetml/2006/main" count="798" uniqueCount="616">
  <si>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</si>
  <si>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</si>
  <si>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</si>
  <si>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</si>
  <si>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</si>
  <si>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</si>
  <si>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</si>
  <si>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</si>
  <si>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</si>
  <si>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</si>
  <si>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</si>
  <si>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</si>
  <si>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</si>
  <si>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</si>
  <si>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</si>
  <si>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</si>
  <si>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</si>
  <si>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</si>
  <si>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</si>
  <si>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</si>
  <si>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</si>
  <si>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Propósito
(Sistema para el Desarrollo Integral de la Familia)</t>
  </si>
  <si>
    <t>Componente (Dirección General)</t>
  </si>
  <si>
    <t>Actividad
(Dirección General)</t>
  </si>
  <si>
    <t>Actividad
(Unidad Jurídica)</t>
  </si>
  <si>
    <t>Actividad
(Coordinación de Transparencia, Datos Personales y Gestión Documental)</t>
  </si>
  <si>
    <t>Actividad 
(Coordinación de Relaciones Públicas)</t>
  </si>
  <si>
    <t>Actividad
(Coordinación de Planeación y Evaluación)</t>
  </si>
  <si>
    <t>Actividad
(Coordinación de Comunicación Social)</t>
  </si>
  <si>
    <t>Componente
(Coordinación de Asistencia Social y Atención Ciudadana)</t>
  </si>
  <si>
    <t>Actividad
(Coordinación de Asistencia Social y Atención Ciudadana)</t>
  </si>
  <si>
    <t>Actividad
(Coordinación del Voluntariado)</t>
  </si>
  <si>
    <t>Actividad
(Coordinación Operativa y Logística de Eventos)</t>
  </si>
  <si>
    <t>Componente (Dirección Administrativa y de Finanzas)</t>
  </si>
  <si>
    <t>Actividad
(Coordinación de Recursos Financieros)</t>
  </si>
  <si>
    <t>Actividad
(Coordinación de Recursos Humanos)</t>
  </si>
  <si>
    <t>Actividad
(Jefatura de Capacitación)</t>
  </si>
  <si>
    <t>Actividad
(Coordinación de Patrimonio)</t>
  </si>
  <si>
    <t>Actividad 
(Coordinación de Suministros)</t>
  </si>
  <si>
    <t xml:space="preserve">Actividad 
(Jefatura de Parque Vehicular)                     </t>
  </si>
  <si>
    <t>Actividad
(Coordinación de Sistemas)</t>
  </si>
  <si>
    <t>Actividad
(Coordinación de Mantenimiento)</t>
  </si>
  <si>
    <t>Componente (Coordinación de Donativos)</t>
  </si>
  <si>
    <t>Actividad
(Coordinación de Donativos)</t>
  </si>
  <si>
    <t>Componente
(Dirección de Prevención de Riesgos Psicosociales de Niñas, Niños y Adolescentes)</t>
  </si>
  <si>
    <t>Actividad
(Dirección de Prevención de Riesgos Psicosociales de Niñas, Niños y Adolescentes)</t>
  </si>
  <si>
    <t>Componente
(Coordinación de Prevención de Riesgos Psicosociales)</t>
  </si>
  <si>
    <t>Actividad
(Coordinación de Prevención de Riesgos Psicosociales)</t>
  </si>
  <si>
    <t>Componente
(Coordinación de Recreación, Cultura y Deportes)</t>
  </si>
  <si>
    <t>Actividad
(Coordinación de Recreación, Cultura y Deportes)</t>
  </si>
  <si>
    <t xml:space="preserve">Componente
(Coordinación de Centros Asistenciales de Desarrollo Infantil)    </t>
  </si>
  <si>
    <t xml:space="preserve">Actividad
(Coordinación de Centros Asistenciales de Desarrollo Infantil)    </t>
  </si>
  <si>
    <t>Componente
(Coordinación de la Cultura de la Legalidad)</t>
  </si>
  <si>
    <t>Actividad
(Coordinación de la Cultura de la Legalidad)</t>
  </si>
  <si>
    <t>Componente
(Delegación de la Procuraduría de Protección de Niñas, Niños, Adolescentes y la Familia)</t>
  </si>
  <si>
    <t>Actividad
(Delegación de la Procuraduría de Protección de Niñas, Niños, Adolescentes y la Familia)</t>
  </si>
  <si>
    <t>Actividad
(Coordinación de Trabajo Social)</t>
  </si>
  <si>
    <t>Actividad
(Coordinación de Psicología Jurídica)</t>
  </si>
  <si>
    <t>Componente 
(Coordinación del Centro de Asistencia Social de NNA Migrantes)</t>
  </si>
  <si>
    <t>Actividad
(Coordinación del Centro de Asistencia Social de NNA Migrantes)</t>
  </si>
  <si>
    <t>Componente
(Coordinación de la Casa de Asistencia Temporal de NNA)</t>
  </si>
  <si>
    <t>Actividad
(Coordinación de la Casa de Asistencia Temporal de NNA)</t>
  </si>
  <si>
    <t>Componente
(Coordinación del Centro Especializado para la Atención a la Violencia)</t>
  </si>
  <si>
    <t>Actividad
(Coordinación del Centro Especializado Para la Atención a la Violencia)</t>
  </si>
  <si>
    <t>Componente (Dirección de Desarrollo Social Comunitario)</t>
  </si>
  <si>
    <t>Actividad
(Dirección de Desarrollo Social Comunitario)</t>
  </si>
  <si>
    <t>Componente (Coordinación de Programas de Asistencia Alimentaria)</t>
  </si>
  <si>
    <t>Actividad
(Coordinación de Programas de Asistencia Alimentaria)</t>
  </si>
  <si>
    <t>Componente
(Coordinación de Centros de Desarrollo Comunitario)</t>
  </si>
  <si>
    <t>Actividad
(Coordinación de Centros de Desarrollo Comunitario)</t>
  </si>
  <si>
    <t>Componente
(Coordinación de Programas Sociales)</t>
  </si>
  <si>
    <t>Actividad (Coordinación de Programas Sociales)</t>
  </si>
  <si>
    <t>Actividad
(Coordinación de Programas Sociales)</t>
  </si>
  <si>
    <t>Componente
(Dirección de Servicios de Salud)</t>
  </si>
  <si>
    <t>Actividad
(Coordinación de Servicios Médicos)</t>
  </si>
  <si>
    <t>Componente
(Coordinación de Atención a la Discapacidad)</t>
  </si>
  <si>
    <t>Actividad
(Coordinación de Atención a la Discapacidad)</t>
  </si>
  <si>
    <t>Componente (Coordinación para las Personas Adultas Mayores)</t>
  </si>
  <si>
    <t>Actividad
(Coordinación para las Personas Adultas Mayores)</t>
  </si>
  <si>
    <t>Componente
(Coordinación del Buen Trato en Familia)</t>
  </si>
  <si>
    <t>Actividad
(Coordinación del Buen Trato en Familia)</t>
  </si>
  <si>
    <t>ANUAL</t>
  </si>
  <si>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</si>
  <si>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</si>
  <si>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t>EJE 2: PROSPERIDAD COMPARTIDA</t>
  </si>
  <si>
    <t>REVISÓ
Mtro. Enrique E. Encalada Sánchez
Dirección de Planeación de la Dirección General 
de Planeación Municipal</t>
  </si>
  <si>
    <t>Fin
(Dirección de Planeación Municipal)</t>
  </si>
  <si>
    <r>
      <rPr>
        <b/>
        <sz val="11"/>
        <color rgb="FFFFFFFF"/>
        <rFont val="Arial"/>
        <family val="2"/>
      </rPr>
      <t>2.2.1.1.</t>
    </r>
    <r>
      <rPr>
        <sz val="11"/>
        <color rgb="FFFFFFFF"/>
        <rFont val="Arial"/>
        <family val="2"/>
      </rPr>
      <t xml:space="preserve"> Los grupos en situación prioritaria del Municipio  de Benito Juárez reciben atención, asistencia, apoyo y protección para su desarrollo integral.</t>
    </r>
  </si>
  <si>
    <t>Actividad (Secretaría Particular)</t>
  </si>
  <si>
    <t>Actividad
(Coordinación de Centros Asistenciales de Desarrollo Infantil)</t>
  </si>
  <si>
    <t>Actividad (Coordinación de Programas Médicos Especiales)</t>
  </si>
  <si>
    <t>Actividad
(Coordinación Salud Mental)</t>
  </si>
  <si>
    <t>Componente (Dirección de la Familia)</t>
  </si>
  <si>
    <t>Actividad
(Dirección de la Familia)</t>
  </si>
  <si>
    <t>PPA: Porcentaje de Personas en situación prioritaria Atendidas por el SMDIF de BJ.
SMDIF: Sistema Municipal para el Desarrollo Integral de la Familia.
BJ: Benito Juárez</t>
  </si>
  <si>
    <t>PAERP: Porcentaje de Apoyos Económicos, Donativos y de Recursos para el SMDIF BJ Procurados.</t>
  </si>
  <si>
    <t>PASMO: Porcentaje de Atenciones de Salud Mental Otorgados.</t>
  </si>
  <si>
    <t>Anual</t>
  </si>
  <si>
    <t>Trimestral</t>
  </si>
  <si>
    <r>
      <rPr>
        <b/>
        <sz val="11"/>
        <rFont val="Arial"/>
        <family val="2"/>
      </rPr>
      <t>2.2.1.1.1.</t>
    </r>
    <r>
      <rPr>
        <sz val="11"/>
        <rFont val="Arial"/>
        <family val="2"/>
      </rPr>
      <t xml:space="preserve"> Propuestas, políticas, acuerdos, planes y programas que en la Junta Directiva, Comités y Consejos fueron presentados.</t>
    </r>
  </si>
  <si>
    <r>
      <rPr>
        <b/>
        <sz val="11"/>
        <rFont val="Arial"/>
        <family val="2"/>
      </rPr>
      <t>PPAPPP</t>
    </r>
    <r>
      <rPr>
        <sz val="11"/>
        <rFont val="Arial"/>
        <family val="2"/>
      </rPr>
      <t>: Porcentaje de Políticas, Acuerdos, Planes y Programas Presentados.</t>
    </r>
  </si>
  <si>
    <r>
      <rPr>
        <b/>
        <sz val="11"/>
        <rFont val="Arial"/>
        <family val="2"/>
      </rPr>
      <t>2.2.1.1.1.1</t>
    </r>
    <r>
      <rPr>
        <sz val="11"/>
        <rFont val="Arial"/>
        <family val="2"/>
      </rPr>
      <t>. Realización de actividades de representación, coordinación, gestión, vinculación y supervisión por parte de la Dirección General del  SMDIF de BJ.</t>
    </r>
  </si>
  <si>
    <r>
      <rPr>
        <b/>
        <sz val="11"/>
        <rFont val="Arial"/>
        <family val="2"/>
      </rPr>
      <t>PADGR:</t>
    </r>
    <r>
      <rPr>
        <sz val="11"/>
        <rFont val="Arial"/>
        <family val="2"/>
      </rPr>
      <t xml:space="preserve"> Porcentaje de  Actividades de la Dirección General Realizadas.</t>
    </r>
  </si>
  <si>
    <r>
      <rPr>
        <b/>
        <sz val="11"/>
        <rFont val="Arial"/>
        <family val="2"/>
      </rPr>
      <t>2.2.1.1.1.2.</t>
    </r>
    <r>
      <rPr>
        <sz val="11"/>
        <rFont val="Arial"/>
        <family val="2"/>
      </rPr>
      <t xml:space="preserve"> Elaboración de contratos, lineamientos, convenios, acuerdos y actas con empresas públicas y privadas, personas físicas, instituciones municipales, estatales, federales e internacionales, así como la realización de actos jurídicos para el cumplimiento de los objetivos del SMDIF de BJ.</t>
    </r>
  </si>
  <si>
    <r>
      <rPr>
        <b/>
        <sz val="11"/>
        <rFont val="Arial"/>
        <family val="2"/>
      </rPr>
      <t>PCLC</t>
    </r>
    <r>
      <rPr>
        <sz val="11"/>
        <rFont val="Arial"/>
        <family val="2"/>
      </rPr>
      <t>: Porcentaje de Contratos, Lineamientos, Convenios, Acuerdos, Actas</t>
    </r>
    <r>
      <rPr>
        <b/>
        <sz val="11"/>
        <rFont val="Arial"/>
        <family val="2"/>
      </rPr>
      <t xml:space="preserve"> </t>
    </r>
    <r>
      <rPr>
        <sz val="11"/>
        <rFont val="Arial"/>
        <family val="2"/>
      </rPr>
      <t>y Actos Jurídicos realizados.</t>
    </r>
  </si>
  <si>
    <r>
      <t xml:space="preserve">2.2.1.1.1.3. </t>
    </r>
    <r>
      <rPr>
        <sz val="11"/>
        <rFont val="Arial"/>
        <family val="2"/>
      </rPr>
      <t>Realización de Procesos de Transparencia, Acceso a la Información Pública, Protección de Datos Personales, Archivo y Gestión Documental, y Cuentas Claras.</t>
    </r>
  </si>
  <si>
    <r>
      <rPr>
        <b/>
        <sz val="11"/>
        <rFont val="Arial"/>
        <family val="2"/>
      </rPr>
      <t>PPR:</t>
    </r>
    <r>
      <rPr>
        <sz val="11"/>
        <rFont val="Arial"/>
        <family val="2"/>
      </rPr>
      <t xml:space="preserve"> Porcentaje de Procesos Realizados.</t>
    </r>
  </si>
  <si>
    <r>
      <rPr>
        <b/>
        <sz val="11"/>
        <rFont val="Arial"/>
        <family val="2"/>
      </rPr>
      <t>2.2.1.1.1.4.</t>
    </r>
    <r>
      <rPr>
        <sz val="11"/>
        <rFont val="Arial"/>
        <family val="2"/>
      </rPr>
      <t xml:space="preserve"> Realización de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t>
    </r>
  </si>
  <si>
    <r>
      <rPr>
        <b/>
        <sz val="11"/>
        <rFont val="Arial"/>
        <family val="2"/>
      </rPr>
      <t>PAIR:</t>
    </r>
    <r>
      <rPr>
        <sz val="11"/>
        <rFont val="Arial"/>
        <family val="2"/>
      </rPr>
      <t xml:space="preserve"> Porcentaje de Acciones Integrales Realizadas.</t>
    </r>
  </si>
  <si>
    <r>
      <rPr>
        <b/>
        <sz val="11"/>
        <rFont val="Arial"/>
        <family val="2"/>
      </rPr>
      <t xml:space="preserve">2.2.1.1.1.5.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del Desempeño.</t>
    </r>
  </si>
  <si>
    <r>
      <rPr>
        <b/>
        <sz val="11"/>
        <rFont val="Arial"/>
        <family val="2"/>
      </rPr>
      <t>PIR:</t>
    </r>
    <r>
      <rPr>
        <sz val="11"/>
        <rFont val="Arial"/>
        <family val="2"/>
      </rPr>
      <t xml:space="preserve"> Porcentaje de Informes  Realizados.</t>
    </r>
  </si>
  <si>
    <r>
      <rPr>
        <b/>
        <sz val="11"/>
        <rFont val="Arial"/>
        <family val="2"/>
      </rPr>
      <t xml:space="preserve">2.2.1.1.1.6. </t>
    </r>
    <r>
      <rPr>
        <sz val="11"/>
        <rFont val="Arial"/>
        <family val="2"/>
      </rPr>
      <t xml:space="preserve">Difusión de los Programas y Acciones del Sistema Municipal DIF Benito Juárez. </t>
    </r>
  </si>
  <si>
    <r>
      <rPr>
        <b/>
        <sz val="11"/>
        <rFont val="Arial"/>
        <family val="2"/>
      </rPr>
      <t xml:space="preserve">PPAD: </t>
    </r>
    <r>
      <rPr>
        <sz val="11"/>
        <rFont val="Arial"/>
        <family val="2"/>
      </rPr>
      <t>Porcentaje de Programas y Acciones del Sistema DIF de Benito Juárez Difundidas.</t>
    </r>
  </si>
  <si>
    <r>
      <rPr>
        <b/>
        <sz val="11"/>
        <rFont val="Arial"/>
        <family val="2"/>
      </rPr>
      <t>2.2.1.1.1.7.</t>
    </r>
    <r>
      <rPr>
        <sz val="11"/>
        <rFont val="Arial"/>
        <family val="2"/>
      </rPr>
      <t xml:space="preserve"> Atención a las solicitudes de logística para los eventos institucionales del SMDIF BJ, así como municipales y estatales.</t>
    </r>
  </si>
  <si>
    <r>
      <t xml:space="preserve">PSLEA: </t>
    </r>
    <r>
      <rPr>
        <sz val="11"/>
        <rFont val="Arial"/>
        <family val="2"/>
      </rPr>
      <t>Porcentaje de Solicitudes de Logística de Eventos Atendidos.</t>
    </r>
  </si>
  <si>
    <r>
      <rPr>
        <b/>
        <sz val="11"/>
        <rFont val="Arial"/>
        <family val="2"/>
      </rPr>
      <t xml:space="preserve">2.2.1.1.1.8. </t>
    </r>
    <r>
      <rPr>
        <sz val="11"/>
        <rFont val="Arial"/>
        <family val="2"/>
      </rPr>
      <t>Planeación y coordinación de la calendarización de las actividades del Patronato y el Voluntariado, en coordinación con la Dirección General. 
Representación e interrelación con  autoridades, organismos, entre otros, para llevar a cabo gestiones y mesas de trabajo.</t>
    </r>
  </si>
  <si>
    <r>
      <rPr>
        <b/>
        <sz val="11"/>
        <rFont val="Arial"/>
        <family val="2"/>
      </rPr>
      <t>PAPC:</t>
    </r>
    <r>
      <rPr>
        <sz val="11"/>
        <rFont val="Arial"/>
        <family val="2"/>
      </rPr>
      <t xml:space="preserve"> Porcentaje de  Actividades Planeadas y Coordinadas</t>
    </r>
  </si>
  <si>
    <r>
      <rPr>
        <b/>
        <sz val="11"/>
        <rFont val="Arial"/>
        <family val="2"/>
      </rPr>
      <t>2.2.1.1.1.9</t>
    </r>
    <r>
      <rPr>
        <sz val="11"/>
        <rFont val="Arial"/>
        <family val="2"/>
      </rPr>
      <t xml:space="preserve"> Procuración de apoyos económicos, donativos y de recursos, mediante gestiones del Voluntariado ante instituciones públicas, privadas, asociaciones, entre otros, así como la organización de eventos para coadyuvar al mejoramiento de los programas y servicios del SMDIF BJ. </t>
    </r>
  </si>
  <si>
    <r>
      <rPr>
        <b/>
        <sz val="11"/>
        <rFont val="Arial"/>
        <family val="2"/>
      </rPr>
      <t xml:space="preserve">2.2.1.1.2. </t>
    </r>
    <r>
      <rPr>
        <sz val="11"/>
        <rFont val="Arial"/>
        <family val="2"/>
      </rPr>
      <t>Servicios y apoyos de asistencia social a los sujetos y grupos de atención prioritaria del municipio de Benito Juárez otorgados.</t>
    </r>
  </si>
  <si>
    <r>
      <rPr>
        <b/>
        <sz val="11"/>
        <rFont val="Arial"/>
        <family val="2"/>
      </rPr>
      <t>PSAO:</t>
    </r>
    <r>
      <rPr>
        <sz val="11"/>
        <rFont val="Arial"/>
        <family val="2"/>
      </rPr>
      <t xml:space="preserve"> Porcentaje de Servicios  y Apoyos de Asistencia Social Otorgados.</t>
    </r>
  </si>
  <si>
    <r>
      <rPr>
        <b/>
        <sz val="11"/>
        <rFont val="Arial"/>
        <family val="2"/>
      </rPr>
      <t>2.2.1.1.2.1</t>
    </r>
    <r>
      <rPr>
        <sz val="11"/>
        <rFont val="Arial"/>
        <family val="2"/>
      </rPr>
      <t>. Entrega de apoyos de asistencia social  a personas de atención prioritaria.</t>
    </r>
  </si>
  <si>
    <r>
      <rPr>
        <b/>
        <sz val="11"/>
        <rFont val="Arial"/>
        <family val="2"/>
      </rPr>
      <t xml:space="preserve">PASE: </t>
    </r>
    <r>
      <rPr>
        <sz val="11"/>
        <rFont val="Arial"/>
        <family val="2"/>
      </rPr>
      <t>Porcentaje de Apoyos de Asistencia Social Entregados.</t>
    </r>
  </si>
  <si>
    <r>
      <rPr>
        <b/>
        <sz val="11"/>
        <rFont val="Arial"/>
        <family val="2"/>
      </rPr>
      <t>2.2.1.1.2.2.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</si>
  <si>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</si>
  <si>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r>
      <rPr>
        <b/>
        <sz val="11"/>
        <color theme="1"/>
        <rFont val="Arial"/>
        <family val="2"/>
      </rPr>
      <t>2.2.1.1.2.3.</t>
    </r>
    <r>
      <rPr>
        <sz val="11"/>
        <color theme="1"/>
        <rFont val="Arial"/>
        <family val="2"/>
      </rPr>
      <t xml:space="preserve"> Recepcionar y brindar orientaciones de los trámites y servicios a las y los usuarios que acuden al SMDIF BJ y atenciones en general.</t>
    </r>
  </si>
  <si>
    <r>
      <rPr>
        <b/>
        <sz val="11"/>
        <color theme="1"/>
        <rFont val="Arial"/>
        <family val="2"/>
      </rPr>
      <t>POAB:</t>
    </r>
    <r>
      <rPr>
        <sz val="11"/>
        <color theme="1"/>
        <rFont val="Arial"/>
        <family val="2"/>
      </rPr>
      <t xml:space="preserve"> Porcentaje de Orientaciones y Atenciones Brindadas.</t>
    </r>
  </si>
  <si>
    <r>
      <rPr>
        <b/>
        <sz val="11"/>
        <rFont val="Arial"/>
        <family val="2"/>
      </rPr>
      <t>2.2.1.1.3.</t>
    </r>
    <r>
      <rPr>
        <sz val="11"/>
        <rFont val="Arial"/>
        <family val="2"/>
      </rPr>
      <t xml:space="preserve"> Procedimientos administrativos para las diferentes Unidades Administrativas del SMDIF BJ realizados.</t>
    </r>
  </si>
  <si>
    <r>
      <rPr>
        <b/>
        <sz val="11"/>
        <rFont val="Arial"/>
        <family val="2"/>
      </rPr>
      <t xml:space="preserve">PPAR: </t>
    </r>
    <r>
      <rPr>
        <sz val="11"/>
        <rFont val="Arial"/>
        <family val="2"/>
      </rPr>
      <t>Porcentaje de Procedimientos Administrativos  Realizados.</t>
    </r>
  </si>
  <si>
    <r>
      <t xml:space="preserve">2.2.1.1.3.1. </t>
    </r>
    <r>
      <rPr>
        <sz val="11"/>
        <rFont val="Arial"/>
        <family val="2"/>
      </rPr>
      <t>Realización de reportes contables, presupuestarios y financieros para la integración de la cuenta pública.</t>
    </r>
  </si>
  <si>
    <r>
      <t>PRCPFE:</t>
    </r>
    <r>
      <rPr>
        <sz val="11"/>
        <rFont val="Arial"/>
        <family val="2"/>
      </rPr>
      <t xml:space="preserve"> Porcentaje de Reportes Contables, Presupuestarios y Financieros Elaborados</t>
    </r>
    <r>
      <rPr>
        <b/>
        <sz val="11"/>
        <rFont val="Arial"/>
        <family val="2"/>
      </rPr>
      <t>.</t>
    </r>
  </si>
  <si>
    <r>
      <rPr>
        <b/>
        <sz val="11"/>
        <rFont val="Arial"/>
        <family val="2"/>
      </rPr>
      <t>2.2.1.1.3.2.</t>
    </r>
    <r>
      <rPr>
        <sz val="11"/>
        <rFont val="Arial"/>
        <family val="2"/>
      </rPr>
      <t xml:space="preserve"> Elaboración de cédulas nominales quincenales por medio de un control de incidencias.</t>
    </r>
  </si>
  <si>
    <r>
      <rPr>
        <b/>
        <sz val="11"/>
        <rFont val="Arial"/>
        <family val="2"/>
      </rPr>
      <t>PCNE:</t>
    </r>
    <r>
      <rPr>
        <sz val="11"/>
        <rFont val="Arial"/>
        <family val="2"/>
      </rPr>
      <t xml:space="preserve"> Porcentaje de Cédulas Nominales Elaboradas.</t>
    </r>
  </si>
  <si>
    <r>
      <rPr>
        <b/>
        <sz val="11"/>
        <rFont val="Arial"/>
        <family val="2"/>
      </rPr>
      <t>2.2.1.1.3.3.</t>
    </r>
    <r>
      <rPr>
        <sz val="11"/>
        <rFont val="Arial"/>
        <family val="2"/>
      </rPr>
      <t xml:space="preserve"> Capacitación interna al personal de conformidad a la legislación aplicable en el Sistema Municipal DIF Benito Juárez.</t>
    </r>
  </si>
  <si>
    <r>
      <rPr>
        <b/>
        <sz val="11"/>
        <rFont val="Arial"/>
        <family val="2"/>
      </rPr>
      <t>PCC:</t>
    </r>
    <r>
      <rPr>
        <sz val="11"/>
        <rFont val="Arial"/>
        <family val="2"/>
      </rPr>
      <t xml:space="preserve"> Porcentaje de Colaboradores Capacitados.</t>
    </r>
  </si>
  <si>
    <r>
      <rPr>
        <b/>
        <sz val="11"/>
        <rFont val="Arial"/>
        <family val="2"/>
      </rPr>
      <t>PCB:</t>
    </r>
    <r>
      <rPr>
        <sz val="11"/>
        <rFont val="Arial"/>
        <family val="2"/>
      </rPr>
      <t xml:space="preserve"> Porcentaje de Capacitaciones Brindadas.</t>
    </r>
  </si>
  <si>
    <r>
      <rPr>
        <b/>
        <sz val="11"/>
        <rFont val="Arial"/>
        <family val="2"/>
      </rPr>
      <t xml:space="preserve">2.2.1.1.3.4. </t>
    </r>
    <r>
      <rPr>
        <sz val="11"/>
        <rFont val="Arial"/>
        <family val="2"/>
      </rPr>
      <t>Elaboración de inventarios de bienes, muebles e inmuebles del Sistema Municipal DIF Benito Juárez para su adecuado control y verificación.</t>
    </r>
  </si>
  <si>
    <r>
      <rPr>
        <b/>
        <sz val="11"/>
        <rFont val="Arial"/>
        <family val="2"/>
      </rPr>
      <t>PIE:</t>
    </r>
    <r>
      <rPr>
        <sz val="11"/>
        <rFont val="Arial"/>
        <family val="2"/>
      </rPr>
      <t xml:space="preserve"> Porcentaje de Inventarios de bienes, muebles e inmuebles Elaborados.</t>
    </r>
  </si>
  <si>
    <r>
      <rPr>
        <b/>
        <sz val="11"/>
        <rFont val="Arial"/>
        <family val="2"/>
      </rPr>
      <t>2.2.1.1.3.5.</t>
    </r>
    <r>
      <rPr>
        <sz val="11"/>
        <rFont val="Arial"/>
        <family val="2"/>
      </rPr>
      <t xml:space="preserve"> Adquisición de suministros de bienes, insumos, materiales y servicios para la operación del Sistema Municipal DIF Benito Juárez.</t>
    </r>
  </si>
  <si>
    <r>
      <rPr>
        <b/>
        <sz val="11"/>
        <rFont val="Arial"/>
        <family val="2"/>
      </rPr>
      <t>PSE:</t>
    </r>
    <r>
      <rPr>
        <sz val="11"/>
        <rFont val="Arial"/>
        <family val="2"/>
      </rPr>
      <t xml:space="preserve"> Porcentaje de  Suministros  Entregados.</t>
    </r>
  </si>
  <si>
    <r>
      <rPr>
        <b/>
        <sz val="11"/>
        <rFont val="Arial"/>
        <family val="2"/>
      </rPr>
      <t>2.2.1.1.3.6.</t>
    </r>
    <r>
      <rPr>
        <sz val="11"/>
        <rFont val="Arial"/>
        <family val="2"/>
      </rPr>
      <t xml:space="preserve"> Realización de servicios de mantenimiento y reparación del parque vehicular  del Sistema DIF de Benito Juárez para  la preservación, cuidado, control y verificación del parque vehicular.</t>
    </r>
  </si>
  <si>
    <r>
      <rPr>
        <b/>
        <sz val="11"/>
        <rFont val="Arial"/>
        <family val="2"/>
      </rPr>
      <t>PSPVR:</t>
    </r>
    <r>
      <rPr>
        <sz val="11"/>
        <rFont val="Arial"/>
        <family val="2"/>
      </rPr>
      <t xml:space="preserve"> Porcentaje de Servicios de mantenimiento y reparación del Parque Vehicular Realizados.</t>
    </r>
  </si>
  <si>
    <r>
      <rPr>
        <b/>
        <sz val="11"/>
        <rFont val="Arial"/>
        <family val="2"/>
      </rPr>
      <t>2.2.1.1.3.7</t>
    </r>
    <r>
      <rPr>
        <sz val="11"/>
        <rFont val="Arial"/>
        <family val="2"/>
      </rPr>
      <t xml:space="preserve"> Atención a las necesidades de mantenimiento y reparación de equipos de cómputo, líneas telefónicas y red informática para su correcto funcionamiento  y operación.</t>
    </r>
  </si>
  <si>
    <r>
      <rPr>
        <b/>
        <sz val="11"/>
        <rFont val="Arial"/>
        <family val="2"/>
      </rPr>
      <t xml:space="preserve">PMRA: </t>
    </r>
    <r>
      <rPr>
        <sz val="11"/>
        <rFont val="Arial"/>
        <family val="2"/>
      </rPr>
      <t>Porcentaje de Mantenimientos y Reparaciones de equipos de cómputo, líneas telefónicas y red informática, Atendidas.</t>
    </r>
  </si>
  <si>
    <r>
      <rPr>
        <b/>
        <sz val="11"/>
        <rFont val="Arial"/>
        <family val="2"/>
      </rPr>
      <t xml:space="preserve">2.2.1.1.3.8 </t>
    </r>
    <r>
      <rPr>
        <sz val="11"/>
        <rFont val="Arial"/>
        <family val="2"/>
      </rPr>
      <t>Realización de servicios de mantenimiento, reparación, remodelación, intendencia y vigilancia de las instalaciones del Sistema Municipal DIF Benito Juárez.</t>
    </r>
  </si>
  <si>
    <r>
      <t xml:space="preserve">PSMR: </t>
    </r>
    <r>
      <rPr>
        <sz val="11"/>
        <rFont val="Arial"/>
        <family val="2"/>
      </rPr>
      <t>Porcentaje de Servicios  de mantenimiento, limpieza, reparación, remodelación y vigilancia Realizados.</t>
    </r>
  </si>
  <si>
    <r>
      <rPr>
        <b/>
        <sz val="11"/>
        <rFont val="Arial"/>
        <family val="2"/>
      </rPr>
      <t>2.2.1.1.4.</t>
    </r>
    <r>
      <rPr>
        <sz val="11"/>
        <rFont val="Arial"/>
        <family val="2"/>
      </rPr>
      <t xml:space="preserve"> Donativos a las áreas del Sistema Municipal DIF BJ entregados.</t>
    </r>
  </si>
  <si>
    <r>
      <t xml:space="preserve">PDE: </t>
    </r>
    <r>
      <rPr>
        <sz val="11"/>
        <rFont val="Arial"/>
        <family val="2"/>
      </rPr>
      <t>Porcentaje de Donativos Entregados.</t>
    </r>
  </si>
  <si>
    <r>
      <rPr>
        <b/>
        <sz val="11"/>
        <rFont val="Arial"/>
        <family val="2"/>
      </rPr>
      <t>2.2.1.1.4.1.</t>
    </r>
    <r>
      <rPr>
        <sz val="11"/>
        <rFont val="Arial"/>
        <family val="2"/>
      </rPr>
      <t xml:space="preserve"> Recepción de donativos en especie o monetario</t>
    </r>
  </si>
  <si>
    <r>
      <rPr>
        <b/>
        <sz val="11"/>
        <rFont val="Arial"/>
        <family val="2"/>
      </rPr>
      <t>PDR:</t>
    </r>
    <r>
      <rPr>
        <sz val="11"/>
        <rFont val="Arial"/>
        <family val="2"/>
      </rPr>
      <t xml:space="preserve"> Porcentaje de Donativos Recibidos.</t>
    </r>
  </si>
  <si>
    <r>
      <rPr>
        <b/>
        <sz val="11"/>
        <rFont val="Arial"/>
        <family val="2"/>
      </rPr>
      <t>2.2.1.1.4.2</t>
    </r>
    <r>
      <rPr>
        <sz val="11"/>
        <rFont val="Arial"/>
        <family val="2"/>
      </rPr>
      <t>. Participación de Instituciones públicas, privadas, fundaciones, asociaciones, empresas socialmente responsables y sociedad civil que entregan donativos al SMDIF BJ.</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</si>
  <si>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</si>
  <si>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r>
      <rPr>
        <b/>
        <sz val="11"/>
        <rFont val="Arial"/>
        <family val="2"/>
      </rPr>
      <t>2.2.1.1.5.</t>
    </r>
    <r>
      <rPr>
        <sz val="11"/>
        <rFont val="Arial"/>
        <family val="2"/>
      </rPr>
      <t xml:space="preserve"> Atenciones de fortalecimiento en la solución de conflictos y prevención de riesgos psicosociales a través de la cultura de la paz y los derechos de las niñas, niños y adolescentes brindadas.</t>
    </r>
  </si>
  <si>
    <r>
      <t xml:space="preserve">PASCB: </t>
    </r>
    <r>
      <rPr>
        <sz val="11"/>
        <rFont val="Arial"/>
        <family val="2"/>
      </rPr>
      <t>Porcentaje de Atenciones para la Solución de Conflictos Brindadas.</t>
    </r>
  </si>
  <si>
    <r>
      <t xml:space="preserve">2.2.1.1.5.1. </t>
    </r>
    <r>
      <rPr>
        <sz val="11"/>
        <rFont val="Arial"/>
        <family val="2"/>
      </rPr>
      <t>Realización de acciones de la cultura de la paz para mejorar la comunicación y las relaciones familiares y sociales, así como acciones educativas enfocadas en los derechos de las niñas, niños y adolescentes de la "Red de Impulsores de la Transformación".</t>
    </r>
  </si>
  <si>
    <r>
      <t xml:space="preserve">PACDR:  </t>
    </r>
    <r>
      <rPr>
        <sz val="11"/>
        <rFont val="Arial"/>
        <family val="2"/>
      </rPr>
      <t>Porcentaje de Acciones de la Cultura de la Paz y Derechos de las Niñas, Niños y Adolescentes Realizadas.</t>
    </r>
  </si>
  <si>
    <r>
      <rPr>
        <b/>
        <sz val="11"/>
        <color rgb="FF000000"/>
        <rFont val="Arial"/>
        <family val="2"/>
      </rPr>
      <t xml:space="preserve">2.2.1.1.6. </t>
    </r>
    <r>
      <rPr>
        <sz val="11"/>
        <color rgb="FF000000"/>
        <rFont val="Arial"/>
        <family val="2"/>
      </rPr>
      <t>Atenciones de Prevención de Riesgos Psicosociales para Niñas Niños y Adolescentes, brindadas.</t>
    </r>
  </si>
  <si>
    <r>
      <t>PARPB:</t>
    </r>
    <r>
      <rPr>
        <sz val="11"/>
        <color rgb="FF000000"/>
        <rFont val="Arial"/>
        <family val="2"/>
      </rPr>
      <t xml:space="preserve"> Porcentaje de Atenciones de Prevención en Riesgos Psicosociales, Brindadas.</t>
    </r>
  </si>
  <si>
    <r>
      <rPr>
        <b/>
        <sz val="11"/>
        <rFont val="Arial"/>
        <family val="2"/>
      </rPr>
      <t>2.2.1.1.6.1.</t>
    </r>
    <r>
      <rPr>
        <sz val="11"/>
        <rFont val="Arial"/>
        <family val="2"/>
      </rPr>
      <t xml:space="preserve"> Realización de actividades de prevención de riesgos psicosociales dirigido a niñas, niños, adolescentes y adultos y que viven en el municipio de Benito Juárez en situación prioritaria.</t>
    </r>
  </si>
  <si>
    <r>
      <rPr>
        <b/>
        <sz val="11"/>
        <rFont val="Arial"/>
        <family val="2"/>
      </rPr>
      <t>PAPRPR:</t>
    </r>
    <r>
      <rPr>
        <sz val="11"/>
        <rFont val="Arial"/>
        <family val="2"/>
      </rPr>
      <t xml:space="preserve"> Porcentaje de Actividades de Prevención de Riesgos Psicosociales, Realizadas.</t>
    </r>
  </si>
  <si>
    <r>
      <t xml:space="preserve">2.2.1.1.6.2. </t>
    </r>
    <r>
      <rPr>
        <sz val="11"/>
        <rFont val="Arial"/>
        <family val="2"/>
      </rPr>
      <t>Realización de</t>
    </r>
    <r>
      <rPr>
        <b/>
        <sz val="11"/>
        <rFont val="Arial"/>
        <family val="2"/>
      </rPr>
      <t xml:space="preserve"> </t>
    </r>
    <r>
      <rPr>
        <sz val="11"/>
        <rFont val="Arial"/>
        <family val="2"/>
      </rPr>
      <t>entregas de estímulo a la educación, alimentación y salud.</t>
    </r>
  </si>
  <si>
    <r>
      <rPr>
        <b/>
        <sz val="11"/>
        <rFont val="Arial"/>
        <family val="2"/>
      </rPr>
      <t>PEEAS</t>
    </r>
    <r>
      <rPr>
        <sz val="11"/>
        <rFont val="Arial"/>
        <family val="2"/>
      </rPr>
      <t>: Porcentaje Realización de Entregas de Estímulo a la Educación, Alimentación y Salud Entregados.</t>
    </r>
  </si>
  <si>
    <r>
      <rPr>
        <b/>
        <sz val="11"/>
        <rFont val="Arial"/>
        <family val="2"/>
      </rPr>
      <t>2.2.1.1.7.</t>
    </r>
    <r>
      <rPr>
        <sz val="11"/>
        <rFont val="Arial"/>
        <family val="2"/>
      </rPr>
      <t xml:space="preserve">  Atenciones para impulsar un sano desarrollo a través de clases, actividades, eventos y concursos de recreación, cultura y deportes para niñas, niños, adolescentes y personas adultas, brindadas.</t>
    </r>
  </si>
  <si>
    <r>
      <t xml:space="preserve">PARCDB: </t>
    </r>
    <r>
      <rPr>
        <sz val="11"/>
        <rFont val="Arial"/>
        <family val="2"/>
      </rPr>
      <t>Porcentaje de Atenciones de Recreación, Cultura y Deportes Brindadas.</t>
    </r>
  </si>
  <si>
    <r>
      <rPr>
        <b/>
        <sz val="11"/>
        <rFont val="Arial"/>
        <family val="2"/>
      </rPr>
      <t>2.2.1.1.7.1.</t>
    </r>
    <r>
      <rPr>
        <sz val="11"/>
        <rFont val="Arial"/>
        <family val="2"/>
      </rPr>
      <t xml:space="preserve"> Realización de clases de recreación, cultura y deportes, para niñas, niños, adolescentes y personas adultas.</t>
    </r>
  </si>
  <si>
    <r>
      <t xml:space="preserve">PCR: </t>
    </r>
    <r>
      <rPr>
        <sz val="11"/>
        <rFont val="Arial"/>
        <family val="2"/>
      </rPr>
      <t>Porcentaje de Clases Realizadas.</t>
    </r>
  </si>
  <si>
    <r>
      <rPr>
        <b/>
        <sz val="11"/>
        <rFont val="Arial"/>
        <family val="2"/>
      </rPr>
      <t>2.2.1.1.7.2.</t>
    </r>
    <r>
      <rPr>
        <sz val="11"/>
        <rFont val="Arial"/>
        <family val="2"/>
      </rPr>
      <t xml:space="preserve"> Realización de Actividades, eventos y concursos de recreación, cultura y deportes para niñas, niños, adolescentes y personas adultas.</t>
    </r>
  </si>
  <si>
    <r>
      <rPr>
        <b/>
        <sz val="11"/>
        <rFont val="Arial"/>
        <family val="2"/>
      </rPr>
      <t>PAEC:</t>
    </r>
    <r>
      <rPr>
        <sz val="11"/>
        <rFont val="Arial"/>
        <family val="2"/>
      </rPr>
      <t xml:space="preserve"> Porcentaje de Actividades, Eventos y Concursos Realizados.</t>
    </r>
  </si>
  <si>
    <r>
      <rPr>
        <b/>
        <sz val="11"/>
        <rFont val="Arial"/>
        <family val="2"/>
      </rPr>
      <t>2.2.1.1.8.</t>
    </r>
    <r>
      <rPr>
        <sz val="11"/>
        <rFont val="Arial"/>
        <family val="2"/>
      </rPr>
      <t xml:space="preserve"> Servicios de escuelas de tiempo completo con atención educativa, asistencial, psicológica, alimentaria, trabajo social y de salud  brindados</t>
    </r>
  </si>
  <si>
    <r>
      <t xml:space="preserve">PSCADIB: </t>
    </r>
    <r>
      <rPr>
        <sz val="11"/>
        <rFont val="Arial"/>
        <family val="2"/>
      </rPr>
      <t>Porcentaje de Servicios en los Centros Asistenciales de Desarrollo Infantil Brindados.</t>
    </r>
  </si>
  <si>
    <r>
      <rPr>
        <b/>
        <sz val="11"/>
        <rFont val="Arial"/>
        <family val="2"/>
      </rPr>
      <t>2.2.1.1.8.1.</t>
    </r>
    <r>
      <rPr>
        <sz val="11"/>
        <rFont val="Arial"/>
        <family val="2"/>
      </rPr>
      <t xml:space="preserve"> Realización de actividades sociales, culturales, deportivas en los Centros Asistenciales de Desarrollo Infantil.</t>
    </r>
  </si>
  <si>
    <r>
      <t xml:space="preserve">PAR: </t>
    </r>
    <r>
      <rPr>
        <sz val="11"/>
        <rFont val="Arial"/>
        <family val="2"/>
      </rPr>
      <t>Porcentaje de Actividades sociales, culturales, deportivas y recreativas Realizadas.</t>
    </r>
  </si>
  <si>
    <r>
      <rPr>
        <b/>
        <sz val="11"/>
        <rFont val="Arial"/>
        <family val="2"/>
      </rPr>
      <t>2.2.1.1.8.2.</t>
    </r>
    <r>
      <rPr>
        <sz val="11"/>
        <rFont val="Arial"/>
        <family val="2"/>
      </rPr>
      <t xml:space="preserve"> Realización de entregas de raciones de comida para las niñas y niños inscritos en los Centros Asistenciales de Desarrollo Infantil.</t>
    </r>
  </si>
  <si>
    <r>
      <rPr>
        <b/>
        <sz val="11"/>
        <rFont val="Arial"/>
        <family val="2"/>
      </rPr>
      <t>PRE:</t>
    </r>
    <r>
      <rPr>
        <sz val="11"/>
        <rFont val="Arial"/>
        <family val="2"/>
      </rPr>
      <t xml:space="preserve"> Porcentaje de Raciones de Comida Entregadas.</t>
    </r>
  </si>
  <si>
    <r>
      <rPr>
        <b/>
        <sz val="11"/>
        <rFont val="Arial"/>
        <family val="2"/>
      </rPr>
      <t xml:space="preserve">2.2.1.1.8.3. </t>
    </r>
    <r>
      <rPr>
        <sz val="11"/>
        <rFont val="Arial"/>
        <family val="2"/>
      </rPr>
      <t xml:space="preserve">Verificación y registro de los Centros para la Atención, Cuidado y Desarrollo Integral Infantil del RENCAI en el Municipio de Benito Juárez.                                                 
</t>
    </r>
    <r>
      <rPr>
        <b/>
        <sz val="11"/>
        <rFont val="Arial"/>
        <family val="2"/>
      </rPr>
      <t>RENCAI</t>
    </r>
    <r>
      <rPr>
        <sz val="11"/>
        <rFont val="Arial"/>
        <family val="2"/>
      </rPr>
      <t xml:space="preserve"> Registro Nacional de los Centros de atención .</t>
    </r>
  </si>
  <si>
    <r>
      <t>PRNCAIR:</t>
    </r>
    <r>
      <rPr>
        <sz val="11"/>
        <rFont val="Arial"/>
        <family val="2"/>
      </rPr>
      <t xml:space="preserve"> Porcentaje de Registro Nacional de Centros de Atención Infantil Realizados.
</t>
    </r>
    <r>
      <rPr>
        <b/>
        <sz val="11"/>
        <rFont val="Arial"/>
        <family val="2"/>
      </rPr>
      <t>RENCAI:</t>
    </r>
    <r>
      <rPr>
        <sz val="11"/>
        <rFont val="Arial"/>
        <family val="2"/>
      </rPr>
      <t xml:space="preserve"> Registro Nacional de Centros de Atención Infantil.</t>
    </r>
  </si>
  <si>
    <r>
      <rPr>
        <b/>
        <sz val="11"/>
        <rFont val="Arial"/>
        <family val="2"/>
      </rPr>
      <t>2.2.1.1.9.</t>
    </r>
    <r>
      <rPr>
        <sz val="11"/>
        <rFont val="Arial"/>
        <family val="2"/>
      </rPr>
      <t xml:space="preserve"> Atención en la prevención del delito en niñas, niños, adolescentes y personas adultas fomentando la cultura de la legalidad, brindados</t>
    </r>
  </si>
  <si>
    <r>
      <rPr>
        <b/>
        <sz val="11"/>
        <rFont val="Arial"/>
        <family val="2"/>
      </rPr>
      <t>PAPDB</t>
    </r>
    <r>
      <rPr>
        <sz val="11"/>
        <rFont val="Arial"/>
        <family val="2"/>
      </rPr>
      <t>: Porcentaje de Atenciones en la Prevención del Delito, Brindadas.</t>
    </r>
  </si>
  <si>
    <r>
      <rPr>
        <b/>
        <sz val="11"/>
        <rFont val="Arial"/>
        <family val="2"/>
      </rPr>
      <t>2.2.1.1.9.1.</t>
    </r>
    <r>
      <rPr>
        <sz val="11"/>
        <rFont val="Arial"/>
        <family val="2"/>
      </rPr>
      <t xml:space="preserve"> Impartición de pláticas de  prevención del delito dirigido a niñas, niños, adolescentes y personas adultas fomentando la cultura de la legalidad. 
</t>
    </r>
  </si>
  <si>
    <r>
      <rPr>
        <b/>
        <sz val="11"/>
        <rFont val="Arial"/>
        <family val="2"/>
      </rPr>
      <t>PPI:</t>
    </r>
    <r>
      <rPr>
        <sz val="11"/>
        <rFont val="Arial"/>
        <family val="2"/>
      </rPr>
      <t xml:space="preserve"> Porcentaje de Pláticas de prevención del delito Impartidas.</t>
    </r>
  </si>
  <si>
    <r>
      <rPr>
        <b/>
        <sz val="11"/>
        <rFont val="Arial"/>
        <family val="2"/>
      </rPr>
      <t>2.2.1.1.9.2</t>
    </r>
    <r>
      <rPr>
        <sz val="11"/>
        <rFont val="Arial"/>
        <family val="2"/>
      </rPr>
      <t>. Realización de eventos para la prevención del delito en niñas, niños, adolescentes y personas adultas fomentando la cultura de la legalidad.</t>
    </r>
  </si>
  <si>
    <r>
      <rPr>
        <b/>
        <sz val="11"/>
        <rFont val="Arial"/>
        <family val="2"/>
      </rPr>
      <t>PEPR:</t>
    </r>
    <r>
      <rPr>
        <sz val="11"/>
        <rFont val="Arial"/>
        <family val="2"/>
      </rPr>
      <t xml:space="preserve"> Porcentaje de Eventos de Prevención del delito Realizadas.</t>
    </r>
  </si>
  <si>
    <r>
      <rPr>
        <b/>
        <sz val="11"/>
        <rFont val="Arial"/>
        <family val="2"/>
      </rPr>
      <t xml:space="preserve">2.2.1.1.10. </t>
    </r>
    <r>
      <rPr>
        <sz val="11"/>
        <rFont val="Arial"/>
        <family val="2"/>
      </rPr>
      <t>Servicios jurídicos dirigidos a niñas, niños, adolescentes,  víctimas de maltrato y mujeres y hombres en situación de violencia familiar brindados.</t>
    </r>
  </si>
  <si>
    <r>
      <rPr>
        <b/>
        <sz val="11"/>
        <rFont val="Arial"/>
        <family val="2"/>
      </rPr>
      <t>PSJB:</t>
    </r>
    <r>
      <rPr>
        <sz val="11"/>
        <rFont val="Arial"/>
        <family val="2"/>
      </rPr>
      <t xml:space="preserve"> Porcentaje de Servicios Jurídicos Brindados.</t>
    </r>
  </si>
  <si>
    <r>
      <rPr>
        <b/>
        <sz val="11"/>
        <rFont val="Arial"/>
        <family val="2"/>
      </rPr>
      <t>2.2.1.1.10.1.</t>
    </r>
    <r>
      <rPr>
        <sz val="11"/>
        <rFont val="Arial"/>
        <family val="2"/>
      </rPr>
      <t xml:space="preserve"> Realización de planes de restitución de derechos para niñas, niños, adolescentes que se encuentran en situación de atención prioritaria.</t>
    </r>
  </si>
  <si>
    <r>
      <rPr>
        <b/>
        <sz val="11"/>
        <rFont val="Arial"/>
        <family val="2"/>
      </rPr>
      <t>PPRDR:</t>
    </r>
    <r>
      <rPr>
        <sz val="11"/>
        <rFont val="Arial"/>
        <family val="2"/>
      </rPr>
      <t xml:space="preserve"> Porcentaje de Planes de Restitución de Derechos Realizados.</t>
    </r>
  </si>
  <si>
    <r>
      <rPr>
        <b/>
        <sz val="11"/>
        <rFont val="Arial"/>
        <family val="2"/>
      </rPr>
      <t>2.2.1.1.10.2.</t>
    </r>
    <r>
      <rPr>
        <sz val="11"/>
        <rFont val="Arial"/>
        <family val="2"/>
      </rPr>
      <t xml:space="preserve"> Elaboración de diagnósticos de vulneración de derechos de niñas, niños y adolescentes.</t>
    </r>
  </si>
  <si>
    <r>
      <rPr>
        <b/>
        <sz val="11"/>
        <rFont val="Arial"/>
        <family val="2"/>
      </rPr>
      <t xml:space="preserve">PDVDR: </t>
    </r>
    <r>
      <rPr>
        <sz val="11"/>
        <rFont val="Arial"/>
        <family val="2"/>
      </rPr>
      <t>Porcentaje de Diagnósticos de Vulneración de Derechos Realizados.</t>
    </r>
  </si>
  <si>
    <r>
      <rPr>
        <b/>
        <sz val="11"/>
        <rFont val="Arial"/>
        <family val="2"/>
      </rPr>
      <t>2.2.1.1.10.3.</t>
    </r>
    <r>
      <rPr>
        <sz val="11"/>
        <rFont val="Arial"/>
        <family val="2"/>
      </rPr>
      <t xml:space="preserve"> Elaboración de convenios de pensión alimenticia a familias en situación prioritaria para mediación ante controversias familiares.</t>
    </r>
  </si>
  <si>
    <r>
      <rPr>
        <b/>
        <sz val="11"/>
        <rFont val="Arial"/>
        <family val="2"/>
      </rPr>
      <t>PCPAR:</t>
    </r>
    <r>
      <rPr>
        <sz val="11"/>
        <rFont val="Arial"/>
        <family val="2"/>
      </rPr>
      <t xml:space="preserve"> Porcentaje Convenios de Pensión Alimenticia Realizados.</t>
    </r>
  </si>
  <si>
    <r>
      <rPr>
        <b/>
        <sz val="11"/>
        <rFont val="Arial"/>
        <family val="2"/>
      </rPr>
      <t xml:space="preserve">2.2.1.1.10.4. </t>
    </r>
    <r>
      <rPr>
        <sz val="11"/>
        <rFont val="Arial"/>
        <family val="2"/>
      </rPr>
      <t>Realización de acompañamientos a niñas, niños y adolescentes a diferentes órganos institucionales (juzgados orales, tradicionales, familiares, penales y la fiscalía general).</t>
    </r>
  </si>
  <si>
    <r>
      <rPr>
        <b/>
        <sz val="11"/>
        <rFont val="Arial"/>
        <family val="2"/>
      </rPr>
      <t>PANNAR:</t>
    </r>
    <r>
      <rPr>
        <sz val="11"/>
        <rFont val="Arial"/>
        <family val="2"/>
      </rPr>
      <t xml:space="preserve"> Porcentaje de Acompañamientos de  Niñas, Niños y Adolescentes Realizados.</t>
    </r>
  </si>
  <si>
    <r>
      <rPr>
        <b/>
        <sz val="11"/>
        <rFont val="Arial"/>
        <family val="2"/>
      </rPr>
      <t>2.2.1.1.10.5.</t>
    </r>
    <r>
      <rPr>
        <sz val="11"/>
        <rFont val="Arial"/>
        <family val="2"/>
      </rPr>
      <t xml:space="preserve"> Realización de comparecencias de hechos a familias en situación prioritaria para mediación ante controversias familiares.</t>
    </r>
  </si>
  <si>
    <r>
      <rPr>
        <b/>
        <sz val="11"/>
        <rFont val="Arial"/>
        <family val="2"/>
      </rPr>
      <t>PCHR:</t>
    </r>
    <r>
      <rPr>
        <sz val="11"/>
        <rFont val="Arial"/>
        <family val="2"/>
      </rPr>
      <t xml:space="preserve"> Porcentaje Comparecencias de Hechos Realizados.</t>
    </r>
  </si>
  <si>
    <r>
      <rPr>
        <b/>
        <sz val="11"/>
        <rFont val="Arial"/>
        <family val="2"/>
      </rPr>
      <t>2.2.1.1.10.6.</t>
    </r>
    <r>
      <rPr>
        <sz val="11"/>
        <rFont val="Arial"/>
        <family val="2"/>
      </rPr>
      <t xml:space="preserve"> Realización de visitas domiciliarias e institucionales para investigaciones sociales, de Juzgados Orales, Familiares, Penales, Fiscalía, DIF Estatales, Asociaciones Civiles, de la Procuraduría y el área que lo requiera.</t>
    </r>
  </si>
  <si>
    <r>
      <rPr>
        <b/>
        <sz val="11"/>
        <rFont val="Arial"/>
        <family val="2"/>
      </rPr>
      <t>PVDR:</t>
    </r>
    <r>
      <rPr>
        <sz val="11"/>
        <rFont val="Arial"/>
        <family val="2"/>
      </rPr>
      <t xml:space="preserve"> Porcentaje de Visitas Domiciliarias Realizadas.</t>
    </r>
  </si>
  <si>
    <r>
      <rPr>
        <b/>
        <sz val="11"/>
        <rFont val="Arial"/>
        <family val="2"/>
      </rPr>
      <t>2.2.1.1.10.7.</t>
    </r>
    <r>
      <rPr>
        <sz val="11"/>
        <rFont val="Arial"/>
        <family val="2"/>
      </rPr>
      <t xml:space="preserve"> Realización de acompañamientos de niños, niñas y adolescentes a las instancias jurídicas foráneas.</t>
    </r>
  </si>
  <si>
    <r>
      <rPr>
        <b/>
        <sz val="11"/>
        <rFont val="Arial"/>
        <family val="2"/>
      </rPr>
      <t>PAR</t>
    </r>
    <r>
      <rPr>
        <sz val="11"/>
        <rFont val="Arial"/>
        <family val="2"/>
      </rPr>
      <t>: Porcentaje de Acompañamientos Realizados.</t>
    </r>
  </si>
  <si>
    <r>
      <rPr>
        <b/>
        <sz val="11"/>
        <rFont val="Arial"/>
        <family val="2"/>
      </rPr>
      <t>2.2.1.1.10.8.</t>
    </r>
    <r>
      <rPr>
        <sz val="11"/>
        <rFont val="Arial"/>
        <family val="2"/>
      </rPr>
      <t xml:space="preserve"> Atención psicológica a familias, personas; víctimas o generadoras de violencia y acompañamiento psicológico en atención a instancias jurídicas foráneas.</t>
    </r>
  </si>
  <si>
    <r>
      <rPr>
        <b/>
        <sz val="11"/>
        <rFont val="Arial"/>
        <family val="2"/>
      </rPr>
      <t>PAAR:</t>
    </r>
    <r>
      <rPr>
        <sz val="11"/>
        <rFont val="Arial"/>
        <family val="2"/>
      </rPr>
      <t xml:space="preserve"> Porcentaje de Atenciones y acompañamientos Psicológicos Realizadas.</t>
    </r>
  </si>
  <si>
    <r>
      <t xml:space="preserve">2.2.1.1.11. </t>
    </r>
    <r>
      <rPr>
        <sz val="11"/>
        <rFont val="Arial"/>
        <family val="2"/>
      </rPr>
      <t>Servicios integrales del Centro de Asistencia Social para la protección de los derechos de las niñas, niños y adolescentes migrantes, acompañados, no acompañados, separados otorgados.</t>
    </r>
    <r>
      <rPr>
        <b/>
        <sz val="11"/>
        <rFont val="Arial"/>
        <family val="2"/>
      </rPr>
      <t xml:space="preserve">
NNA: </t>
    </r>
    <r>
      <rPr>
        <sz val="11"/>
        <rFont val="Arial"/>
        <family val="2"/>
      </rPr>
      <t>Niñas, Niños y Adolescentes.</t>
    </r>
    <r>
      <rPr>
        <b/>
        <sz val="11"/>
        <rFont val="Arial"/>
        <family val="2"/>
      </rPr>
      <t xml:space="preserve">
CAS: </t>
    </r>
    <r>
      <rPr>
        <sz val="11"/>
        <rFont val="Arial"/>
        <family val="2"/>
      </rPr>
      <t>Centro de Asistencia Social.</t>
    </r>
  </si>
  <si>
    <r>
      <t xml:space="preserve">PSICASO: </t>
    </r>
    <r>
      <rPr>
        <sz val="11"/>
        <rFont val="Arial"/>
        <family val="2"/>
      </rPr>
      <t>Porcentaje de Servicios Integrales del Centro de Asistencia Social Otorgados.</t>
    </r>
  </si>
  <si>
    <r>
      <t>2.2.1.1.11.1.</t>
    </r>
    <r>
      <rPr>
        <sz val="11"/>
        <rFont val="Arial"/>
        <family val="2"/>
      </rPr>
      <t xml:space="preserve"> Control de los ingresos de las niñas, niños y adolescentes migrantes y acompañantes albergados en el Centro de Asistencia Social.</t>
    </r>
  </si>
  <si>
    <r>
      <t xml:space="preserve">PIC: </t>
    </r>
    <r>
      <rPr>
        <sz val="11"/>
        <rFont val="Arial"/>
        <family val="2"/>
      </rPr>
      <t>Porcentaje de Ingresos al Centro de Asistencia Social Elaborados.</t>
    </r>
  </si>
  <si>
    <r>
      <t>2.2.1.1.11.2.</t>
    </r>
    <r>
      <rPr>
        <sz val="11"/>
        <rFont val="Arial"/>
        <family val="2"/>
      </rPr>
      <t xml:space="preserve"> Realización de atenciones médicas, psicológicas y de trabajo social para las niñas, niños, adolescentes y acompañantes migrantes albergados en el Centro de Asistencia Social.</t>
    </r>
  </si>
  <si>
    <r>
      <t>PAMPTR:</t>
    </r>
    <r>
      <rPr>
        <sz val="11"/>
        <rFont val="Arial"/>
        <family val="2"/>
      </rPr>
      <t xml:space="preserve"> Porcentaje de Atenciones Médicas, Psicológicas y de Trabajo Social Realizadas.</t>
    </r>
  </si>
  <si>
    <r>
      <t xml:space="preserve">2.2.1.1.11.3. </t>
    </r>
    <r>
      <rPr>
        <sz val="11"/>
        <rFont val="Arial"/>
        <family val="2"/>
      </rPr>
      <t>Realización de entregas de insumos para uso y consumo para las niñas, niños, adolescentes migrantes y acompañantes del Centro de Asistencia Social.</t>
    </r>
  </si>
  <si>
    <r>
      <t>PIUC:</t>
    </r>
    <r>
      <rPr>
        <sz val="11"/>
        <rFont val="Arial"/>
        <family val="2"/>
      </rPr>
      <t xml:space="preserve"> Porcentaje de Insumos de uso y consumo Entregados.</t>
    </r>
  </si>
  <si>
    <r>
      <t xml:space="preserve">2.2.1.1.11.4. </t>
    </r>
    <r>
      <rPr>
        <sz val="11"/>
        <rFont val="Arial"/>
        <family val="2"/>
      </rPr>
      <t>Ejecución de actividades recreativas, lúdicas, deportivas, educativas y formativas para las niñas, niños y adolescentes migrantes y acompañantes del Centro de Asistencia Social.</t>
    </r>
  </si>
  <si>
    <r>
      <t xml:space="preserve">PAR: </t>
    </r>
    <r>
      <rPr>
        <sz val="11"/>
        <rFont val="Arial"/>
        <family val="2"/>
      </rPr>
      <t>Porcentaje de Actividades recreativas, lúdicas, deportivas, educativas y formativas Realizadas.</t>
    </r>
  </si>
  <si>
    <r>
      <t xml:space="preserve">2.2.1.1.11.5. </t>
    </r>
    <r>
      <rPr>
        <sz val="11"/>
        <rFont val="Arial"/>
        <family val="2"/>
      </rPr>
      <t>Realización de servicios de mantenimiento y reparación para la conservación y el buen funcionamiento del Centro de Asistencia Social.</t>
    </r>
  </si>
  <si>
    <r>
      <t>PSCASR:</t>
    </r>
    <r>
      <rPr>
        <sz val="11"/>
        <rFont val="Arial"/>
        <family val="2"/>
      </rPr>
      <t xml:space="preserve"> Porcentaje de Servicios de mantenimiento y reparación para el Centro de Asistencia Social Realizados.</t>
    </r>
  </si>
  <si>
    <r>
      <rPr>
        <b/>
        <sz val="11"/>
        <rFont val="Arial"/>
        <family val="2"/>
      </rPr>
      <t xml:space="preserve">2.2.1.1.12. </t>
    </r>
    <r>
      <rPr>
        <sz val="11"/>
        <rFont val="Arial"/>
        <family val="2"/>
      </rPr>
      <t xml:space="preserve">Atenciones integrales para niñas, niños y adolescentes en la Casa de Asistencia Temporal, brindados.
</t>
    </r>
    <r>
      <rPr>
        <b/>
        <sz val="11"/>
        <rFont val="Arial"/>
        <family val="2"/>
      </rPr>
      <t xml:space="preserve">NNA: </t>
    </r>
    <r>
      <rPr>
        <sz val="11"/>
        <rFont val="Arial"/>
        <family val="2"/>
      </rPr>
      <t xml:space="preserve">Niñas, Niños y Adolescentes.
</t>
    </r>
    <r>
      <rPr>
        <b/>
        <sz val="11"/>
        <rFont val="Arial"/>
        <family val="2"/>
      </rPr>
      <t>CAT:</t>
    </r>
    <r>
      <rPr>
        <sz val="11"/>
        <rFont val="Arial"/>
        <family val="2"/>
      </rPr>
      <t xml:space="preserve"> Casa de Asistencia Temporal.</t>
    </r>
  </si>
  <si>
    <r>
      <t xml:space="preserve">PAB: </t>
    </r>
    <r>
      <rPr>
        <sz val="11"/>
        <rFont val="Arial"/>
        <family val="2"/>
      </rPr>
      <t>Porcentaje de Atenciones  físicas, mentales y jurídicos Brindados.</t>
    </r>
  </si>
  <si>
    <r>
      <rPr>
        <b/>
        <sz val="11"/>
        <rFont val="Arial"/>
        <family val="2"/>
      </rPr>
      <t>2.2.1.1.12.1.</t>
    </r>
    <r>
      <rPr>
        <sz val="11"/>
        <rFont val="Arial"/>
        <family val="2"/>
      </rPr>
      <t xml:space="preserve"> Integración de Expedientes para control de ingresos de niñas, niños y adolescentes en la Casa de Asistencia Temporal.</t>
    </r>
  </si>
  <si>
    <r>
      <rPr>
        <b/>
        <sz val="11"/>
        <rFont val="Arial"/>
        <family val="2"/>
      </rPr>
      <t xml:space="preserve">PEI: </t>
    </r>
    <r>
      <rPr>
        <sz val="11"/>
        <rFont val="Arial"/>
        <family val="2"/>
      </rPr>
      <t>Porcentaje de Expedientes para control de Ingresos Integrados.</t>
    </r>
  </si>
  <si>
    <r>
      <rPr>
        <b/>
        <sz val="11"/>
        <rFont val="Arial"/>
        <family val="2"/>
      </rPr>
      <t>2.2.1.1.12.2.</t>
    </r>
    <r>
      <rPr>
        <sz val="11"/>
        <rFont val="Arial"/>
        <family val="2"/>
      </rPr>
      <t xml:space="preserve"> Realización de acompañamientos a niñas, niños y adolescentes a diferentes órganos institucionales (Juzgados Orales, Tradicionales, Familiares, Penales y la Fiscalía General), de salud y otros.</t>
    </r>
  </si>
  <si>
    <r>
      <rPr>
        <b/>
        <sz val="11"/>
        <rFont val="Arial"/>
        <family val="2"/>
      </rPr>
      <t>PAR:</t>
    </r>
    <r>
      <rPr>
        <sz val="11"/>
        <rFont val="Arial"/>
        <family val="2"/>
      </rPr>
      <t xml:space="preserve"> Porcentaje de Acompañamientos Realizados.</t>
    </r>
  </si>
  <si>
    <r>
      <rPr>
        <b/>
        <sz val="11"/>
        <rFont val="Arial"/>
        <family val="2"/>
      </rPr>
      <t xml:space="preserve">2.2.1.1.12.3. </t>
    </r>
    <r>
      <rPr>
        <sz val="11"/>
        <rFont val="Arial"/>
        <family val="2"/>
      </rPr>
      <t>Realización de actividades recreativas, lúdicas, deportivas, educativas y formativas para las niñas, niños y adolescentes de la Casa de Asistencia Temporal.</t>
    </r>
  </si>
  <si>
    <r>
      <rPr>
        <b/>
        <sz val="11"/>
        <rFont val="Arial"/>
        <family val="2"/>
      </rPr>
      <t xml:space="preserve">PALDEFR: </t>
    </r>
    <r>
      <rPr>
        <sz val="11"/>
        <rFont val="Arial"/>
        <family val="2"/>
      </rPr>
      <t>Porcentaje de Actividades Recreativas, Lúdicas, Deportivas, Educativas y Formativas Realizadas.</t>
    </r>
  </si>
  <si>
    <r>
      <rPr>
        <b/>
        <sz val="11"/>
        <rFont val="Arial"/>
        <family val="2"/>
      </rPr>
      <t xml:space="preserve">2.2.1.1.12.4. </t>
    </r>
    <r>
      <rPr>
        <sz val="11"/>
        <rFont val="Arial"/>
        <family val="2"/>
      </rPr>
      <t>Realización de entrega de insumos para uso o consumo a las niñas, niños y adolescentes de la Casa de Asistencia Temporal.</t>
    </r>
  </si>
  <si>
    <r>
      <rPr>
        <b/>
        <sz val="11"/>
        <rFont val="Arial"/>
        <family val="2"/>
      </rPr>
      <t>PIUCE:</t>
    </r>
    <r>
      <rPr>
        <sz val="11"/>
        <rFont val="Arial"/>
        <family val="2"/>
      </rPr>
      <t xml:space="preserve"> Porcentaje de Insumos para Uso o Consumos Entregados.</t>
    </r>
  </si>
  <si>
    <r>
      <rPr>
        <b/>
        <sz val="11"/>
        <rFont val="Arial"/>
        <family val="2"/>
      </rPr>
      <t>2.2.1.1.12.5.</t>
    </r>
    <r>
      <rPr>
        <sz val="11"/>
        <rFont val="Arial"/>
        <family val="2"/>
      </rPr>
      <t xml:space="preserve"> Realización de servicios de mantenimiento para la conservación y el buen funcionamiento de la Casa de Asistencia Temporal.</t>
    </r>
  </si>
  <si>
    <r>
      <rPr>
        <b/>
        <sz val="11"/>
        <rFont val="Arial"/>
        <family val="2"/>
      </rPr>
      <t>PSMCATR:</t>
    </r>
    <r>
      <rPr>
        <sz val="11"/>
        <rFont val="Arial"/>
        <family val="2"/>
      </rPr>
      <t xml:space="preserve"> Porcentaje de Servicios de Mantenimiento a la Casa de Asistencia Temporal Realizados.</t>
    </r>
  </si>
  <si>
    <r>
      <rPr>
        <b/>
        <sz val="11"/>
        <rFont val="Arial"/>
        <family val="2"/>
      </rPr>
      <t>2.2.1.1.13.</t>
    </r>
    <r>
      <rPr>
        <sz val="11"/>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</si>
  <si>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1"/>
        <rFont val="Arial"/>
        <family val="2"/>
      </rPr>
      <t>PSPAR</t>
    </r>
    <r>
      <rPr>
        <sz val="11"/>
        <rFont val="Arial"/>
        <family val="2"/>
      </rPr>
      <t>: Porcentaje de Servicios en Prevención y Atención para un Entorno Libre de Violencia Realizados.</t>
    </r>
  </si>
  <si>
    <r>
      <rPr>
        <b/>
        <sz val="11"/>
        <rFont val="Arial"/>
        <family val="2"/>
      </rPr>
      <t>2.2.1.1.13.1.</t>
    </r>
    <r>
      <rPr>
        <sz val="11"/>
        <rFont val="Arial"/>
        <family val="2"/>
      </rPr>
      <t xml:space="preserve"> Realización de atenciones multidisciplinarias a personas generadoras o víctimas de violencia en el Centro Especializado para la Atención a la Violencia.</t>
    </r>
  </si>
  <si>
    <r>
      <rPr>
        <b/>
        <sz val="11"/>
        <rFont val="Arial"/>
        <family val="2"/>
      </rPr>
      <t xml:space="preserve">PAMR: </t>
    </r>
    <r>
      <rPr>
        <sz val="11"/>
        <rFont val="Arial"/>
        <family val="2"/>
      </rPr>
      <t>Porcentaje de Atenciones Multidisciplinarias Realizadas.</t>
    </r>
  </si>
  <si>
    <r>
      <rPr>
        <b/>
        <sz val="11"/>
        <rFont val="Arial"/>
        <family val="2"/>
      </rPr>
      <t>2.2.1.1.13.2.</t>
    </r>
    <r>
      <rPr>
        <sz val="11"/>
        <rFont val="Arial"/>
        <family val="2"/>
      </rPr>
      <t xml:space="preserve"> Impartición de pláticas y talleres con temas para la prevención de la violencia.</t>
    </r>
  </si>
  <si>
    <r>
      <rPr>
        <b/>
        <sz val="11"/>
        <rFont val="Arial"/>
        <family val="2"/>
      </rPr>
      <t>PPTVPI:</t>
    </r>
    <r>
      <rPr>
        <sz val="11"/>
        <rFont val="Arial"/>
        <family val="2"/>
      </rPr>
      <t xml:space="preserve"> Porcentaje de Pláticas y Talleres para la Prevención de Violencia Impartidos.</t>
    </r>
  </si>
  <si>
    <r>
      <rPr>
        <b/>
        <sz val="11"/>
        <rFont val="Arial"/>
        <family val="2"/>
      </rPr>
      <t>2.2.1.1.13.3.</t>
    </r>
    <r>
      <rPr>
        <sz val="11"/>
        <rFont val="Arial"/>
        <family val="2"/>
      </rPr>
      <t xml:space="preserve"> Impartición de capacitación para el autoempleo a mujeres receptoras de violencia en cualquiera de sus modalidades.</t>
    </r>
  </si>
  <si>
    <r>
      <rPr>
        <b/>
        <sz val="11"/>
        <rFont val="Arial"/>
        <family val="2"/>
      </rPr>
      <t>PCI:</t>
    </r>
    <r>
      <rPr>
        <sz val="11"/>
        <rFont val="Arial"/>
        <family val="2"/>
      </rPr>
      <t xml:space="preserve"> Porcentaje de Capacitaciones para el Autoempleo Impartidas.</t>
    </r>
  </si>
  <si>
    <r>
      <rPr>
        <b/>
        <sz val="11"/>
        <rFont val="Arial"/>
        <family val="2"/>
      </rPr>
      <t>2.2.1.1.14.</t>
    </r>
    <r>
      <rPr>
        <sz val="11"/>
        <rFont val="Arial"/>
        <family val="2"/>
      </rPr>
      <t xml:space="preserve"> Atenciones en actividades sociales, brigadas y eventos  que contribuyen al  desarrollo y el mejoramiento de las condiciones de vida de los benitojuarenses realizados.</t>
    </r>
  </si>
  <si>
    <r>
      <rPr>
        <b/>
        <sz val="11"/>
        <rFont val="Arial"/>
        <family val="2"/>
      </rPr>
      <t xml:space="preserve">PAASBER:  </t>
    </r>
    <r>
      <rPr>
        <sz val="11"/>
        <rFont val="Arial"/>
        <family val="2"/>
      </rPr>
      <t>Porcentaje  de Atenciones en Actividades sociales, Brigadas y Eventos, Realizados.</t>
    </r>
  </si>
  <si>
    <r>
      <rPr>
        <b/>
        <sz val="11"/>
        <rFont val="Arial"/>
        <family val="2"/>
      </rPr>
      <t>2.2.1.1.14.1.</t>
    </r>
    <r>
      <rPr>
        <sz val="11"/>
        <rFont val="Arial"/>
        <family val="2"/>
      </rPr>
      <t xml:space="preserve"> Realización de actividades, brigadas y eventos que fomentan el fortalecimiento del desarrollo social y el desarrollo comunitario a niñas, niños, adolescentes y la familia.</t>
    </r>
  </si>
  <si>
    <r>
      <rPr>
        <b/>
        <sz val="11"/>
        <rFont val="Arial"/>
        <family val="2"/>
      </rPr>
      <t>PABEFR:</t>
    </r>
    <r>
      <rPr>
        <sz val="11"/>
        <rFont val="Arial"/>
        <family val="2"/>
      </rPr>
      <t xml:space="preserve"> Porcentaje de Actividades, Brigadas y Eventos que Fomentan el Fortalecimiento del Desarrollo Social y el Desarrollo Comunitario Realizados.</t>
    </r>
  </si>
  <si>
    <r>
      <t xml:space="preserve">2.2.1.1.15. </t>
    </r>
    <r>
      <rPr>
        <sz val="11"/>
        <rFont val="Arial"/>
        <family val="2"/>
      </rPr>
      <t>Apoyos de asistencia alimentaria a la población en general lo cual contribuye a revertir las tendencias y las cifras crecientes de los problemas de una mala nutrición, entregados.</t>
    </r>
  </si>
  <si>
    <r>
      <t xml:space="preserve">PAAAE: </t>
    </r>
    <r>
      <rPr>
        <sz val="11"/>
        <rFont val="Arial"/>
        <family val="2"/>
      </rPr>
      <t>Porcentaje de Apoyos de Asistencia Alimentaria, Entregados.</t>
    </r>
  </si>
  <si>
    <r>
      <t xml:space="preserve">2.2.1.1.15.1.  </t>
    </r>
    <r>
      <rPr>
        <sz val="11"/>
        <rFont val="Arial"/>
        <family val="2"/>
      </rPr>
      <t>Recepción y distribución de raciones  de desayunos fríos y  calientes a niñas y niños de las escuelas inscritas al programa.</t>
    </r>
  </si>
  <si>
    <r>
      <t xml:space="preserve">PRDFCE: </t>
    </r>
    <r>
      <rPr>
        <sz val="11"/>
        <rFont val="Arial"/>
        <family val="2"/>
      </rPr>
      <t>Porcentaje de Raciones de Desayunos Fríos y Calientes Entregados.</t>
    </r>
  </si>
  <si>
    <r>
      <t xml:space="preserve">2.2.1.1.15.2  </t>
    </r>
    <r>
      <rPr>
        <sz val="11"/>
        <rFont val="Arial"/>
        <family val="2"/>
      </rPr>
      <t>Entrega de raciones alimentarias diseñados con base en los Criterios de Calidad Nutricia en el Comedor Comunitario de la región 235 a personas de atención prioritaria.</t>
    </r>
  </si>
  <si>
    <r>
      <t>PRAE:</t>
    </r>
    <r>
      <rPr>
        <sz val="11"/>
        <rFont val="Arial"/>
        <family val="2"/>
      </rPr>
      <t xml:space="preserve"> Porcentaje de Raciones Alimentarias en el comedor comunitario Entregadas.</t>
    </r>
  </si>
  <si>
    <r>
      <t>2.2.1.1.15.3.</t>
    </r>
    <r>
      <rPr>
        <sz val="11"/>
        <rFont val="Arial"/>
        <family val="2"/>
      </rPr>
      <t xml:space="preserve"> Entrega de apoyos  de asistencia alimentaria a sujetos de atención prioritaria.</t>
    </r>
  </si>
  <si>
    <r>
      <t xml:space="preserve">PAASE: </t>
    </r>
    <r>
      <rPr>
        <sz val="11"/>
        <rFont val="Arial"/>
        <family val="2"/>
      </rPr>
      <t>Porcentaje de Apoyos Alimentarios a Sujetos de atención prioritaria Entregados.</t>
    </r>
  </si>
  <si>
    <r>
      <t>2.2.1.1.15.4.</t>
    </r>
    <r>
      <rPr>
        <sz val="11"/>
        <rFont val="Arial"/>
        <family val="2"/>
      </rPr>
      <t xml:space="preserve"> Realización de servicios administrativos, habilitación y mantenimiento para la operación y buen funcionamiento del Comedor Comunitario de la región 235 y Comedores Escolares.</t>
    </r>
  </si>
  <si>
    <r>
      <t>PSAHR:</t>
    </r>
    <r>
      <rPr>
        <sz val="11"/>
        <rFont val="Arial"/>
        <family val="2"/>
      </rPr>
      <t xml:space="preserve"> Porcentaje de Servicios Administrativos, Habilitación y  Mantenimiento, Realizados.</t>
    </r>
  </si>
  <si>
    <r>
      <t>2.2.1.1.16.</t>
    </r>
    <r>
      <rPr>
        <sz val="11"/>
        <rFont val="Arial"/>
        <family val="2"/>
      </rPr>
      <t xml:space="preserve"> Atenciones para el autoempleo en los Centros de Desarrollo Comunitario y en el Centro de Emprendimiento y Desarrollo Humano para las Juventudes, Realizadas.
</t>
    </r>
    <r>
      <rPr>
        <b/>
        <sz val="11"/>
        <rFont val="Arial"/>
        <family val="2"/>
      </rPr>
      <t xml:space="preserve">CDC: </t>
    </r>
    <r>
      <rPr>
        <sz val="11"/>
        <rFont val="Arial"/>
        <family val="2"/>
      </rPr>
      <t>Centros de Desarrollo Comunitario.</t>
    </r>
  </si>
  <si>
    <r>
      <t>PAAR:</t>
    </r>
    <r>
      <rPr>
        <sz val="11"/>
        <rFont val="Arial"/>
        <family val="2"/>
      </rPr>
      <t xml:space="preserve"> Porcentaje de Atenciones para el Autoempleo, Realizadas.</t>
    </r>
  </si>
  <si>
    <r>
      <t xml:space="preserve">2.2.1.1.16.1. </t>
    </r>
    <r>
      <rPr>
        <sz val="11"/>
        <rFont val="Arial"/>
        <family val="2"/>
      </rPr>
      <t>Realización de Cursos de capacitación para el autoempleo en los CDC.</t>
    </r>
  </si>
  <si>
    <r>
      <t>PCAR:</t>
    </r>
    <r>
      <rPr>
        <sz val="11"/>
        <rFont val="Arial"/>
        <family val="2"/>
      </rPr>
      <t xml:space="preserve"> Porcentaje de Cursos de Capacitación para el Autoempleo Realizadas.</t>
    </r>
  </si>
  <si>
    <r>
      <t xml:space="preserve">2.2.1.1.16.2. </t>
    </r>
    <r>
      <rPr>
        <sz val="11"/>
        <rFont val="Arial"/>
        <family val="2"/>
      </rPr>
      <t>Realización de entregas de constancias con validez oficial por clausura de cursos que fomentan el autoempleo.</t>
    </r>
  </si>
  <si>
    <r>
      <t xml:space="preserve">PCCE: </t>
    </r>
    <r>
      <rPr>
        <sz val="11"/>
        <rFont val="Arial"/>
        <family val="2"/>
      </rPr>
      <t>Porcentaje de Constancias  de Cursos de Capacitación Entregados.</t>
    </r>
  </si>
  <si>
    <r>
      <t>2.2.1.1.16.3.</t>
    </r>
    <r>
      <rPr>
        <sz val="11"/>
        <rFont val="Arial"/>
        <family val="2"/>
      </rPr>
      <t xml:space="preserve"> Actividades recreativas y educativas que contribuyen al desarrollo social y bienestar económico de la ciudadanía, brindados.</t>
    </r>
  </si>
  <si>
    <r>
      <t xml:space="preserve">PAREB: </t>
    </r>
    <r>
      <rPr>
        <sz val="11"/>
        <rFont val="Arial"/>
        <family val="2"/>
      </rPr>
      <t>Porcentaje de Actividades Recreativas y Educativas, Brindados.</t>
    </r>
  </si>
  <si>
    <r>
      <t>2.2.1.1.16.4.</t>
    </r>
    <r>
      <rPr>
        <sz val="11"/>
        <rFont val="Arial"/>
        <family val="2"/>
      </rPr>
      <t xml:space="preserve"> Realización de servicios  administrativos y de mantenimiento, para la operación y buen funcionamiento de los CDC.</t>
    </r>
  </si>
  <si>
    <r>
      <t xml:space="preserve">PSAMR: </t>
    </r>
    <r>
      <rPr>
        <sz val="11"/>
        <rFont val="Arial"/>
        <family val="2"/>
      </rPr>
      <t>Porcentaje de Servicios Administrativos y de Mantenimiento en los CDC Realizadas.</t>
    </r>
  </si>
  <si>
    <r>
      <t>2.2.1.1.17.</t>
    </r>
    <r>
      <rPr>
        <sz val="11"/>
        <rFont val="Arial"/>
        <family val="2"/>
      </rPr>
      <t xml:space="preserve"> Atenciones del fomento del autoempleo para desarrollar y ejecutar proyectos de emprendimiento a beneficio de las personas que son capacitadas en los CDC realizadas.</t>
    </r>
  </si>
  <si>
    <r>
      <t xml:space="preserve">PAFB: </t>
    </r>
    <r>
      <rPr>
        <sz val="11"/>
        <rFont val="Arial"/>
        <family val="2"/>
      </rPr>
      <t>Porcentaje de Atenciones del Fomento al autoempleo Brindadas</t>
    </r>
  </si>
  <si>
    <r>
      <t>2.2.1.1.17.1.</t>
    </r>
    <r>
      <rPr>
        <sz val="11"/>
        <rFont val="Arial"/>
        <family val="2"/>
      </rPr>
      <t xml:space="preserve"> Realización de eventos que fomentan el autoempleo.</t>
    </r>
  </si>
  <si>
    <r>
      <t xml:space="preserve">PEAR: </t>
    </r>
    <r>
      <rPr>
        <sz val="11"/>
        <rFont val="Arial"/>
        <family val="2"/>
      </rPr>
      <t>Porcentaje de Eventos que fomentan el Autoempleo, Realizados.</t>
    </r>
  </si>
  <si>
    <r>
      <t>2.2.1.1.17.2.</t>
    </r>
    <r>
      <rPr>
        <sz val="11"/>
        <rFont val="Arial"/>
        <family val="2"/>
      </rPr>
      <t xml:space="preserve"> Implementación de  talleres  para el autoempleo para personas adultas mayores.</t>
    </r>
  </si>
  <si>
    <r>
      <t>PTAR:</t>
    </r>
    <r>
      <rPr>
        <sz val="11"/>
        <rFont val="Arial"/>
        <family val="2"/>
      </rPr>
      <t xml:space="preserve"> Porcentaje de Talleres de capacitación para el Autoempleo Realizados.</t>
    </r>
  </si>
  <si>
    <r>
      <t xml:space="preserve">2.2.1.1.17.3. </t>
    </r>
    <r>
      <rPr>
        <sz val="11"/>
        <rFont val="Arial"/>
        <family val="2"/>
      </rPr>
      <t>Realización de servicios de habilitación y de mantenimiento del Centro de Emprendimiento y Desarrollo Humano para Personas Adultas Mayores.</t>
    </r>
  </si>
  <si>
    <r>
      <t>PSHMR:</t>
    </r>
    <r>
      <rPr>
        <sz val="11"/>
        <rFont val="Arial"/>
        <family val="2"/>
      </rPr>
      <t xml:space="preserve"> Porcentaje de Servicios de Habilitación y de Mantenimiento Realizados.</t>
    </r>
  </si>
  <si>
    <r>
      <rPr>
        <b/>
        <sz val="11"/>
        <rFont val="Arial"/>
        <family val="2"/>
      </rPr>
      <t xml:space="preserve">2.2.1.1.18. </t>
    </r>
    <r>
      <rPr>
        <sz val="11"/>
        <rFont val="Arial"/>
        <family val="2"/>
      </rPr>
      <t>Atenciones a niñas y niños de 6 a 12 años inscritos en "La llave es la clave" que habitan zonas prioritarias con  actividades de aprendizaje, físicas, lúdicas, recreativas y de regularización, brindadas.</t>
    </r>
  </si>
  <si>
    <r>
      <rPr>
        <b/>
        <sz val="11"/>
        <rFont val="Arial"/>
        <family val="2"/>
      </rPr>
      <t xml:space="preserve">PAPLCR: </t>
    </r>
    <r>
      <rPr>
        <sz val="11"/>
        <rFont val="Arial"/>
        <family val="2"/>
      </rPr>
      <t>Porcentaje de Atenciones del Programa la Llave es la Clave Realizadas.</t>
    </r>
  </si>
  <si>
    <r>
      <t xml:space="preserve">2.2.1.1.18.1 </t>
    </r>
    <r>
      <rPr>
        <sz val="11"/>
        <rFont val="Arial"/>
        <family val="2"/>
      </rPr>
      <t>Realización de Actividades de aprendizaje, físicas, lúdicas, recreativas y  de regularización a niñas y niños de "La llave es la clave" en zonas prioritarias.</t>
    </r>
  </si>
  <si>
    <r>
      <t xml:space="preserve">PAR: </t>
    </r>
    <r>
      <rPr>
        <sz val="11"/>
        <rFont val="Arial"/>
        <family val="2"/>
      </rPr>
      <t>Porcentaje de Actividades  de aprendizaje, físicas, lúdicas, recreativas y  de regularización Realizadas.</t>
    </r>
  </si>
  <si>
    <r>
      <rPr>
        <b/>
        <sz val="11"/>
        <rFont val="Arial"/>
        <family val="2"/>
      </rPr>
      <t>2.2.1.1.18.2.</t>
    </r>
    <r>
      <rPr>
        <sz val="11"/>
        <rFont val="Arial"/>
        <family val="2"/>
      </rPr>
      <t xml:space="preserve"> Realización de cursos vacacionales a niñas y niños en zonas prioritarias.</t>
    </r>
  </si>
  <si>
    <r>
      <rPr>
        <b/>
        <sz val="11"/>
        <rFont val="Arial"/>
        <family val="2"/>
      </rPr>
      <t>PCVI</t>
    </r>
    <r>
      <rPr>
        <sz val="11"/>
        <rFont val="Arial"/>
        <family val="2"/>
      </rPr>
      <t>: Porcentaje de Cursos Vacacionales Impartidos.</t>
    </r>
  </si>
  <si>
    <r>
      <rPr>
        <b/>
        <sz val="11"/>
        <color theme="1"/>
        <rFont val="Arial"/>
        <family val="2"/>
      </rPr>
      <t>2.2.1.1.19.</t>
    </r>
    <r>
      <rPr>
        <sz val="11"/>
        <color theme="1"/>
        <rFont val="Arial"/>
        <family val="2"/>
      </rPr>
      <t xml:space="preserve"> Servicios integrales de Salud  para la población de atención prioritaria otorgados.</t>
    </r>
  </si>
  <si>
    <r>
      <rPr>
        <b/>
        <sz val="11"/>
        <color theme="1"/>
        <rFont val="Arial"/>
        <family val="2"/>
      </rPr>
      <t>PSSO:</t>
    </r>
    <r>
      <rPr>
        <sz val="11"/>
        <color theme="1"/>
        <rFont val="Arial"/>
        <family val="2"/>
      </rPr>
      <t xml:space="preserve"> Porcentaje de Servicios de Salud Otorgados.</t>
    </r>
  </si>
  <si>
    <r>
      <rPr>
        <b/>
        <sz val="11"/>
        <rFont val="Arial"/>
        <family val="2"/>
      </rPr>
      <t>2.2.1.1.19.2.</t>
    </r>
    <r>
      <rPr>
        <sz val="11"/>
        <rFont val="Arial"/>
        <family val="2"/>
      </rPr>
      <t xml:space="preserve"> Realización de atenciones en programas médicos especiales para las personas de atención prioritaria.</t>
    </r>
  </si>
  <si>
    <r>
      <rPr>
        <b/>
        <sz val="11"/>
        <color theme="1"/>
        <rFont val="Arial"/>
        <family val="2"/>
      </rPr>
      <t>PAMO:</t>
    </r>
    <r>
      <rPr>
        <sz val="11"/>
        <color theme="1"/>
        <rFont val="Arial"/>
        <family val="2"/>
      </rPr>
      <t xml:space="preserve"> Porcentaje de Atenciones Médicos Especiales Otorgados.</t>
    </r>
  </si>
  <si>
    <r>
      <rPr>
        <b/>
        <sz val="11"/>
        <rFont val="Arial"/>
        <family val="2"/>
      </rPr>
      <t>2.2.1.1.19.3</t>
    </r>
    <r>
      <rPr>
        <sz val="11"/>
        <rFont val="Arial"/>
        <family val="2"/>
      </rPr>
      <t xml:space="preserve"> Realización de atenciones de Salud Mental para la población benitojuarense.</t>
    </r>
  </si>
  <si>
    <r>
      <t>2.2.1.1.20.</t>
    </r>
    <r>
      <rPr>
        <sz val="11"/>
        <color theme="1"/>
        <rFont val="Arial"/>
        <family val="2"/>
      </rPr>
      <t xml:space="preserve"> Servicios Integrales a personas con discapacidad o en riesgo potencial de presentarlo en el Centro de Rehabilitación Integral Municipal, brindados.
</t>
    </r>
    <r>
      <rPr>
        <b/>
        <sz val="11"/>
        <color theme="1"/>
        <rFont val="Arial"/>
        <family val="2"/>
      </rPr>
      <t xml:space="preserve">CRIM: </t>
    </r>
    <r>
      <rPr>
        <sz val="11"/>
        <color theme="1"/>
        <rFont val="Arial"/>
        <family val="2"/>
      </rPr>
      <t>Centro de Rehabilitación Integral Municipal.</t>
    </r>
  </si>
  <si>
    <r>
      <t>PSIB:</t>
    </r>
    <r>
      <rPr>
        <sz val="11"/>
        <color theme="1"/>
        <rFont val="Arial"/>
        <family val="2"/>
      </rPr>
      <t xml:space="preserve"> Porcentaje de Servicios Integrales en el CRIM, Brindados.</t>
    </r>
  </si>
  <si>
    <r>
      <rPr>
        <b/>
        <sz val="11"/>
        <color theme="1"/>
        <rFont val="Arial"/>
        <family val="2"/>
      </rPr>
      <t>2.2.1.1.20.1.</t>
    </r>
    <r>
      <rPr>
        <sz val="11"/>
        <color theme="1"/>
        <rFont val="Arial"/>
        <family val="2"/>
      </rPr>
      <t xml:space="preserve"> Realización de terapias de rehabilitación para personas con discapacidad temporal y/o permanente.</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</si>
  <si>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</si>
  <si>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 xml:space="preserve">2.2.1.1.20.2. </t>
    </r>
    <r>
      <rPr>
        <sz val="11"/>
        <color theme="1"/>
        <rFont val="Arial"/>
        <family val="2"/>
      </rPr>
      <t>Brindar Servicio de transporte inclusivo UNEDIF.</t>
    </r>
  </si>
  <si>
    <r>
      <rPr>
        <b/>
        <sz val="11"/>
        <color theme="1"/>
        <rFont val="Arial"/>
        <family val="2"/>
      </rPr>
      <t>PSTIB:</t>
    </r>
    <r>
      <rPr>
        <sz val="11"/>
        <color theme="1"/>
        <rFont val="Arial"/>
        <family val="2"/>
      </rPr>
      <t xml:space="preserve"> Porcentaje de Servicios de Transporte Inclusivo UNEDIF Brindados.</t>
    </r>
  </si>
  <si>
    <r>
      <rPr>
        <b/>
        <sz val="11"/>
        <rFont val="Arial"/>
        <family val="2"/>
      </rPr>
      <t>2.2.1.1.20.3.</t>
    </r>
    <r>
      <rPr>
        <sz val="11"/>
        <rFont val="Arial"/>
        <family val="2"/>
      </rPr>
      <t xml:space="preserve"> Realización de Servicios de Inclusión.</t>
    </r>
  </si>
  <si>
    <r>
      <rPr>
        <b/>
        <sz val="11"/>
        <rFont val="Arial"/>
        <family val="2"/>
      </rPr>
      <t xml:space="preserve">PSIR: </t>
    </r>
    <r>
      <rPr>
        <sz val="11"/>
        <rFont val="Arial"/>
        <family val="2"/>
      </rPr>
      <t>Porcentaje de Servicios de Inclusión Realizados.</t>
    </r>
  </si>
  <si>
    <r>
      <rPr>
        <b/>
        <sz val="11"/>
        <color theme="1"/>
        <rFont val="Arial"/>
        <family val="2"/>
      </rPr>
      <t>2.2.1.1.21</t>
    </r>
    <r>
      <rPr>
        <sz val="11"/>
        <color theme="1"/>
        <rFont val="Arial"/>
        <family val="2"/>
      </rPr>
      <t xml:space="preserve">. Planear, Coordinar, y Supervisar, Eventos y Actividades, </t>
    </r>
    <r>
      <rPr>
        <sz val="11"/>
        <rFont val="Arial"/>
        <family val="2"/>
      </rPr>
      <t>que fomenten el Buen Trato en Familia y la Atención a las Personas Adultas Mayore</t>
    </r>
    <r>
      <rPr>
        <sz val="11"/>
        <color theme="1"/>
        <rFont val="Arial"/>
        <family val="2"/>
      </rPr>
      <t>s realizadas.</t>
    </r>
  </si>
  <si>
    <r>
      <rPr>
        <b/>
        <sz val="11"/>
        <color theme="1"/>
        <rFont val="Arial"/>
        <family val="2"/>
      </rPr>
      <t xml:space="preserve">PEAS: </t>
    </r>
    <r>
      <rPr>
        <sz val="11"/>
        <color theme="1"/>
        <rFont val="Arial"/>
        <family val="2"/>
      </rPr>
      <t>Porcentaje de Eventos y Actividades Coordinados y Supervisados.</t>
    </r>
  </si>
  <si>
    <r>
      <rPr>
        <b/>
        <sz val="11"/>
        <color theme="1"/>
        <rFont val="Arial"/>
        <family val="2"/>
      </rPr>
      <t>2.2.1.1.21.1.</t>
    </r>
    <r>
      <rPr>
        <sz val="11"/>
        <color theme="1"/>
        <rFont val="Arial"/>
        <family val="2"/>
      </rPr>
      <t xml:space="preserve">  Participación en actividades, brigadas y eventos, que fomenten la sana convivencia en el núcleo familiar y su comunidad. </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</si>
  <si>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</si>
  <si>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2.2.1.1.22</t>
    </r>
    <r>
      <rPr>
        <sz val="11"/>
        <color theme="1"/>
        <rFont val="Arial"/>
        <family val="2"/>
      </rPr>
      <t xml:space="preserve">. Servicios integrales para personas adultas mayores, otorgados. </t>
    </r>
  </si>
  <si>
    <r>
      <rPr>
        <b/>
        <sz val="11"/>
        <color theme="1"/>
        <rFont val="Arial"/>
        <family val="2"/>
      </rPr>
      <t xml:space="preserve">PSAMO: </t>
    </r>
    <r>
      <rPr>
        <sz val="11"/>
        <color theme="1"/>
        <rFont val="Arial"/>
        <family val="2"/>
      </rPr>
      <t>Porcentaje de Servicios integrales a personas Adultas Mayores Otorgados.</t>
    </r>
  </si>
  <si>
    <r>
      <rPr>
        <b/>
        <sz val="11"/>
        <color theme="1"/>
        <rFont val="Arial"/>
        <family val="2"/>
      </rPr>
      <t>2.2.1.1.22.1.</t>
    </r>
    <r>
      <rPr>
        <sz val="11"/>
        <color theme="1"/>
        <rFont val="Arial"/>
        <family val="2"/>
      </rPr>
      <t xml:space="preserve"> Realización de servicios psicológicos,  nutricionales, jurídicos, laborales y de trabajo social para mejorar el bienestar físico, emocional y social de las personas adultas mayores.</t>
    </r>
  </si>
  <si>
    <r>
      <t xml:space="preserve">2.2.1.1.22.2 </t>
    </r>
    <r>
      <rPr>
        <sz val="11"/>
        <color theme="1"/>
        <rFont val="Arial"/>
        <family val="2"/>
      </rPr>
      <t>Realización de actividades culturales, deportivas y sociales en los diferentes club´s de personas adultas mayores para fomentar la sana convivencia entre sus integrantes.</t>
    </r>
  </si>
  <si>
    <r>
      <rPr>
        <b/>
        <sz val="11"/>
        <color theme="1"/>
        <rFont val="Arial"/>
        <family val="2"/>
      </rPr>
      <t>PAAMR:</t>
    </r>
    <r>
      <rPr>
        <sz val="11"/>
        <color theme="1"/>
        <rFont val="Arial"/>
        <family val="2"/>
      </rPr>
      <t xml:space="preserve"> Porcentaje de Actividades para personas Adultas Mayores Realizados. </t>
    </r>
  </si>
  <si>
    <r>
      <rPr>
        <b/>
        <sz val="11"/>
        <rFont val="Arial"/>
        <family val="2"/>
      </rPr>
      <t>2.2.1.1.22.3</t>
    </r>
    <r>
      <rPr>
        <sz val="11"/>
        <rFont val="Arial"/>
        <family val="2"/>
      </rPr>
      <t xml:space="preserve"> Realización de entrega de raciones de alimentos para las personas adultas mayores en la estancia de día y club de la esperanza.</t>
    </r>
  </si>
  <si>
    <r>
      <rPr>
        <b/>
        <sz val="11"/>
        <rFont val="Arial"/>
        <family val="2"/>
      </rPr>
      <t>PRAE:</t>
    </r>
    <r>
      <rPr>
        <sz val="11"/>
        <rFont val="Arial"/>
        <family val="2"/>
      </rPr>
      <t xml:space="preserve"> Porcentaje de Raciones Alimenticias Entregadas.</t>
    </r>
  </si>
  <si>
    <r>
      <rPr>
        <b/>
        <sz val="11"/>
        <rFont val="Arial"/>
        <family val="2"/>
      </rPr>
      <t>2.2.1.1.23.</t>
    </r>
    <r>
      <rPr>
        <sz val="11"/>
        <rFont val="Arial"/>
        <family val="2"/>
      </rPr>
      <t xml:space="preserve"> Servicios de alojamiento temporal en la Casa Transitoria "Grandes Corazones" a personas adultas mayores en estado de abandono realizadas.</t>
    </r>
  </si>
  <si>
    <r>
      <rPr>
        <b/>
        <sz val="11"/>
        <rFont val="Arial"/>
        <family val="2"/>
      </rPr>
      <t>PAAMR:</t>
    </r>
    <r>
      <rPr>
        <sz val="11"/>
        <rFont val="Arial"/>
        <family val="2"/>
      </rPr>
      <t xml:space="preserve"> Porcentaje de Atenciones a personas Adultas Mayores Realizadas.</t>
    </r>
  </si>
  <si>
    <r>
      <rPr>
        <b/>
        <sz val="11"/>
        <rFont val="Arial"/>
        <family val="2"/>
      </rPr>
      <t>2.2.1.1.23.1.</t>
    </r>
    <r>
      <rPr>
        <sz val="11"/>
        <rFont val="Arial"/>
        <family val="2"/>
      </rPr>
      <t xml:space="preserve"> Realización de actividades recreativas y lúdicas para las personas adultas mayores albergados en la Casa Transitoria.</t>
    </r>
  </si>
  <si>
    <r>
      <rPr>
        <b/>
        <sz val="11"/>
        <rFont val="Arial"/>
        <family val="2"/>
      </rPr>
      <t>PARLR:</t>
    </r>
    <r>
      <rPr>
        <sz val="11"/>
        <rFont val="Arial"/>
        <family val="2"/>
      </rPr>
      <t xml:space="preserve"> Porcentaje de Actividades Recreativas y Lúdicas Realizadas</t>
    </r>
  </si>
  <si>
    <r>
      <rPr>
        <b/>
        <sz val="11"/>
        <rFont val="Arial"/>
        <family val="2"/>
      </rPr>
      <t>2.2.1.1.23.2.</t>
    </r>
    <r>
      <rPr>
        <sz val="11"/>
        <rFont val="Arial"/>
        <family val="2"/>
      </rPr>
      <t xml:space="preserve"> Realización de servicios psicológicos,  nutricionales, jurídicos, de trabajo social para mejorar el bienestar físico, emocional y social de las personas adultas mayores ingresadas en la Casa Transitoria.  </t>
    </r>
  </si>
  <si>
    <r>
      <rPr>
        <b/>
        <sz val="11"/>
        <rFont val="Arial"/>
        <family val="2"/>
      </rPr>
      <t xml:space="preserve">PSR: </t>
    </r>
    <r>
      <rPr>
        <sz val="11"/>
        <rFont val="Arial"/>
        <family val="2"/>
      </rPr>
      <t>Porcentaje de</t>
    </r>
    <r>
      <rPr>
        <b/>
        <sz val="11"/>
        <rFont val="Arial"/>
        <family val="2"/>
      </rPr>
      <t xml:space="preserve"> </t>
    </r>
    <r>
      <rPr>
        <sz val="11"/>
        <rFont val="Arial"/>
        <family val="2"/>
      </rPr>
      <t xml:space="preserve">Servicios Psicológicos,  Nutricionales, Jurídicos, trabajo social , realizados.
</t>
    </r>
  </si>
  <si>
    <r>
      <rPr>
        <b/>
        <sz val="11"/>
        <rFont val="Arial"/>
        <family val="2"/>
      </rPr>
      <t>2.2.1.1.23.3.</t>
    </r>
    <r>
      <rPr>
        <sz val="11"/>
        <rFont val="Arial"/>
        <family val="2"/>
      </rPr>
      <t xml:space="preserve"> Realización de entrega de insumos de uso y consumo para las personas adultas mayores ingresadas a la Casa Transitoria "Grandes Corazones".</t>
    </r>
  </si>
  <si>
    <r>
      <rPr>
        <b/>
        <sz val="11"/>
        <rFont val="Arial"/>
        <family val="2"/>
      </rPr>
      <t>PIUCE:</t>
    </r>
    <r>
      <rPr>
        <sz val="11"/>
        <rFont val="Arial"/>
        <family val="2"/>
      </rPr>
      <t xml:space="preserve"> Porcentaje de Insumos de Uso y Consumo Entregados.</t>
    </r>
  </si>
  <si>
    <r>
      <rPr>
        <b/>
        <sz val="11"/>
        <rFont val="Arial"/>
        <family val="2"/>
      </rPr>
      <t xml:space="preserve">2.2.1.1.24. </t>
    </r>
    <r>
      <rPr>
        <sz val="11"/>
        <rFont val="Arial"/>
        <family val="2"/>
      </rPr>
      <t>Sensibilización con acciones  sobre buen trato de la no violencia dirigido a las familias benitojuareses realizadas.</t>
    </r>
  </si>
  <si>
    <r>
      <rPr>
        <b/>
        <sz val="11"/>
        <rFont val="Arial"/>
        <family val="2"/>
      </rPr>
      <t>PSABR</t>
    </r>
    <r>
      <rPr>
        <sz val="11"/>
        <rFont val="Arial"/>
        <family val="2"/>
      </rPr>
      <t>: Porcentaje de Sensibilizaciones con Acciones del Buen trato de la no violencia Realizadas.</t>
    </r>
  </si>
  <si>
    <r>
      <rPr>
        <b/>
        <sz val="11"/>
        <rFont val="Arial"/>
        <family val="2"/>
      </rPr>
      <t>2.2.1.1.24.1.</t>
    </r>
    <r>
      <rPr>
        <sz val="11"/>
        <rFont val="Arial"/>
        <family val="2"/>
      </rPr>
      <t xml:space="preserve"> Impartición de capacitaciones sobre el buen trato en familia para población en general.</t>
    </r>
  </si>
  <si>
    <r>
      <rPr>
        <b/>
        <sz val="11"/>
        <rFont val="Arial"/>
        <family val="2"/>
      </rPr>
      <t>PCBTI</t>
    </r>
    <r>
      <rPr>
        <sz val="11"/>
        <rFont val="Arial"/>
        <family val="2"/>
      </rPr>
      <t xml:space="preserve">: Porcentaje de Capacitaciones de Buen Trato Impartidas. </t>
    </r>
  </si>
  <si>
    <r>
      <rPr>
        <b/>
        <sz val="11"/>
        <rFont val="Arial"/>
        <family val="2"/>
      </rPr>
      <t>2.2.1.1.24.2.</t>
    </r>
    <r>
      <rPr>
        <sz val="11"/>
        <rFont val="Arial"/>
        <family val="2"/>
      </rPr>
      <t xml:space="preserve"> Realización de eventos que promueven el fortalecimiento de los valores y la integración familiar de los benitojuareses. </t>
    </r>
  </si>
  <si>
    <r>
      <rPr>
        <b/>
        <sz val="11"/>
        <rFont val="Arial"/>
        <family val="2"/>
      </rPr>
      <t>PEFVIR:</t>
    </r>
    <r>
      <rPr>
        <sz val="11"/>
        <rFont val="Arial"/>
        <family val="2"/>
      </rPr>
      <t xml:space="preserve"> Porcentaje de Eventos que promueven el Fortalecimiento de los Valores y la Integración familiar Realizados.</t>
    </r>
  </si>
  <si>
    <t xml:space="preserve">UNIDAD DE MEDIDA DEL INDICADOR:
Porcentaje.
UNIDAD DE MEDIDA DE LAS VARIABLES:
Personas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</si>
  <si>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</si>
  <si>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</si>
  <si>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Contratos, Lineamientos, Convenios, Acuerdos, Actas y Actos Jurídicos.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</si>
  <si>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Integrales.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</si>
  <si>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</si>
  <si>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</si>
  <si>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 de Logística</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</si>
  <si>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Actividades Planeadas y Coordinadas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</si>
  <si>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económicos, donativos y de recursos.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</si>
  <si>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y apoyos de asistencia social.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</si>
  <si>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</si>
  <si>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socioeconómicos.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</si>
  <si>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</si>
  <si>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t xml:space="preserve">UNIDAD DE MEDIDA DEL INDICADOR:
Porcentaje.
UNIDAD DE MEDIDA DE LAS VARIABLES:
Servicios. </t>
  </si>
  <si>
    <r>
      <t xml:space="preserve">UNIDAD DE MEDIDA DEL INDICADOR:
</t>
    </r>
    <r>
      <rPr>
        <sz val="11"/>
        <rFont val="Arial"/>
        <family val="2"/>
      </rPr>
      <t>Porcentaje.</t>
    </r>
    <r>
      <rPr>
        <b/>
        <sz val="11"/>
        <rFont val="Arial"/>
        <family val="2"/>
      </rPr>
      <t xml:space="preserve">
UNIDAD DE MEDIDA DE LAS VARIABLES:
</t>
    </r>
    <r>
      <rPr>
        <sz val="11"/>
        <rFont val="Arial"/>
        <family val="2"/>
      </rPr>
      <t>Atenciones.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</si>
  <si>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Procedimientos Administrativos.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</si>
  <si>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Reportes Contables, Presupuestarios y Financieros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</si>
  <si>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Cédulas nominales.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</si>
  <si>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Colaboradores.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</si>
  <si>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</si>
  <si>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Inventarios.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</si>
  <si>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Suministros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</si>
  <si>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</si>
  <si>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</si>
  <si>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</si>
  <si>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</si>
  <si>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Recibidos.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</si>
  <si>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Instituciones públicas y privadas, Fundaciones, Asociaciones, Empresas Socialmente Responsables y la Sociedad Civil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</si>
  <si>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</si>
  <si>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Atenciones.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</si>
  <si>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</si>
  <si>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Estímulos de educación, alimentación y salud.</t>
    </r>
  </si>
  <si>
    <r>
      <t xml:space="preserve">UNIDAD DE MEDIDA DEL INDICADOR:
Porcentaje.
</t>
    </r>
    <r>
      <rPr>
        <b/>
        <sz val="11"/>
        <rFont val="Arial"/>
        <family val="2"/>
      </rPr>
      <t>UNIDAD DE MEDIDA DE LAS VARIABLES:</t>
    </r>
    <r>
      <rPr>
        <sz val="11"/>
        <rFont val="Arial"/>
        <family val="2"/>
      </rPr>
      <t xml:space="preserve">
Atenciones de Recreación, Cultura y Deportes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</si>
  <si>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</si>
  <si>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Eventos y Concursos.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</si>
  <si>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sociales, culturales, deportivas y recreativas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</si>
  <si>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</si>
  <si>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r>
      <t>UNIDAD DE MEDIDA DEL INDICADOR:</t>
    </r>
    <r>
      <rPr>
        <sz val="11"/>
        <rFont val="Arial"/>
        <family val="2"/>
      </rPr>
      <t xml:space="preserve"> 
Porcentaje.
</t>
    </r>
    <r>
      <rPr>
        <b/>
        <sz val="11"/>
        <rFont val="Arial"/>
        <family val="2"/>
      </rPr>
      <t xml:space="preserve">UNIDAD DE MEDIDA DE LAS VARIABLES:
</t>
    </r>
    <r>
      <rPr>
        <sz val="11"/>
        <rFont val="Arial"/>
        <family val="2"/>
      </rPr>
      <t>Registros.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</si>
  <si>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Pláticas.</t>
    </r>
  </si>
  <si>
    <r>
      <t xml:space="preserve">UNIDAD DE MEDIDA DEL INDICADOR: 
</t>
    </r>
    <r>
      <rPr>
        <sz val="11"/>
        <rFont val="Arial"/>
        <family val="2"/>
      </rPr>
      <t>Porcentaje.</t>
    </r>
    <r>
      <rPr>
        <b/>
        <sz val="11"/>
        <rFont val="Arial"/>
        <family val="2"/>
      </rPr>
      <t xml:space="preserve">
UNIDAD DE MEDIA DE LAS VARIABLES: 
</t>
    </r>
    <r>
      <rPr>
        <sz val="11"/>
        <rFont val="Arial"/>
        <family val="2"/>
      </rPr>
      <t>Servicios.</t>
    </r>
  </si>
  <si>
    <r>
      <t xml:space="preserve">UNIDAD DE MEDIDA DEL INDICADOR: 
</t>
    </r>
    <r>
      <rPr>
        <sz val="11"/>
        <rFont val="Arial"/>
        <family val="2"/>
      </rPr>
      <t>Porcentaje.</t>
    </r>
    <r>
      <rPr>
        <b/>
        <sz val="11"/>
        <rFont val="Arial"/>
        <family val="2"/>
      </rPr>
      <t xml:space="preserve">
UNIDAD DE MEDIA DE LAS VARIABLES: 
</t>
    </r>
    <r>
      <rPr>
        <sz val="11"/>
        <rFont val="Arial"/>
        <family val="2"/>
      </rPr>
      <t>Planes de Restitución de Derechos.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</si>
  <si>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Diagnósticos.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</si>
  <si>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Convenios.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</si>
  <si>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</si>
  <si>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Comparecencias de Hechos.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</si>
  <si>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Visitas Domiciliarias.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</si>
  <si>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</si>
  <si>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y Acompañamientos Psicológicos.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</si>
  <si>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Integrales.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</si>
  <si>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Ingresos.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</si>
  <si>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Atenciones.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</si>
  <si>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Insumos.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</si>
  <si>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</si>
  <si>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de mantenimiento.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</si>
  <si>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Expedientes.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</si>
  <si>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Acompañamientos.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</si>
  <si>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Servicios de mantenimiento.</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</si>
  <si>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</si>
  <si>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</si>
  <si>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Pláticas y talleres.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</si>
  <si>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</si>
  <si>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Actividades, brigadas eventos.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</si>
  <si>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Apoyos de asistencia alimentaria.</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</si>
  <si>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Raciones.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</si>
  <si>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Apoyos alimentarios.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</si>
  <si>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Servicios Administrativos, Habilitación y de Mantenimiento.</t>
    </r>
  </si>
  <si>
    <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</si>
  <si>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t>
    </r>
  </si>
  <si>
    <r>
      <t xml:space="preserve">UNIDAD DE MEDIDA DEL INDICADOR:
</t>
    </r>
    <r>
      <rPr>
        <sz val="11"/>
        <rFont val="Arial"/>
        <family val="2"/>
      </rPr>
      <t>Porcentaje.</t>
    </r>
    <r>
      <rPr>
        <b/>
        <sz val="11"/>
        <rFont val="Arial"/>
        <family val="2"/>
      </rPr>
      <t xml:space="preserve">
UNIDAD DE MEDIDA DE LAS VARIABLES
</t>
    </r>
    <r>
      <rPr>
        <sz val="11"/>
        <rFont val="Arial"/>
        <family val="2"/>
      </rPr>
      <t>Constancias.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</si>
  <si>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 recreativas y educativas</t>
    </r>
    <r>
      <rPr>
        <b/>
        <sz val="11"/>
        <rFont val="Arial"/>
        <family val="2"/>
      </rPr>
      <t>.</t>
    </r>
  </si>
  <si>
    <r>
      <t xml:space="preserve">UNIDAD DE MEDIDA DEL INDICADOR:
</t>
    </r>
    <r>
      <rPr>
        <sz val="11"/>
        <rFont val="Arial"/>
        <family val="2"/>
      </rPr>
      <t>Porcentaje.</t>
    </r>
    <r>
      <rPr>
        <b/>
        <sz val="11"/>
        <rFont val="Arial"/>
        <family val="2"/>
      </rPr>
      <t xml:space="preserve">
UNIDAD DE MEDIDA DE LAS VARIABLES
</t>
    </r>
    <r>
      <rPr>
        <sz val="11"/>
        <rFont val="Arial"/>
        <family val="2"/>
      </rPr>
      <t>Servicios administrativos y de mantenimiento.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</si>
  <si>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</si>
  <si>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</si>
  <si>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habilitación y de mantenimiento.</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</si>
  <si>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Atenciones.</t>
    </r>
  </si>
  <si>
    <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</si>
  <si>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vacacionales.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</si>
  <si>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Salud.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</si>
  <si>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</si>
  <si>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t>UNIDAD DE MEDIDA DEL INDICADOR:
Porcentaje.</t>
    </r>
    <r>
      <rPr>
        <b/>
        <sz val="11"/>
        <color theme="1"/>
        <rFont val="Arial"/>
        <family val="2"/>
      </rPr>
      <t xml:space="preserve">
UNIDAD DE MEDIDA DE LAS VARIABLES:
</t>
    </r>
    <r>
      <rPr>
        <sz val="11"/>
        <color theme="1"/>
        <rFont val="Arial"/>
        <family val="2"/>
      </rPr>
      <t>Atenciones.</t>
    </r>
  </si>
  <si>
    <r>
      <t xml:space="preserve">UNIDAD DE MEDIA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integrales.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</si>
  <si>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Terapias de rehabilitación.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</si>
  <si>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Transporte Inclusivo.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</si>
  <si>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inclusión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</si>
  <si>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y Actividades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</si>
  <si>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</si>
  <si>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Integrales.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</si>
  <si>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Servicios Psicológicos,  Nutricionales, Jurídicos, laborales y de trabajo social.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</si>
  <si>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Actividades.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</si>
  <si>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</si>
  <si>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</si>
  <si>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 recreativas y lúdicas.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</si>
  <si>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Insumos de uso y consumo.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</si>
  <si>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Sensibilización.</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</si>
  <si>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Capacitaciones.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</si>
  <si>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Atenciones.</t>
    </r>
  </si>
  <si>
    <t>SEGUIMIENTO DE AVANCE EN CUMPLIMIENTO DE METAS Y OBJETIVOS 2024</t>
  </si>
  <si>
    <t>META REALIZADA 2024</t>
  </si>
  <si>
    <t>PORCENTAJE DE AVANCE TRIMESTRAL 2024</t>
  </si>
  <si>
    <t>META PROGRAMADA 2024</t>
  </si>
  <si>
    <t xml:space="preserve">CLAVE Y NOMBRE DEL PPA: E- PPA 2.2 PROGRAMA DE ATENCIÓN INTEGRAL A LA FAMILIA Y PERSONAS EN ESTADO DE VULNERABILIDAD </t>
  </si>
  <si>
    <t>SISTEMA MUNICIPAL DIF BENITO JUÁREZ</t>
  </si>
  <si>
    <t>TRIMESTRE 1 2024</t>
  </si>
  <si>
    <t>TRIMESTRE 2 2024</t>
  </si>
  <si>
    <t>TRIMESTRE 3 2024</t>
  </si>
  <si>
    <t>TRIMESTRE 4 2024</t>
  </si>
  <si>
    <t>JUSTIFICACIÓN TRIMESTRAL Y ANUAL DE AVANCE DE RESULTADOS 2024</t>
  </si>
  <si>
    <r>
      <rPr>
        <b/>
        <sz val="11"/>
        <color theme="1"/>
        <rFont val="Arial"/>
        <family val="2"/>
      </rPr>
      <t>IGCU:</t>
    </r>
    <r>
      <rPr>
        <sz val="11"/>
        <color theme="1"/>
        <rFont val="Arial"/>
        <family val="2"/>
      </rPr>
      <t xml:space="preserve"> Índice General de Competitividad Urbana</t>
    </r>
  </si>
  <si>
    <r>
      <rPr>
        <b/>
        <sz val="11"/>
        <color theme="1"/>
        <rFont val="Arial"/>
        <family val="2"/>
      </rPr>
      <t xml:space="preserve">UNIDAD DE MEDIDA DEL INDICADOR: </t>
    </r>
    <r>
      <rPr>
        <sz val="11"/>
        <color theme="1"/>
        <rFont val="Arial"/>
        <family val="2"/>
      </rPr>
      <t xml:space="preserve">
Posición</t>
    </r>
  </si>
  <si>
    <t>Dirección General</t>
  </si>
  <si>
    <t>Unidad Jurídica</t>
  </si>
  <si>
    <t>Coordinación de Transparencia, Datos Personales y Gestión Documental</t>
  </si>
  <si>
    <t>Coordinación de Relaciones Públicas</t>
  </si>
  <si>
    <t>Coordinación de Planeación y Evaluación</t>
  </si>
  <si>
    <t>Coordinación de Comunicación Social</t>
  </si>
  <si>
    <t>Coordinación Operativa y Logística de Eventos</t>
  </si>
  <si>
    <t>Secretaría Particular</t>
  </si>
  <si>
    <t>Coordinación del Voluntariado</t>
  </si>
  <si>
    <t>Coordinación de Asistencia Social y Atención Ciudadana</t>
  </si>
  <si>
    <t>Dirección Administrativa y de Finanzas</t>
  </si>
  <si>
    <t>Coordinación de Recursos Financieros</t>
  </si>
  <si>
    <t>Coordinación de Recursos Humanos</t>
  </si>
  <si>
    <t>Jefatura de Capacitación</t>
  </si>
  <si>
    <t>Coordinación de Patrimonio</t>
  </si>
  <si>
    <t>Coordinación de Suministros</t>
  </si>
  <si>
    <t>Jefatura de Parque Vehicular</t>
  </si>
  <si>
    <t>Coordinación de Sistemas</t>
  </si>
  <si>
    <t>Coordinación de Mantenimiento</t>
  </si>
  <si>
    <t>Coordinación de Donativos</t>
  </si>
  <si>
    <t>Dirección de Prevención de Riesgos Psicosociales de Niñas, Niños y Adolescentes</t>
  </si>
  <si>
    <t>Coordinación de Prevención de Riesgos Psicosociales</t>
  </si>
  <si>
    <t>Coordinación de Recreación, Cultura y Deportes</t>
  </si>
  <si>
    <t>Coordinación de Centros Asistenciales de Desarrollo Infantil</t>
  </si>
  <si>
    <t>Coordinación de la Cultura de la Legalidad</t>
  </si>
  <si>
    <t>Delegación de la Procuraduría de Protección de Niñas, Niños, Adolescentes y la Familia</t>
  </si>
  <si>
    <t>Coordinación de Trabajo Social</t>
  </si>
  <si>
    <t>Coordinación de Psicología Jurídica</t>
  </si>
  <si>
    <t>Coordinación del Centro de Asistencia Social de NNA Migrantes</t>
  </si>
  <si>
    <t>Coordinación de la Casa de Asistencia Temporal de NNA</t>
  </si>
  <si>
    <t>Coordinación del Centro Especializado para la Atención a la Violencia</t>
  </si>
  <si>
    <t>Dirección de Desarrollo Social Comunitario</t>
  </si>
  <si>
    <t>Coordinación de Programas de Asistencia Alimentaria</t>
  </si>
  <si>
    <t>Coordinación de centros de Desarrollo Comunitario</t>
  </si>
  <si>
    <t>Coordinación de Programas Sociales</t>
  </si>
  <si>
    <t>Coordinación de Servicios Médicos</t>
  </si>
  <si>
    <t>Coordinación de Programas Médicos Especiales</t>
  </si>
  <si>
    <t>Coordinación Salud Mental</t>
  </si>
  <si>
    <t>Coordinación de Atención a la Discapacidad</t>
  </si>
  <si>
    <t>Dirección de la Familia</t>
  </si>
  <si>
    <t>Coordinación para las Personas Adultas Mayores</t>
  </si>
  <si>
    <t>Coordinación del Buen Trato en Familia</t>
  </si>
  <si>
    <t>En este trimestre se observa un avance financiero del 113.89% porque  se  realizaron modificaciones presupuestales para gastos a partidas que no se presupuestaron o excedieron el presupuesto aprobado.</t>
  </si>
  <si>
    <t>Meta Trimestral: Se realizaron 30 informes de planeación, programación, seguimiento, evaluación y rendición de cuentas alineados al modelo de Presupuesto Basado en Resultados y del Sistema de Evaluación del Desempeño, de los 30 programados, lo que representó un avance del 100.00% respecto a la meta trimestral programada.</t>
  </si>
  <si>
    <t xml:space="preserve">Meta Trimestral: Se realizaron 448 actividades culturales, deportivas y sociales en los diferentes club´s de personas adultas mayores para fomentar la sana convivencia entre sus integrantes, de las 500 programadas, lo que representó un avance del 89.60% respecto a la meta trimestral programada. </t>
  </si>
  <si>
    <t>AVANCE EN CUMPLIMIENTO DE METAS TRIMESTRAL Y ANUAL ACUMULADO 2024</t>
  </si>
  <si>
    <r>
      <rPr>
        <b/>
        <sz val="11"/>
        <color theme="1"/>
        <rFont val="Arial"/>
        <family val="2"/>
      </rPr>
      <t xml:space="preserve">2.2.1.1.19.1. </t>
    </r>
    <r>
      <rPr>
        <sz val="11"/>
        <color theme="1"/>
        <rFont val="Arial"/>
        <family val="2"/>
      </rPr>
      <t>Realización de Atenciones médicas, odontológicas y preventivas de salud a la población de situación prioritaria.</t>
    </r>
  </si>
  <si>
    <r>
      <rPr>
        <b/>
        <sz val="11"/>
        <color theme="1"/>
        <rFont val="Arial"/>
        <family val="2"/>
      </rPr>
      <t>PAMPR:</t>
    </r>
    <r>
      <rPr>
        <sz val="11"/>
        <color theme="1"/>
        <rFont val="Arial"/>
        <family val="2"/>
      </rPr>
      <t xml:space="preserve"> Porcentaje de Atenciones Médicas, odontológicas y Preventivas Realizadas.</t>
    </r>
  </si>
  <si>
    <r>
      <rPr>
        <b/>
        <sz val="11"/>
        <color theme="1"/>
        <rFont val="Arial"/>
        <family val="2"/>
      </rPr>
      <t xml:space="preserve">PSR: </t>
    </r>
    <r>
      <rPr>
        <sz val="11"/>
        <color theme="1"/>
        <rFont val="Arial"/>
        <family val="2"/>
      </rPr>
      <t xml:space="preserve">Porcentaje de Servicios Psicológicos,  Nutricionales, Jurídicos,  laborales y de trabajo Social Realizados.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</si>
  <si>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psicológicos, nutricionales, jurídicos, trabajo social, traslados y visitas de seguimiento. </t>
    </r>
  </si>
  <si>
    <t>En este trimestre se observa un avance financiero del 100% de acuerdo a la formula establecida arroja este porcentaje por que se ejecuto un presupuesto que no fue aprobado</t>
  </si>
  <si>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Procesos</t>
    </r>
  </si>
  <si>
    <r>
      <t xml:space="preserve">Meta Trimestral: </t>
    </r>
    <r>
      <rPr>
        <sz val="11"/>
        <color rgb="FFFFFFFF"/>
        <rFont val="Arial"/>
        <family val="2"/>
      </rPr>
      <t xml:space="preserve">Se atendieron a 52,670 personas de los grupos en situación prioritaria del Municipio  de Benito Juárez reciben atención, asistencia, apoyo y protección para su desarrollo integral de los 53,483 programados, lo que representó un avance del 98.48% respecto a la meta trimestral programada. </t>
    </r>
  </si>
  <si>
    <r>
      <t xml:space="preserve">Meta Trimestral: </t>
    </r>
    <r>
      <rPr>
        <sz val="11"/>
        <rFont val="Arial"/>
        <family val="2"/>
      </rPr>
      <t xml:space="preserve">Se realizaron 13 propuestas políticas, acuerdos, planes y programas por la Junta Directiva aprobados de los 12 programados, lo que representó un avance del 108.33% respecto a la meta trimestral programada. </t>
    </r>
  </si>
  <si>
    <r>
      <t xml:space="preserve">Meta Trimestral: </t>
    </r>
    <r>
      <rPr>
        <sz val="11"/>
        <rFont val="Arial"/>
        <family val="2"/>
      </rPr>
      <t xml:space="preserve"> Se realizaron 218  actividades de representación, coordinación, gestión, vinculación y supervisión por parte de la Dirección General del  SMDIF de BJ, de los 215 programados, lo que representó un avance del 101.40% respecto a la meta trimestral programada.</t>
    </r>
  </si>
  <si>
    <r>
      <t xml:space="preserve">Meta Trimestral: </t>
    </r>
    <r>
      <rPr>
        <sz val="11"/>
        <rFont val="Arial"/>
        <family val="2"/>
      </rPr>
      <t xml:space="preserve">Se realizaron 186  contratos, lineamientos, convenios, acuerdos y actas con empresas públicas y privadas, personas físicas, instituciones municipales, estatales, federales e internacionales, así como la realización de actos jurídicos para el cumplimiento de los objetivos del SMDIF de BJ., de los 210 programados, lo que representó un avance del 88.57% respecto a la meta trimestral programada.  </t>
    </r>
  </si>
  <si>
    <r>
      <t xml:space="preserve">Meta Trimestral: </t>
    </r>
    <r>
      <rPr>
        <sz val="11"/>
        <rFont val="Arial"/>
        <family val="2"/>
      </rPr>
      <t xml:space="preserve">Se realizaron 44  Procesos de Transparencia, Acceso a la Información Pública, Protección de Datos Personales, Archivo y Gestión Documental, y Cuentas Claras, de los 40 programados, lo que representó un avance del 110.00% respecto a la meta trimestral programada. </t>
    </r>
  </si>
  <si>
    <r>
      <t xml:space="preserve">Meta Trimestral: </t>
    </r>
    <r>
      <rPr>
        <sz val="11"/>
        <rFont val="Arial"/>
        <family val="2"/>
      </rPr>
      <t>Se realizaron 84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los 84 programados, lo que representó un avance del 100.00% respecto a la meta trimestral programada.</t>
    </r>
  </si>
  <si>
    <r>
      <t xml:space="preserve">Meta Trimestral: </t>
    </r>
    <r>
      <rPr>
        <sz val="11"/>
        <rFont val="Arial"/>
        <family val="2"/>
      </rPr>
      <t>Se realizaron 169  difusiones de los Programas y Acciones del Sistema Municipal DIF Benito Juárez, de los 120 programados, lo que representó un avance del 140.83% respecto a la meta trimestral programada. Se supero la meta programada debido a que se atendieron las diversas solicitudes de los titulares con respecto a la elaboración de boletines, videos, diseños y entrevistas no programadas para promocionar y difundir sus programas y campañas en redes sociales.</t>
    </r>
  </si>
  <si>
    <r>
      <t xml:space="preserve">Meta Trimestral: </t>
    </r>
    <r>
      <rPr>
        <sz val="11"/>
        <rFont val="Arial"/>
        <family val="2"/>
      </rPr>
      <t>Se realizaron 143  Atenciones a las solicitudes de logística para los eventos institucionales del SMDIF BJ, así como municipales y estatales, de los 120 programados, lo que representó un avance del 119.17% respecto a la meta trimestral programada. Se superó la meta trimestral debido a que se apoyó con el montaje para diferentes reuniones y cursos de capacitación en el Salón de La Familia los cuales no estaban programados.</t>
    </r>
  </si>
  <si>
    <r>
      <t xml:space="preserve">Meta Trimestral: </t>
    </r>
    <r>
      <rPr>
        <sz val="11"/>
        <rFont val="Arial"/>
        <family val="2"/>
      </rPr>
      <t xml:space="preserve">Se realizaron 14  Planeaciones y coordinación de la calendarización de las actividades del Patronato y el Voluntariado, en coordinación con la Dirección General.  Representación e interrelación con  autoridades, organismos, entre otros, para llevar a cabo gestiones y mesas de trabajo, de los 12 programados, lo que representó un avance del 116.67% respecto a la meta trimestral programada. </t>
    </r>
  </si>
  <si>
    <r>
      <t xml:space="preserve">Meta Trimestral: </t>
    </r>
    <r>
      <rPr>
        <sz val="11"/>
        <rFont val="Arial"/>
        <family val="2"/>
      </rPr>
      <t xml:space="preserve"> Se realizaron 30 Procuración de apoyos económicos, donativos y de recursos, mediante gestiones del Voluntariado ante instituciones públicas, privadas, asociaciones, entre otros, así como la organización de eventos para coadyuvar al mejoramiento de los programas y servicios del SMDIF BJ, de los 16 programados, lo que representó un avance del 187.50% respecto a la meta trimestral programada. Se superó la meta programada para este trimestre debido a la activa participación de las voluntarias que nos donan. </t>
    </r>
  </si>
  <si>
    <r>
      <t xml:space="preserve">Meta Trimestral: </t>
    </r>
    <r>
      <rPr>
        <sz val="11"/>
        <rFont val="Arial"/>
        <family val="2"/>
      </rPr>
      <t xml:space="preserve">Se realizaron 4,893  Servicios y apoyos de asistencia social a los sujetos y grupos de atención prioritaria del municipio de Benito Juárez, de los 4,836 programados, lo que representó un avance del 101.18% respecto a la meta trimestral programada. </t>
    </r>
  </si>
  <si>
    <r>
      <t xml:space="preserve">Meta Trimestral: </t>
    </r>
    <r>
      <rPr>
        <sz val="11"/>
        <rFont val="Arial"/>
        <family val="2"/>
      </rPr>
      <t>Se realizaron 1,003 Entrega de apoyos de asistencia social  a personas de atención prioritaria, de los 840 programados, lo que representó un avance del 119.40% respecto a la meta trimestral programada. Se superó la meta programada para este trimestre debido al aumento en la donación de pan que se entrega a la ciudadanía y las despensas de CDC.</t>
    </r>
  </si>
  <si>
    <r>
      <t xml:space="preserve">Meta Trimestral: </t>
    </r>
    <r>
      <rPr>
        <sz val="11"/>
        <rFont val="Arial"/>
        <family val="2"/>
      </rPr>
      <t>Se realizaron 113  estudios socioeconómicos  a personas de atención prioritaria, de los 360 programados, lo que representó un avance del 31.39% respecto a la meta trimestral programada. No se logró la meta programada para este trimestre debido a que no tuvimos campañas para la entrega de apoyos funcionales por lo cual no se generaron los estudios socioeconómicos correspondientes.</t>
    </r>
  </si>
  <si>
    <r>
      <t xml:space="preserve">Meta Trimestral: </t>
    </r>
    <r>
      <rPr>
        <sz val="11"/>
        <rFont val="Arial"/>
        <family val="2"/>
      </rPr>
      <t xml:space="preserve"> Se realizaron 3,778  recepciones y se brindaron orientaciones de los trámites y servicios a las y los usuarios que acuden al SMDIF BJ y atenciones en general, de los 3,636 programados, lo que representó un avance del 103.91% respecto a la meta trimestral programada.</t>
    </r>
  </si>
  <si>
    <r>
      <t xml:space="preserve">Meta Trimestral: </t>
    </r>
    <r>
      <rPr>
        <sz val="11"/>
        <rFont val="Arial"/>
        <family val="2"/>
      </rPr>
      <t>Se realizaron 2,347   Procedimientos administrativos para las diferentes Unidades Administrativas del SMDIF BJ, de los 2,768 programados, lo que representó un avance del 84.79% respecto a la meta trimestral programada. No se supero la meta debido por cambio de administración ya no se realizaron algunos trámites.</t>
    </r>
  </si>
  <si>
    <r>
      <t xml:space="preserve">Meta Trimestral: </t>
    </r>
    <r>
      <rPr>
        <sz val="11"/>
        <rFont val="Arial"/>
        <family val="2"/>
      </rPr>
      <t>Se realizaron 25 reportes contables, presupuestarios y financieros para la integración de la cuenta pública de los 25 programados, lo que representó un avance del  100.00% respecto a la meta trimestral programada.</t>
    </r>
  </si>
  <si>
    <r>
      <t xml:space="preserve">Meta Trimestral: </t>
    </r>
    <r>
      <rPr>
        <sz val="11"/>
        <rFont val="Arial"/>
        <family val="2"/>
      </rPr>
      <t>Se realizaron 329   cédulas nominales quincenales por medio de un control de incidencias, de las 250 programadas, lo que representó un avance del 131.60% respecto a la meta trimestral programada. Se supero la meta debido que los colaboradores tomaron días que tenían pendientes por disfrutar, como vacaciones, permisos, días económicos entre otros.</t>
    </r>
  </si>
  <si>
    <r>
      <t xml:space="preserve">Meta Trimestral: </t>
    </r>
    <r>
      <rPr>
        <sz val="11"/>
        <rFont val="Arial"/>
        <family val="2"/>
      </rPr>
      <t xml:space="preserve"> Se realizaron 0 Capacitaciones internas al personal de conformidad a la legislación aplicable en el Sistema Municipal DIF Benito Juárez, de las 493 programadas, lo que representó un avance del 0% respecto a la meta trimestral programada. La meta no fue superada debido a que con base en la operatividad de la institución fueron impartidos los cursos, de acuerdo con las necesidades de cada área llegando a la meta anual en el mes de junio del año en curso, con un total de 1,932 capacitaciones en 32 cursos. Cabe mencionar que se superó la meta establecida con los siguientes datos: trienio de 5,925 con un total 6,951 capacitados lo que representa 1,026 capacitaciones extras de los que se tenía planeado a lo largo de estos 3 años.</t>
    </r>
  </si>
  <si>
    <r>
      <t xml:space="preserve">Meta Trimestral: </t>
    </r>
    <r>
      <rPr>
        <sz val="11"/>
        <rFont val="Arial"/>
        <family val="2"/>
      </rPr>
      <t>Se realizaron 0  Capacitaciones internas al personal de conformidad a la legislación aplicable en el Sistema Municipal DIF Benito Juárez, de los 15 programados, lo que representó un avance del 0.00% respecto a la meta trimestral programada. No se supero la meta de este trimestre, debido a la modernización del área a través del uso de los MOOC disminuyeron los cursos con mayor y mejor alcance, beneficiando al personal de esta institución con las siguientes cifras: se optimizaron de 60 a 32 cursos por año.</t>
    </r>
  </si>
  <si>
    <r>
      <t xml:space="preserve">Meta Trimestral: </t>
    </r>
    <r>
      <rPr>
        <sz val="11"/>
        <rFont val="Arial"/>
        <family val="2"/>
      </rPr>
      <t>durante este trimestre no se programo realizar inventarios en las diferentes direcciones y coordinaciones de los bienes muebles del Sistema DIF Benito Juárez</t>
    </r>
    <r>
      <rPr>
        <b/>
        <sz val="11"/>
        <rFont val="Arial"/>
        <family val="2"/>
      </rPr>
      <t>.</t>
    </r>
  </si>
  <si>
    <r>
      <t>Meta Trimestral:</t>
    </r>
    <r>
      <rPr>
        <sz val="11"/>
        <rFont val="Arial"/>
        <family val="2"/>
      </rPr>
      <t xml:space="preserve"> Se realizaron 519  Adquisiciones de suministros de bienes, insumos, materiales y servicios para la operación del Sistema Municipal DIF Benito Juárez, de los 550 programados, lo que representó un avance del 94.36% respecto a la meta trimestral programada.</t>
    </r>
  </si>
  <si>
    <r>
      <t xml:space="preserve">Meta Trimestral: </t>
    </r>
    <r>
      <rPr>
        <sz val="11"/>
        <rFont val="Arial"/>
        <family val="2"/>
      </rPr>
      <t>Se realizaron 51  servicios de mantenimiento y reparación del parque vehicular  del Sistema DIF de Benito Juárez para  la preservación, cuidado, control y verificación del parque vehicular, de los 57 programados, lo que representó un avance del 89.47% respecto a la meta trimestral programada.</t>
    </r>
  </si>
  <si>
    <r>
      <t xml:space="preserve">Meta Trimestral: </t>
    </r>
    <r>
      <rPr>
        <sz val="11"/>
        <rFont val="Arial"/>
        <family val="2"/>
      </rPr>
      <t xml:space="preserve">Se realizaron 135 Atenciones de Mantenimiento y Reparaciones de equipos de cómputo, líneas telefónicas y red informática, de las 143 programadas, lo que representó un avance del 94.41% respecto a la meta trimestral programada. </t>
    </r>
  </si>
  <si>
    <r>
      <t xml:space="preserve">Meta Trimestral: </t>
    </r>
    <r>
      <rPr>
        <sz val="11"/>
        <rFont val="Arial"/>
        <family val="2"/>
      </rPr>
      <t>Se realizaron 316  servicios de mantenimiento, reparación, remodelación, intendencia y vigilancia de las instalaciones del Sistema Municipal DIF Benito Juárez, de los 250 programados, lo que representó un avance del 126.40% respecto a la meta trimestral programada. La meta fue superada debido a que se atendieron imprevistos de mantenimiento en las diferentes área que conforman el Sistema.</t>
    </r>
  </si>
  <si>
    <r>
      <t xml:space="preserve">Meta Trimestral: </t>
    </r>
    <r>
      <rPr>
        <sz val="11"/>
        <rFont val="Arial"/>
        <family val="2"/>
      </rPr>
      <t xml:space="preserve">Se realizaron 185 Entregas de Donativos a las áreas del Sistema Municipal DIF BJ, de los 206 programados, lo que representó un avance del 89.81% respecto a la meta trimestral programada. </t>
    </r>
  </si>
  <si>
    <r>
      <t xml:space="preserve">Meta Trimestral: </t>
    </r>
    <r>
      <rPr>
        <sz val="11"/>
        <rFont val="Arial"/>
        <family val="2"/>
      </rPr>
      <t xml:space="preserve">Se realizaron 743 Recepciones de donativos en especie o monetario, de los 801 programados, lo que representó un avance del 92.76% respecto a la meta trimestral programada. </t>
    </r>
  </si>
  <si>
    <r>
      <t xml:space="preserve">Meta Trimestral: </t>
    </r>
    <r>
      <rPr>
        <sz val="11"/>
        <rFont val="Arial"/>
        <family val="2"/>
      </rPr>
      <t xml:space="preserve">Se realizaron 63 Participaciones de Instituciones públicas, privadas, fundaciones, asociaciones, empresas socialmente responsables y sociedad civil que entregan donativos al SMDIF BJ, de los 65 programados, lo que representó un avance del 96.92% respecto a la meta trimestral programada. </t>
    </r>
  </si>
  <si>
    <r>
      <t xml:space="preserve">Meta Trimestral: </t>
    </r>
    <r>
      <rPr>
        <sz val="11"/>
        <rFont val="Arial"/>
        <family val="2"/>
      </rPr>
      <t>Se realizaron 353 Atenciones de fortalecimiento en la solución de conflictos y prevención de riesgos psicosociales a través de la cultura de la paz y los derechos de las niñas, niños y adolescentes, de los 1,600 programados, lo que representó un avance del 22.06% respecto a la meta trimestral programada. La meta no fue superada debido a que los hoteles Nizuc y Dreams Sappire cancelaron las fechas que se tenían programadas.</t>
    </r>
  </si>
  <si>
    <r>
      <t xml:space="preserve">Meta Trimestral: </t>
    </r>
    <r>
      <rPr>
        <sz val="11"/>
        <rFont val="Arial"/>
        <family val="2"/>
      </rPr>
      <t>Se realizaron 14 acciones de la cultura de la paz para mejorar la comunicación y las relaciones familiares y sociales, así como acciones educativas enfocadas en los derechos de las niñas, niños y adolescentes de la "Red de Impulsores de la Transformación", de los 112 programados, lo que representó un avance del 12.50% respecto a la meta trimestral programada. No se logró la meta programada para este trimestre, debido a  que por cuestiones administrativas los planteles escolares cancelaron las fechas programadas.</t>
    </r>
  </si>
  <si>
    <r>
      <t xml:space="preserve">Meta Trimestral: </t>
    </r>
    <r>
      <rPr>
        <sz val="11"/>
        <rFont val="Arial"/>
        <family val="2"/>
      </rPr>
      <t xml:space="preserve">Se realizaron 4,787 Atenciones de Prevención de Riesgos Psicosociales para Niñas Niños y Adolescentes, de los 6,000 programados, lo que representó un avance del 79.78% respecto a la meta trimestral programada. No se superó la meta debido a la falta de participación de alumnos por la conclusión del ciclo escolar 2023-2024. </t>
    </r>
  </si>
  <si>
    <r>
      <t xml:space="preserve">Meta Trimestral: </t>
    </r>
    <r>
      <rPr>
        <sz val="11"/>
        <rFont val="Arial"/>
        <family val="2"/>
      </rPr>
      <t>Se realizaron 122 actividades de prevención de riesgos psicosociales dirigido a niñas, niños, adolescentes y adultos que viven en el municipio de Benito Juárez en situación prioritaria, de los 105 programados, lo que representó un avance del 116.19% respecto a la meta trimestral programada. La meta se superó debido a que se atendieron solicitudes de pláticas en curso de verano.</t>
    </r>
  </si>
  <si>
    <r>
      <t xml:space="preserve">Meta Trimestral: </t>
    </r>
    <r>
      <rPr>
        <sz val="11"/>
        <rFont val="Arial"/>
        <family val="2"/>
      </rPr>
      <t>Se realizaron 460 entregas de estímulo a la educación, alimentación y salud, de los 230 programados, lo que representó un avance del 200.00% respecto a la meta trimestral programada. Se supero la meta debido al apoyo y gestión de la Dirección General de este Sistema para la entrega de despensas de manera mensual a las familias inscritas en el Programa de Trabajo Laboral Infantil.</t>
    </r>
  </si>
  <si>
    <r>
      <t xml:space="preserve">Meta Trimestral: </t>
    </r>
    <r>
      <rPr>
        <sz val="11"/>
        <rFont val="Arial"/>
        <family val="2"/>
      </rPr>
      <t>Se realizaron 2,070 Atenciones para impulsar un sano desarrollo a través de clases, actividades, eventos y concursos de recreación, cultura y deportes para niñas, niños, adolescentes y personas adultas, de los 3,000 programados, lo que representó un avance del 69.00% respecto a la meta trimestral programada. No se supero la meta programada para este trimestre debido a que las niñas y niños se encontraban en periodo vacacional de fin de curso.</t>
    </r>
  </si>
  <si>
    <r>
      <t xml:space="preserve">Meta Trimestral: </t>
    </r>
    <r>
      <rPr>
        <sz val="11"/>
        <rFont val="Arial"/>
        <family val="2"/>
      </rPr>
      <t>Se realizaron 441  clases de recreación, cultura y deportes, para niñas, niños, adolescentes y personas adultas, de los 350 programados, lo que representó un avance del 126.00% respecto a la meta trimestral programada. Se superó la meta trimestral debido a que se implementaron nuevas clases deportivas.</t>
    </r>
  </si>
  <si>
    <r>
      <t xml:space="preserve">Meta Trimestral: </t>
    </r>
    <r>
      <rPr>
        <sz val="11"/>
        <rFont val="Arial"/>
        <family val="2"/>
      </rPr>
      <t>Se realizaron 7  Actividades, eventos y concursos de recreación, cultura y deportes para niñas, niños, adolescentes y personas adultas, de los 15 programados, lo que representó un avance del 46.67% respecto a la meta trimestral programada. No se logro la meta proyectada debido a que las escuelas se encontraban en periodo vacacional, reprogramándose para el siguiente semestre.</t>
    </r>
  </si>
  <si>
    <r>
      <t xml:space="preserve">Meta Trimestral: </t>
    </r>
    <r>
      <rPr>
        <sz val="11"/>
        <rFont val="Arial"/>
        <family val="2"/>
      </rPr>
      <t>Se realizaron 335  Servicios de escuelas de tiempo completo con atención educativa, asistencial, psicológica, alimentaria, trabajo social y de salud, de los 191 programados, lo que representó un avance del 175.39% respecto a la meta trimestral programada. La meta fue superada debido al interés de madres y padres de familia interesados en el servicio de escuelas de tiempo completo para el ciclo escolar 2024-2025.</t>
    </r>
  </si>
  <si>
    <r>
      <t xml:space="preserve">Meta Trimestral: </t>
    </r>
    <r>
      <rPr>
        <sz val="11"/>
        <rFont val="Arial"/>
        <family val="2"/>
      </rPr>
      <t>Se realizaron 26  actividades sociales, culturales, deportivas en los Centros Asistenciales de Desarrollo Infantil, de los 30 programados, lo que representó un avance del 86.67% respecto a la meta trimestral programada.</t>
    </r>
  </si>
  <si>
    <r>
      <t xml:space="preserve">Meta Trimestral: </t>
    </r>
    <r>
      <rPr>
        <sz val="11"/>
        <rFont val="Arial"/>
        <family val="2"/>
      </rPr>
      <t>Se realizaron 4,539  entregas de raciones de comida para las niñas y niños inscritos en los Centros Asistenciales de Desarrollo Infantil, de los 5,541 programados, lo que representó un avance del 81.92% respecto a la meta trimestral programada. La mea trimestral no fue superada debido a que 2 de los 5 CADI iniciaron el ciclo escolar 2024-2025 después de la fecha estipulada.</t>
    </r>
  </si>
  <si>
    <r>
      <t xml:space="preserve">Meta Trimestral: </t>
    </r>
    <r>
      <rPr>
        <sz val="11"/>
        <rFont val="Arial"/>
        <family val="2"/>
      </rPr>
      <t>Se realizaron 88 Verificaciones y registros de los Centros para la Atención, Cuidado y Desarrollo Integral Infantil del RENCAI en el Municipio de Benito Juárez, de los 70 programados, lo que representó un avance del 125.71% respecto a la meta trimestral programada.  La meta de este trimestre fue superada debido a que se fueron localizando CAIC nuevos y se visitaron, así mismo porque a otros se regreso para verificar el tramite de algún documento faltante.</t>
    </r>
  </si>
  <si>
    <r>
      <t xml:space="preserve">Meta Trimestral: </t>
    </r>
    <r>
      <rPr>
        <sz val="11"/>
        <rFont val="Arial"/>
        <family val="2"/>
      </rPr>
      <t>Se realizaron 1,206 Atención en la prevención del delito en niñas, niños, adolescentes y personas adultas fomentando la cultura de la legalidad, de los 1,080 programados, lo que representó un avance del 111.67% respecto a la meta trimestral programada. Se superó la meta programada para este trimestre debido a que las escuelas de zonas prioritarias solicitaron pláticas para atender problemáticas dentro de las instalaciones.</t>
    </r>
  </si>
  <si>
    <r>
      <t xml:space="preserve">Meta Trimestral: </t>
    </r>
    <r>
      <rPr>
        <sz val="11"/>
        <rFont val="Arial"/>
        <family val="2"/>
      </rPr>
      <t xml:space="preserve">Se realizaron 16 Impartición de pláticas de  prevención del delito dirigido a niñas, niños, adolescentes y personas adultas fomentando la cultura de la legalidad, de los 16 programados, lo que representó un avance del 100.00% respecto a la meta trimestral programada. </t>
    </r>
  </si>
  <si>
    <r>
      <t xml:space="preserve">Meta Trimestral: </t>
    </r>
    <r>
      <rPr>
        <sz val="11"/>
        <rFont val="Arial"/>
        <family val="2"/>
      </rPr>
      <t xml:space="preserve">Se realizó 1 Evento para la prevención del delito en niñas, niños, adolescentes y personas adultas fomentando la cultura de la legalidad, de los 1 programados, lo que representó un avance del 100.00% respecto a la meta trimestral programada. </t>
    </r>
  </si>
  <si>
    <r>
      <t xml:space="preserve">Meta Trimestral: </t>
    </r>
    <r>
      <rPr>
        <sz val="11"/>
        <rFont val="Arial"/>
        <family val="2"/>
      </rPr>
      <t xml:space="preserve">Se realizaron 3,917 Servicios jurídicos dirigidos a niñas, niños, adolescentes,  víctimas de maltrato y mujeres y hombres en situación de violencia familiar, de los 3,962 programados, lo que representó un avance del 98.86% respecto a la meta trimestral programada. </t>
    </r>
  </si>
  <si>
    <r>
      <t xml:space="preserve">Meta Trimestral: </t>
    </r>
    <r>
      <rPr>
        <sz val="11"/>
        <rFont val="Arial"/>
        <family val="2"/>
      </rPr>
      <t>Se realizaron 45 planes de restitución de derechos para niñas, niños, adolescentes que se encuentran en situación de atención prioritaria, de los 76 programados, lo que representó un avance del 59.21% respecto a la meta trimestral programada. No se logró la meta programada toda vez que no se obtuvo respuesta positiva por parte de la red de apoyo de los niños, niñas y adolescentes.</t>
    </r>
  </si>
  <si>
    <r>
      <t xml:space="preserve">Meta Trimestral: </t>
    </r>
    <r>
      <rPr>
        <sz val="11"/>
        <rFont val="Arial"/>
        <family val="2"/>
      </rPr>
      <t>Se realizaron 59 diagnósticos de vulneración de derechos de niñas, niños y adolescentes, de los 74 programados, lo que representó un avance del 79.73% respecto a la meta trimestral programada. No se superó la meta programada para este trimestre dado que el grupo interdisciplinario esta en análisis de los expedientes de los niños, niñas y adolescentes.</t>
    </r>
  </si>
  <si>
    <r>
      <t xml:space="preserve">Meta Trimestral: </t>
    </r>
    <r>
      <rPr>
        <sz val="11"/>
        <rFont val="Arial"/>
        <family val="2"/>
      </rPr>
      <t xml:space="preserve">Se realizaron 56 convenios de pensión alimenticia a familias en situación prioritaria para mediación ante controversias familiares, de los 61 programados, lo que representó un avance del 91.80% respecto a la meta trimestral programada. </t>
    </r>
  </si>
  <si>
    <r>
      <t xml:space="preserve">Meta Trimestral: </t>
    </r>
    <r>
      <rPr>
        <sz val="11"/>
        <rFont val="Arial"/>
        <family val="2"/>
      </rPr>
      <t xml:space="preserve">Se realizaron 426 acompañamientos a niñas, niños y adolescentes a diferentes órganos institucionales (juzgados orales, tradicionales, familiares, penales y la fiscalía general), de los 486 programados, lo que representó un avance del 87.65% respecto a la meta trimestral programada. </t>
    </r>
  </si>
  <si>
    <r>
      <t xml:space="preserve">Meta Trimestral: </t>
    </r>
    <r>
      <rPr>
        <sz val="11"/>
        <rFont val="Arial"/>
        <family val="2"/>
      </rPr>
      <t>Se realizaron 343 comparecencias de hechos a familias en situación prioritaria para mediación ante controversias familiares, de los 260 programados, lo que representó un avance del 131.92% respecto a la meta trimestral programada. La meta programada tubo un incremento debido a que se obtuvo respuesta favorable a los programas municipales de registro filial de NNA y personas adultas, así como para tramites escolares como becas.</t>
    </r>
  </si>
  <si>
    <r>
      <t xml:space="preserve">Meta Trimestral: </t>
    </r>
    <r>
      <rPr>
        <sz val="11"/>
        <rFont val="Arial"/>
        <family val="2"/>
      </rPr>
      <t>Se realizaron 828 visitas domiciliarias e institucionales para investigaciones sociales, de Juzgados Orales, Familiares, Penales, Fiscalía, DIF Estatales, Asociaciones Civiles, de la Procuraduría y el área que lo requiera, de los 1,036 programados, lo que representó un avance del 79.92% respecto a la meta trimestral programada. No se superó la meta programada  para este trimestre dado que se tuvieron que realizar más investigaciones colaterales cuidando el principio del interés superior de la niñez.</t>
    </r>
  </si>
  <si>
    <r>
      <t xml:space="preserve">Meta Trimestral: </t>
    </r>
    <r>
      <rPr>
        <sz val="11"/>
        <rFont val="Arial"/>
        <family val="2"/>
      </rPr>
      <t>Se realizaron 5 acompañamientos de niños, niñas y adolescentes a las instancias jurídicas foráneas, de los 8 programados, lo que representó un avance del 62.50% respecto a la meta trimestral programada. No superó la meta programada debido a que las instancias reprogramaron citas para dar contención a NNA vulnerables.</t>
    </r>
  </si>
  <si>
    <r>
      <t xml:space="preserve">Meta Trimestral: </t>
    </r>
    <r>
      <rPr>
        <sz val="11"/>
        <rFont val="Arial"/>
        <family val="2"/>
      </rPr>
      <t xml:space="preserve"> Se realizaron 417 Atenciones psicológicas a familias, personas; víctimas o generadoras de violencia y acompañamiento psicológico en atención a instancias jurídicas foráneas, de los 426 programados, lo que representó un avance del 97.89% respecto a la meta trimestral programada. </t>
    </r>
  </si>
  <si>
    <r>
      <t xml:space="preserve">Meta Trimestral: </t>
    </r>
    <r>
      <rPr>
        <sz val="11"/>
        <rFont val="Arial"/>
        <family val="2"/>
      </rPr>
      <t>Se realizaron 278 Servicios integrales del Centro de Asistencia Social para la protección de los derechos de las niñas, niños y adolescentes migrantes, acompañados, no acompañados, separados, de los 513 programados, lo que representó un avance del 54.19% respecto a la meta trimestral programada.  No se logró la meta programada debido a que no se detectaron NNAM viajeros que se encuentren en situación migratoria para poder brindarles alojamiento temporal.</t>
    </r>
  </si>
  <si>
    <r>
      <t xml:space="preserve">Meta Trimestral: </t>
    </r>
    <r>
      <rPr>
        <sz val="11"/>
        <rFont val="Arial"/>
        <family val="2"/>
      </rPr>
      <t>Se realizaron 4 Controles de los ingresos de las niñas, niños y adolescentes migrantes y acompañantes albergados en el Centro de Asistencia Social, de los 34 programados, lo que representó un avance del 11.76% respecto a la meta trimestral programada. No fue posible lograr la meta debido a que no se detectaron NNAM viajeros que  se encuentren en situación migratoria para poderles brindar alojamiento temporal.</t>
    </r>
  </si>
  <si>
    <r>
      <t xml:space="preserve">Meta Trimestral: </t>
    </r>
    <r>
      <rPr>
        <sz val="11"/>
        <rFont val="Arial"/>
        <family val="2"/>
      </rPr>
      <t>Se realizaron 195 atenciones médicas, psicológicas y de trabajo social para las niñas, niños, adolescentes y acompañantes migrantes albergados en el Centro de Asistencia Social, de los 144 programados, lo que representó un avance del 135.42% respecto a la meta trimestral programada. Se superó la meta programada para este trimestre debido a que se tomaron los signos vitales a NNA que encuentran en situación migratoria.</t>
    </r>
  </si>
  <si>
    <r>
      <t xml:space="preserve">Meta Trimestral: </t>
    </r>
    <r>
      <rPr>
        <sz val="11"/>
        <rFont val="Arial"/>
        <family val="2"/>
      </rPr>
      <t xml:space="preserve">Se realizaron 30 entregas de insumos para uso y consumo para las niñas, niños, adolescentes migrantes y acompañantes del Centro de Asistencia Social, de los 34 programados, lo que representó un avance del 88.24% respecto a la meta trimestral programada.  </t>
    </r>
  </si>
  <si>
    <r>
      <t xml:space="preserve">Meta Trimestral: </t>
    </r>
    <r>
      <rPr>
        <sz val="11"/>
        <rFont val="Arial"/>
        <family val="2"/>
      </rPr>
      <t>Se realizaron 139 actividades recreativas, lúdicas, deportivas, educativas y formativas para las niñas, niños y adolescentes migrantes y acompañantes del Centro de Asistencia Social, de los 369 programados, lo que representó un avance del 37.67% respecto a la meta trimestral programada.  No fue posible lograr la meta debido a que no se detectaron NNAM viajeros que  se encuentren en situación migratoria para poderles brindar alojamiento temporal.</t>
    </r>
  </si>
  <si>
    <r>
      <t xml:space="preserve">Meta Trimestral: </t>
    </r>
    <r>
      <rPr>
        <sz val="11"/>
        <rFont val="Arial"/>
        <family val="2"/>
      </rPr>
      <t>Se realizaron 6 servicios de mantenimiento y reparación para la conservación y el buen funcionamiento del Centro de Asistencia Social, de los 17 programados, lo que representó un avance del 35.29% respecto a la meta trimestral programada.  No fue posible lograr la meta debido a que los materiales requeridos para realizar los trabajos de mantenimiento se encuentran en proceso de validación.</t>
    </r>
  </si>
  <si>
    <r>
      <t xml:space="preserve">Meta Trimestral: </t>
    </r>
    <r>
      <rPr>
        <sz val="11"/>
        <rFont val="Arial"/>
        <family val="2"/>
      </rPr>
      <t>Se realizaron 508 Atenciones integrales para niñas, niños y adolescentes en la Casa de Asistencia Temporal, de los 1,987 programados, lo que representó un avance del 25.57% respecto a la meta trimestral programada. No se logró la meta proyectada para este trimestre debido a que no se detectaron NNAM viajeros que  se encuentren en situación migratoria para poderles brindar alojamiento temporal.</t>
    </r>
  </si>
  <si>
    <r>
      <t xml:space="preserve">Meta Trimestral: </t>
    </r>
    <r>
      <rPr>
        <sz val="11"/>
        <rFont val="Arial"/>
        <family val="2"/>
      </rPr>
      <t>Se realizaron 62 Integraciones de Expedientes para control de ingresos de niñas, niños y adolescentes en la Casa de Asistencia Temporal, de los 86 programados, lo que representó un avance del 72.09% respecto a la meta trimestral programada. No se logro la meta proyectada toda vez que no se detectaron NNA que se encuentren en situación de vulnerabilidad para brindar alojamiento temporal.</t>
    </r>
  </si>
  <si>
    <r>
      <t xml:space="preserve">Meta Trimestral: </t>
    </r>
    <r>
      <rPr>
        <sz val="11"/>
        <rFont val="Arial"/>
        <family val="2"/>
      </rPr>
      <t>Se realizaron 181 acompañamientos a niñas, niños y adolescentes a diferentes órganos institucionales (Juzgados Orales, Tradicionales, Familiares, Penales y la Fiscalía General), de salud y otros, de los 367 programados, lo que representó un avance del 49.32% respecto a la meta trimestral programada. No se logró meta programada ya que hubieron reprogramaciones en el juzgado y en la fiscalía.</t>
    </r>
  </si>
  <si>
    <r>
      <t xml:space="preserve">Meta Trimestral: </t>
    </r>
    <r>
      <rPr>
        <sz val="11"/>
        <rFont val="Arial"/>
        <family val="2"/>
      </rPr>
      <t xml:space="preserve">Se realizaron 723 actividades recreativas, lúdicas, deportivas, educativas y formativas para las niñas, niños y adolescentes de la Casa de Asistencia Temporal, de los 1,393 programados, lo que representó un avance del 51.90% respecto a la meta trimestral programada. No se logro la meta proyectada debido a se reprogramaron las actividades individuales cuidando el principio del interés superior del NNA. </t>
    </r>
  </si>
  <si>
    <r>
      <t xml:space="preserve">Meta Trimestral: </t>
    </r>
    <r>
      <rPr>
        <sz val="11"/>
        <rFont val="Arial"/>
        <family val="2"/>
      </rPr>
      <t xml:space="preserve">Se realizaron 301 entregas de insumos para uso o consumo a las niñas, niños y adolescentes de la Casa de Asistencia Temporal, de los 333 programados, lo que representó un avance del 90.39% respecto a la meta trimestral programada. </t>
    </r>
  </si>
  <si>
    <r>
      <t xml:space="preserve">Meta Trimestral: </t>
    </r>
    <r>
      <rPr>
        <sz val="11"/>
        <rFont val="Arial"/>
        <family val="2"/>
      </rPr>
      <t>Se realizaron 74 servicios de mantenimiento para la conservación y el buen funcionamiento de la Casa de Asistencia Temporal, de los 66 programados, lo que representó un avance del 112.12% respecto a la meta trimestral programada. Se superó la meta programada ya que se liberaron materiales para la conservación del bien inmueble.</t>
    </r>
  </si>
  <si>
    <r>
      <t xml:space="preserve">Meta Trimestral: </t>
    </r>
    <r>
      <rPr>
        <sz val="11"/>
        <rFont val="Arial"/>
        <family val="2"/>
      </rPr>
      <t xml:space="preserve"> Se realizaron 652 Servicios de prevención y atención para un entorno libre de violencia en mujeres y hombres generadores o víctimas de violencia realizadas en el Centro Especializado Para la Atención a la Violencia, de los 712 programados, lo que representó un avance del 91.57% respecto a la meta trimestral programada.</t>
    </r>
  </si>
  <si>
    <r>
      <t>Meta Trimestral:</t>
    </r>
    <r>
      <rPr>
        <sz val="11"/>
        <rFont val="Arial"/>
        <family val="2"/>
      </rPr>
      <t xml:space="preserve"> Se realizaron 498 atenciones multidisciplinarias a personas generadoras o víctimas de violencia en el Centro Especializado para la Atención a la Violencia, de los 483 programados, lo que representó un avance del 103.11% respecto a la meta trimestral programada.</t>
    </r>
  </si>
  <si>
    <r>
      <t xml:space="preserve">Meta Trimestral: </t>
    </r>
    <r>
      <rPr>
        <sz val="11"/>
        <rFont val="Arial"/>
        <family val="2"/>
      </rPr>
      <t>Se impartieron 2 pláticas y talleres con temas para la prevención de la violencia, de los 6 programados, lo que representó un avance del 33.33% respecto a la meta trimestral programada. La meta no fue superada debido a que por cuestiones ajenas a la coordinación se cancelaron algunos talleres, reagendándolos para el siguiente trimestre.</t>
    </r>
  </si>
  <si>
    <r>
      <t xml:space="preserve">Meta Trimestral: </t>
    </r>
    <r>
      <rPr>
        <sz val="11"/>
        <rFont val="Arial"/>
        <family val="2"/>
      </rPr>
      <t>Se impartieron 4  capacitaciones para el autoempleo a mujeres receptoras de violencia en cualquiera de sus modalidades, de los 3 programados, lo que representó un avance del 133.33% respecto a la meta trimestral programada. Se superó la meta programada debido a que se aperturaron 3 talleres nuevos.</t>
    </r>
  </si>
  <si>
    <r>
      <t xml:space="preserve">Meta Trimestral: </t>
    </r>
    <r>
      <rPr>
        <sz val="11"/>
        <rFont val="Arial"/>
        <family val="2"/>
      </rPr>
      <t>Se realizaron 2,403  Atenciones en actividades sociales, brigadas y eventos  que contribuyen al  desarrollo y el mejoramiento de las condiciones de vida de los benitojuarense, de los 870 programados, lo que representó un avance del 276.21% respecto a la meta trimestral programada. Se supero la meta debido a la participación activa de la población en las brigadas realizadas después de los fenómenos meteorológicos que hubieron en Benito Juárez.</t>
    </r>
  </si>
  <si>
    <r>
      <t>Meta Trimestral:</t>
    </r>
    <r>
      <rPr>
        <sz val="11"/>
        <rFont val="Arial"/>
        <family val="2"/>
      </rPr>
      <t xml:space="preserve"> Se realizaron 6  actividades, brigadas y eventos que fomentan el fortalecimiento del desarrollo social y el desarrollo comunitario a niñas, niños, adolescentes y la familia, de los 5 programados, lo que representó un avance del 120.00% respecto a la meta trimestral programada. Se supero la meta debido a que solicitaron una brigada en zona prioritaria después del paso del fenómeno meteorológico Beryl por nuestro estado.</t>
    </r>
  </si>
  <si>
    <r>
      <t xml:space="preserve">Meta Trimestral: </t>
    </r>
    <r>
      <rPr>
        <sz val="11"/>
        <rFont val="Arial"/>
        <family val="2"/>
      </rPr>
      <t>Se realizaron 249,464  Apoyos de asistencia alimentaria a la población en general lo cual contribuye a revertir las tendencias y las cifras crecientes de los problemas de una mala nutrición, entregados, de los 364,363 programados, lo que representó un avance del 68.47% respecto a la meta trimestral programada. No se superó meta debido a que por cuestiones climatológicas se tuvieron que reagendar las entregas en las escuelas.</t>
    </r>
  </si>
  <si>
    <r>
      <t xml:space="preserve">Meta Trimestral: </t>
    </r>
    <r>
      <rPr>
        <sz val="11"/>
        <rFont val="Arial"/>
        <family val="2"/>
      </rPr>
      <t>Se realizaron 214,160 Recepciones y distribuciones de raciones  de desayunos fríos y  calientes a niñas y niños de las escuelas inscritas al programa, de los 332,563 programados, lo que representó un avance del 64.40% respecto a la meta trimestral programada.  No se superó meta debido a que por cuestiones climatológicas se tuvieron que reagendar las entregas en las escuelas.</t>
    </r>
  </si>
  <si>
    <r>
      <t xml:space="preserve">Meta Trimestral: </t>
    </r>
    <r>
      <rPr>
        <sz val="11"/>
        <rFont val="Arial"/>
        <family val="2"/>
      </rPr>
      <t xml:space="preserve">Se realizaron 32,199 Entregas de raciones alimentarias diseñados con base en los Criterios de Calidad Nutricia en el Comedor Comunitario de la región 235 a personas de atención prioritaria, de los 30,000 programados, lo que representó un avance del 107.33% respecto a la meta trimestral programada. </t>
    </r>
  </si>
  <si>
    <r>
      <t xml:space="preserve">Meta Trimestral: </t>
    </r>
    <r>
      <rPr>
        <sz val="11"/>
        <rFont val="Arial"/>
        <family val="2"/>
      </rPr>
      <t xml:space="preserve"> Se realizaron 3,105 Entregas de apoyos  de asistencia alimentaria a sujetos de atención prioritaria, de los 1,800 programados, lo que representó un avance del 172.50% respecto a la meta trimestral programada. Se superó la meta gracias  al aumento de despensas otorgadas por el DIF Estatal y eso ha impactado en la atención a la población.</t>
    </r>
  </si>
  <si>
    <r>
      <t xml:space="preserve">Meta Trimestral: </t>
    </r>
    <r>
      <rPr>
        <sz val="11"/>
        <rFont val="Arial"/>
        <family val="2"/>
      </rPr>
      <t>Se realizaron 57 servicios administrativos, habilitación y mantenimiento para la operación y buen funcionamiento del Comedor Comunitario de la región 235 y Comedores Escolares, de los 51 programados, lo que representó un avance del 111.76% respecto a la meta trimestral programada.</t>
    </r>
    <r>
      <rPr>
        <b/>
        <sz val="11"/>
        <rFont val="Arial"/>
        <family val="2"/>
      </rPr>
      <t xml:space="preserve"> </t>
    </r>
    <r>
      <rPr>
        <sz val="11"/>
        <rFont val="Arial"/>
        <family val="2"/>
      </rPr>
      <t>Se superó la meta programada ya que se liberaron materiales para la conservación del bien inmueble.</t>
    </r>
  </si>
  <si>
    <r>
      <t xml:space="preserve">Meta Trimestral: </t>
    </r>
    <r>
      <rPr>
        <sz val="11"/>
        <rFont val="Arial"/>
        <family val="2"/>
      </rPr>
      <t>Se realizaron 300 Atenciones para el autoempleo en los Centros de Desarrollo Comunitario y en el Centro de Emprendimiento y Desarrollo Humano para las Juventudes, de los 320 programados, lo que representó un avance del 93.75% respecto a la meta trimestral programada.</t>
    </r>
  </si>
  <si>
    <r>
      <t xml:space="preserve">Meta Trimestral: </t>
    </r>
    <r>
      <rPr>
        <sz val="11"/>
        <rFont val="Arial"/>
        <family val="2"/>
      </rPr>
      <t xml:space="preserve">Se realizaron 40 Cursos de Capacitación para el Autoempleo, de los 55 programados, lo que representó un avance del 72.73% respecto a la meta trimestral programada. No se superó la meta programada debido a algunos cursos  se tuvieron que reprogramar debido a que las familias se encuentra gastadas por el inicio del ciclo escolar 2024-2025. </t>
    </r>
  </si>
  <si>
    <r>
      <t xml:space="preserve">Meta Trimestral: </t>
    </r>
    <r>
      <rPr>
        <sz val="11"/>
        <rFont val="Arial"/>
        <family val="2"/>
      </rPr>
      <t>Para este trimestre no se programo realizar entregas de constancias de capacitación de los diferentes cursos que se realizan en los Centros de Desarrollo Comunitario ya que  de acuerdo a la calendarización ya se concluyo esta actividad.</t>
    </r>
  </si>
  <si>
    <r>
      <t xml:space="preserve">Meta Trimestral: </t>
    </r>
    <r>
      <rPr>
        <sz val="11"/>
        <rFont val="Arial"/>
        <family val="2"/>
      </rPr>
      <t>Se realizaron 65 Actividades recreativas y educativas que contribuyen al desarrollo social y bienestar económico de la ciudadanía, de los 40 programados, lo que representó un avance del 162.50% respecto a la meta trimestral programada. Se superó la meta programada para este trimestre debido a la alta demanda de la población por realizar alguna actividad .</t>
    </r>
  </si>
  <si>
    <r>
      <t xml:space="preserve">Meta Trimestral: </t>
    </r>
    <r>
      <rPr>
        <sz val="11"/>
        <rFont val="Arial"/>
        <family val="2"/>
      </rPr>
      <t xml:space="preserve">Se realizaron 42 servicios  administrativos y de mantenimiento, para la operación y buen funcionamiento de los CDC, de los 41 programados, lo que representó un avance del 102.44% respecto a la meta trimestral programada. </t>
    </r>
  </si>
  <si>
    <r>
      <t xml:space="preserve">Meta Trimestral: </t>
    </r>
    <r>
      <rPr>
        <sz val="11"/>
        <rFont val="Arial"/>
        <family val="2"/>
      </rPr>
      <t>Se realizaron 12 Atenciones del fomento del autoempleo para desarrollar y ejecutar proyectos de emprendimiento a beneficio de las personas que son capacitadas en los CDC, de los 30 programados, lo que representó un avance del 40.00% respecto a la meta trimestral programada. No se logró la meta programada para el trimestre debido a que por cuestiones climatológicas no se han podido cubrir el total de nuevos ingresos, así como el repunte de enfermedades virales en los Adultos Mayores por lo que evitan salir de sus domicilios.</t>
    </r>
  </si>
  <si>
    <r>
      <t xml:space="preserve">Meta Trimestral: </t>
    </r>
    <r>
      <rPr>
        <sz val="11"/>
        <rFont val="Arial"/>
        <family val="2"/>
      </rPr>
      <t>Se realizaron 3 eventos que fomentan el autoempleo, de los 3 programados, lo que representó un avance del 100.00% respecto a la meta trimestral programada. No se logró la meta debido a que por cuestiones climatológicas se tuvo que reprogramar uno de los eventos.</t>
    </r>
  </si>
  <si>
    <r>
      <t xml:space="preserve">Meta Trimestral: </t>
    </r>
    <r>
      <rPr>
        <sz val="11"/>
        <rFont val="Arial"/>
        <family val="2"/>
      </rPr>
      <t>Se realizaron 4 Implementaciones de  talleres  para el autoempleo para personas adultas mayores, de los 10 programados, lo que representó un avance del 40.00% respecto a la meta trimestral programada. No se logró la meta programada para este trimestre debido a que por cuestiones climatológicas no se han podido impartir dichos talleres.</t>
    </r>
  </si>
  <si>
    <r>
      <t xml:space="preserve">Meta Trimestral: </t>
    </r>
    <r>
      <rPr>
        <sz val="11"/>
        <rFont val="Arial"/>
        <family val="2"/>
      </rPr>
      <t xml:space="preserve">Se realizaron 12 servicios de habilitación y de mantenimiento del Centro de Emprendimiento y Desarrollo Humano para Personas Adultas Mayores, de los 12 programados, lo que representó un avance del 100.00% respecto a la meta trimestral programada. </t>
    </r>
  </si>
  <si>
    <r>
      <t xml:space="preserve">Meta Trimestral: </t>
    </r>
    <r>
      <rPr>
        <sz val="11"/>
        <rFont val="Arial"/>
        <family val="2"/>
      </rPr>
      <t xml:space="preserve">Se realizaron 841 Atenciones a niñas y niños de 6 a 12 años inscritos en "La llave es la clave" que habitan zonas prioritarias con  actividades de aprendizaje, físicas, lúdicas, recreativas y de regularización, de los 960 programados, lo que representó un avance del 87.60% respecto a la meta trimestral programada. </t>
    </r>
  </si>
  <si>
    <r>
      <t xml:space="preserve">Meta Trimestral: </t>
    </r>
    <r>
      <rPr>
        <sz val="11"/>
        <rFont val="Arial"/>
        <family val="2"/>
      </rPr>
      <t xml:space="preserve">Se realizaron 82 Actividades de aprendizaje, físicas, lúdicas, recreativas y  de regularización a niñas y niños de "La llave es la clave" en zonas prioritarias, de los 84 programados, lo que representó un avance del 97.62% respecto a la meta trimestral programada. </t>
    </r>
  </si>
  <si>
    <r>
      <t xml:space="preserve">Meta Trimestral: </t>
    </r>
    <r>
      <rPr>
        <sz val="11"/>
        <rFont val="Arial"/>
        <family val="2"/>
      </rPr>
      <t>Se realizaron 2 cursos vacacionales a niñas y niños en zonas prioritarias, de los 1 programados, lo que representó un avance del 200.00% respecto a la meta trimestral programada. Se superó la meta debido a que como prueba piloto, se fijo la meta de inscripciones y se realizo una convocatorio logrando buena respuesta de la ciudadanía.</t>
    </r>
  </si>
  <si>
    <r>
      <t xml:space="preserve">Meta Trimestral: </t>
    </r>
    <r>
      <rPr>
        <sz val="11"/>
        <rFont val="Arial"/>
        <family val="2"/>
      </rPr>
      <t>Se realizaron 5,602 servicios integrales de Salud  para la población de atención prioritaria, de los 6,135 programados, lo que representó un avance del 91.31% respecto a la meta trimestral programada.</t>
    </r>
  </si>
  <si>
    <r>
      <t xml:space="preserve">Meta Trimestral: </t>
    </r>
    <r>
      <rPr>
        <sz val="11"/>
        <rFont val="Arial"/>
        <family val="2"/>
      </rPr>
      <t>Se realizaron 2,919 Atenciones médicas, odontológicas y preventivas de salud a la población de situación prioritaria, de los 3,075 programados, lo que representó un avance del 94.93% respecto a la meta trimestral programada.</t>
    </r>
  </si>
  <si>
    <r>
      <t xml:space="preserve">Meta Trimestral: </t>
    </r>
    <r>
      <rPr>
        <sz val="11"/>
        <rFont val="Arial"/>
        <family val="2"/>
      </rPr>
      <t>Se realizaron 339 atenciones en programas médicos especiales para las personas de atención prioritaria, de los 240 programados, lo que representó un avance del 141.25% respecto a la meta trimestral programada. La meta programada para este trimestre fue superada debido a que con antelación se reprogramaron  programas médicos para el último mes del trimestre.</t>
    </r>
  </si>
  <si>
    <r>
      <t xml:space="preserve">Meta Trimestral: </t>
    </r>
    <r>
      <rPr>
        <sz val="11"/>
        <rFont val="Arial"/>
        <family val="2"/>
      </rPr>
      <t>Se realizaron 2,344 atenciones de Salud Mental para la población benitojuarense, de los 2,820 programados, lo que representó un avance del 83.12% respecto a la meta trimestral programada. La meta no fue superada debido a la cancelación de citas por parte de los pacientes y cierre de grupos de adolescentes e infantiles por temporada.</t>
    </r>
  </si>
  <si>
    <r>
      <t xml:space="preserve">Meta Trimestral: </t>
    </r>
    <r>
      <rPr>
        <sz val="11"/>
        <rFont val="Arial"/>
        <family val="2"/>
      </rPr>
      <t xml:space="preserve"> Se realizaron 6,797 Servicios Integrales a personas con discapacidad o en riesgo potencial de presentarlo en el Centro de Rehabilitación Integral Municipal, de los 7,380 programados, lo que representó un avance del 92.10% respecto a la meta trimestral programada.  </t>
    </r>
  </si>
  <si>
    <r>
      <t xml:space="preserve">Meta Trimestral: </t>
    </r>
    <r>
      <rPr>
        <sz val="11"/>
        <rFont val="Arial"/>
        <family val="2"/>
      </rPr>
      <t>Se realizaron 1,559 terapias de rehabilitación para personas con discapacidad temporal y/o permanente, de los 1,580 programados, lo que representó un avance del 98.67% respecto a la meta trimestral programada.</t>
    </r>
  </si>
  <si>
    <r>
      <t xml:space="preserve">Meta Trimestral: </t>
    </r>
    <r>
      <rPr>
        <sz val="11"/>
        <rFont val="Arial"/>
        <family val="2"/>
      </rPr>
      <t>Se realizaron 1,266  Servicios de transporte inclusivo UNEDIF, de los 1,500 programados, lo que representó un avance del 84.40% respecto a la meta trimestral programada. La meta no fue superada debido a que 2 de los vehículos de transporte presentaron fallas mecánicas.</t>
    </r>
  </si>
  <si>
    <r>
      <t xml:space="preserve">Meta Trimestral: </t>
    </r>
    <r>
      <rPr>
        <sz val="11"/>
        <rFont val="Arial"/>
        <family val="2"/>
      </rPr>
      <t xml:space="preserve">Se realizaron 3,972 Servicios de Inclusión, de los 4,540 programados, lo que representó un avance del 87.49% respecto a la meta trimestral programada. </t>
    </r>
  </si>
  <si>
    <r>
      <t xml:space="preserve">Meta Trimestral: </t>
    </r>
    <r>
      <rPr>
        <sz val="11"/>
        <rFont val="Arial"/>
        <family val="2"/>
      </rPr>
      <t>Se realizaron 7 Planeaciones, Coordinar, y Supervisar, Eventos y Actividades, que fomenten el Buen Trato en Familia y la Atención a las Personas Adultas Mayores, de los 5 programados, lo que representó un avance del 140.00% respecto a la meta trimestral programada. Se supero la meta debido a que en el marco del Día del Adulto mayor se llevaron a cabo diversos eventos y actividades que no estaban programados.</t>
    </r>
  </si>
  <si>
    <r>
      <rPr>
        <b/>
        <sz val="11"/>
        <rFont val="Arial"/>
        <family val="2"/>
      </rPr>
      <t>Meta Trimestral:</t>
    </r>
    <r>
      <rPr>
        <sz val="11"/>
        <rFont val="Arial"/>
        <family val="2"/>
      </rPr>
      <t xml:space="preserve"> Se realizaron 24  participaciones en actividades, brigadas y eventos, que fomenten la sana convivencia en el núcleo familiar, de las 8 programadas, lo que representó un avance del 300.00% respecto a la meta trimestral programada. Se supero la meta programada para este trimestre debido a la activa participación que se tuvo en las brigadas, actividades y eventos que se llevaron a cabo con diferentes dinámicas en beneficio de los benitojuarenses.</t>
    </r>
  </si>
  <si>
    <r>
      <t xml:space="preserve">Meta Trimestral: </t>
    </r>
    <r>
      <rPr>
        <sz val="11"/>
        <rFont val="Arial"/>
        <family val="2"/>
      </rPr>
      <t>Se realizaron 10,262 Servicios integrales para personas adultas mayores, de los 8,497 programados, lo que representó un avance del 120.77% respecto a la meta trimestral programada. Se supero la meta programada para este trimestre debido a que se atendieron diversas solicitudes de apoyo solicitadas por los adultos mayores, además de atender reportes de maltrato y abandono.</t>
    </r>
  </si>
  <si>
    <r>
      <t xml:space="preserve">Meta Trimestral: </t>
    </r>
    <r>
      <rPr>
        <sz val="11"/>
        <rFont val="Arial"/>
        <family val="2"/>
      </rPr>
      <t>Se realizaron 3,959 servicios psicológicos,  nutricionales, jurídicos, laborales y de trabajo social para mejorar el bienestar físico, emocional y social de las personas adultas mayores, de los 3,180 programados, lo que representó un avance del 124.50% respecto a la meta trimestral programada. Se superó la meta del trimestre debido al seguimiento que se dio a solicitudes de atención psicológica, asesorías jurídicas y vinculaciones laborales.</t>
    </r>
  </si>
  <si>
    <r>
      <t xml:space="preserve">Meta Trimestral: </t>
    </r>
    <r>
      <rPr>
        <sz val="11"/>
        <rFont val="Arial"/>
        <family val="2"/>
      </rPr>
      <t>Se realizaron 2,345 entregas de raciones de alimentos para las personas adultas mayores en la estancia de día y club de la esperanza, de los 1,900 programados, lo que representó un avance del 123.42% respecto a la meta trimestral programada. La meta de este trimestre fue superada ya que se realizaron eventos no programados , así como por el incremento de personas adultas mayores inscritas al Club de la Esperanza.</t>
    </r>
  </si>
  <si>
    <r>
      <t xml:space="preserve">Meta Trimestral: </t>
    </r>
    <r>
      <rPr>
        <sz val="11"/>
        <rFont val="Arial"/>
        <family val="2"/>
      </rPr>
      <t xml:space="preserve">Se realizaron 12 Servicios de alojamiento temporal en la Casa Transitoria "Grandes Corazones" a personas adultas mayores en estado de abandono, de las 12 programadas, lo que representó un avance del 100.00% respecto a la meta trimestral programada. </t>
    </r>
  </si>
  <si>
    <r>
      <t xml:space="preserve">Meta Trimestral: </t>
    </r>
    <r>
      <rPr>
        <sz val="11"/>
        <rFont val="Arial"/>
        <family val="2"/>
      </rPr>
      <t xml:space="preserve">Se realizaron 61 actividades recreativas y lúdicas para las personas adultas mayores albergados en la Casa Transitoria, de las 65 programadas, lo que representó un avance del 93.85% respecto a la meta trimestral programada. </t>
    </r>
  </si>
  <si>
    <r>
      <t xml:space="preserve">Meta Trimestral: </t>
    </r>
    <r>
      <rPr>
        <sz val="11"/>
        <rFont val="Arial"/>
        <family val="2"/>
      </rPr>
      <t>Se realizaron 165 servicios psicológicos,  nutricionales, jurídicos, de trabajo social para mejorar el bienestar físico, emocional y social de las personas adultas mayores ingresadas en la Casa Transitoria, de las 130 programadas, lo que representó un avance del 126.92% respecto a la meta trimestral programada. El incremento durante este trimestre se debe a que las personas adultas mayores que ingresan tienen una permanencia mas prolongada por falta de red de apoyo o seguimiento.</t>
    </r>
  </si>
  <si>
    <r>
      <t xml:space="preserve">Meta Trimestral: </t>
    </r>
    <r>
      <rPr>
        <sz val="11"/>
        <rFont val="Arial"/>
        <family val="2"/>
      </rPr>
      <t>Se realizaron 3,272 entregas de insumos de uso y consumo para las personas adultas mayores ingresadas a la Casa Transitoria "Grandes Corazones", de los 2,840 programados, lo que representó un avance del 115.21% respecto a la meta trimestral programada. Este trimestre hubo un incremento debido a que las personas adulta mayores ingresadas están en espera de la resolución de su red de apoyo.</t>
    </r>
  </si>
  <si>
    <r>
      <t xml:space="preserve">Meta Trimestral: </t>
    </r>
    <r>
      <rPr>
        <sz val="11"/>
        <rFont val="Arial"/>
        <family val="2"/>
      </rPr>
      <t>Se realizaron 700 Sensibilizaciones con acciones  sobre buen trato de la no violencia dirigido a las familias benitojuareses, de los 1,500 programados, lo que representó un avance del 46.67% respecto a la meta trimestral programada. No se superó la meta programada debido a la poca asistencia de beneficiarios a las pláticas.</t>
    </r>
  </si>
  <si>
    <r>
      <t xml:space="preserve">Meta Trimestral: </t>
    </r>
    <r>
      <rPr>
        <sz val="11"/>
        <rFont val="Arial"/>
        <family val="2"/>
      </rPr>
      <t>Se realizaron 20 Imparticiones de capacitaciones sobre el buen trato en familia para población en general, de las 18 programadas, lo que representó un avance del 111.11% respecto a la meta trimestral programada. Se supero la meta debido a la creciente solicitud de pláticas en instituciones educativas tanto públicas como privadas.</t>
    </r>
  </si>
  <si>
    <r>
      <t xml:space="preserve">Meta Trimestral: </t>
    </r>
    <r>
      <rPr>
        <sz val="11"/>
        <rFont val="Arial"/>
        <family val="2"/>
      </rPr>
      <t xml:space="preserve">Se realizaron 2 eventos que promueve el fortalecimiento de los valores y la integración familiar de los benitojuareses, de los 2 programados, lo que representó un avance del 100.00% respecto a la meta trimestral programada. </t>
    </r>
  </si>
  <si>
    <t>El Instituto Mexicano para la Competitividad A. C. IMCO actualiza y publica las posiciones de los municipios anualmente. En este trimestre la posición es la última disponible en 2023.</t>
  </si>
  <si>
    <t>En este trimestre se observa un avance financiero del 135.76% porque  se  realizaron modificaciones presupuestales para gastos a partidas que no se presupuestaron o excedieron el presupuesto aprobado.</t>
  </si>
  <si>
    <t>En este trimestre se observa un avance financiero del 140.54% porque  se  realizaron modificaciones presupuestales para gastos a partidas que no se presupuestaron o excedieron el presupuesto aprobado.</t>
  </si>
  <si>
    <t>En este trimestre se observa un avance financiero del 245% porque  se  realizaron modificaciones presupuestales para gastos a partidas que no se presupuestaron o excedieron el presupuesto aprobado.</t>
  </si>
  <si>
    <t>En este trimestre se observa un avance financiero del 88.80 % esto es debido a que no fue ocupado en su totalidad el presupuesto asignado a partidas especificas dentro de las actividades.</t>
  </si>
  <si>
    <t>En este  trimestre se observa un avance financiero del 97.06 % esto es debido a que no fue ocupado en su totalidad el presupuesto asignado a partidas especificas dentro de las actividades.</t>
  </si>
  <si>
    <t>En este trimestre se observa un avance financiero del 134.28% porque  se  realizaron modificaciones presupuestales para gastos a partidas que no se presupuestaron o excedieron el presupuesto aprobado.</t>
  </si>
  <si>
    <t>En este trimestre se observa un avance financiero del 107.08% porque  se  realizaron modificaciones presupuestales para gastos a partidas que no se presupuestaron o excedieron el presupuesto aprobado.</t>
  </si>
  <si>
    <t>En este trimestre se observa un avance financiero del 108.61% porque  se  realizaron modificaciones presupuestales para gastos a partidas que no se presupuestaron o excedieron el presupuesto aprobado.</t>
  </si>
  <si>
    <t>En este  trimestre se observa un avance financiero del 91.97 % esto es debido a que no fue ocupado en su totalidad el presupuesto asignado a partidas especificas dentro de las actividades.</t>
  </si>
  <si>
    <t>En este trimestre se observa un avance financiero del 90.28 % esto es debido a que no fue ocupado en su totalidad el presupuesto asignado a partidas especificas dentro de las actividades.</t>
  </si>
  <si>
    <t>En este trimestre se observa un avance financiero del 476.24% porque  se  realizaron modificaciones presupuestales para gastos a partidas que no se presupuestaron o excedieron el presupuesto aprobado.</t>
  </si>
  <si>
    <t>En este trimestre se observa un avance financiero del 1649.38% porque  se  realizaron modificaciones presupuestales para gastos a partidas que no se presupuestaron o excedieron el presupuesto aprobado.</t>
  </si>
  <si>
    <t>En este trimestre se observa un avance financiero del 100% porque  se  realizaron modificaciones presupuestales para gastos a partidas que no se presupuestaron o excedieron el presupuesto aprobado.</t>
  </si>
  <si>
    <t>En este trimestre se observa un avance financiero del 154.99% porque  se  realizaron modificaciones presupuestales para gastos a partidas que no se presupuestaron o excedieron el presupuesto aprobado.</t>
  </si>
  <si>
    <t>En este  trimestre se observa un avance financiero del 79.36 % esto es debido a que no fue ocupado en su totalidad el presupuesto asignado a partidas especificas dentro de las actividades.</t>
  </si>
  <si>
    <t>En este  trimestre se observa un avance financiero del 97.09 % esto es debido a que no fue ocupado en su totalidad el presupuesto asignado a partidas especificas dentro de las actividades.</t>
  </si>
  <si>
    <t>En este trimestre se observa un avance financiero del 153.02% porque  se  realizaron modificaciones presupuestales para gastos a partidas que no se presupuestaron o excedieron el presupuesto aprobado.</t>
  </si>
  <si>
    <t>En este trimestre se observa un avance financiero del 81.39 % esto es debido a que no fue ocupado en su totalidad el presupuesto asignado a partidas especificas dentro de las actividades.</t>
  </si>
  <si>
    <t>En este  trimestre se observa un avance financiero del 96.32  % esto es debido a que no fue ocupado en su totalidad el presupuesto asignado a partidas especificas dentro de las actividades.</t>
  </si>
  <si>
    <t>En este trimestre se observa un avance financiero del 136.43% porque  se  realizaron modificaciones presupuestales para gastos a partidas que no se presupuestaron o excedieron el presupuesto aprobado.</t>
  </si>
  <si>
    <t>En este trimestre se observa un avance financiero del 166.51% porque  se  realizaron modificaciones presupuestales para gastos a partidas que no se presupuestaron o excedieron el presupuesto aprobado.</t>
  </si>
  <si>
    <t>En este trimestre se observa un avance financiero del 175.05% porque  se  realizaron modificaciones presupuestales para gastos a partidas que no se presupuestaron o excedieron el presupuesto aprobado.</t>
  </si>
  <si>
    <t>En este trimestre se observa un avance financiero del 109.14% porque  se  realizaron modificaciones presupuestales para gastos a partidas que no se presupuestaron o excedieron el presupuesto aprobado.</t>
  </si>
  <si>
    <t>En este  trimestre se observa un avance financiero del 97.95  % esto es debido a que no fue ocupado en su totalidad el presupuesto asignado a partidas especificas dentro de las actividades.</t>
  </si>
  <si>
    <t>En este trimestre se observa un avance financiero del 102.32% porque  se  realizaron modificaciones presupuestales para gastos a partidas que no se presupuestaron o excedieron el presupuesto aprobado.</t>
  </si>
  <si>
    <t>En este trimestre se observa un avance financiero del 71.63% porque  se  realizaron modificaciones presupuestales para gastos a partidas que no se presupuestaron o excedieron el presupuesto aprobado.</t>
  </si>
  <si>
    <t>En este  trimestre se observa un avance financiero del 66.90  % esto es debido a que no fue ocupado en su totalidad el presupuesto asignado a partidas especificas dentro de las actividades.</t>
  </si>
  <si>
    <t>En este  trimestre se observa un avance financiero del 96.49% esto es debido a que no fue ocupado en su totalidad el presupuesto asignado a partidas especificas dentro de las actividades.</t>
  </si>
  <si>
    <t>En este trimestre se observa un avance financiero del 746.18% porque  se  realizaron modificaciones presupuestales para gastos a partidas que no se presupuestaron o excedieron el presupuesto aprobado.</t>
  </si>
  <si>
    <t>En este trimestre se observa un avance financiero del 286.37% porque  se  realizaron modificaciones presupuestales para gastos a partidas que no se presupuestaron o excedieron el presupuesto aprobado.</t>
  </si>
  <si>
    <t>En este trimestre se observa un avance financiero del 135.33% porque  se  realizaron modificaciones presupuestales para gastos a partidas que no se presupuestaron o excedieron el presupuesto aprobado.</t>
  </si>
  <si>
    <t>En este  trimestre se observa un avance financiero del 84.61% esto es debido a que no fue ocupado en su totalidad el presupuesto asignado a partidas especificas dentro de las actividades.</t>
  </si>
  <si>
    <t>En este  trimestre se observa un avance financiero del 85.22% esto es debido a que no fue ocupado en su totalidad el presupuesto asignado a partidas especificas dentro de las actividades.</t>
  </si>
  <si>
    <t>En este  trimestre se observa un avance financiero del 57.52% esto es debido a que no fue ocupado en su totalidad el presupuesto asignado a partidas especificas dentro de las actividades.</t>
  </si>
  <si>
    <t>En este  trimestre se observa un avance financiero del 100.72% esto es debido a que no fue ocupado en su totalidad el presupuesto asignado a partidas especificas dentro de las actividades.</t>
  </si>
  <si>
    <t>En este  trimestre se observa un avance financiero del 92.56  % esto es debido a que no fue ocupado en su totalidad el presupuesto asignado a partidas especificas dentro de las actividades.</t>
  </si>
  <si>
    <t>En este trimestre se observa un avance financiero del 238.38% porque  se  realizaron modificaciones presupuestales para gastos a partidas que no se presupuestaron o excedieron el presupuesto aprobado.</t>
  </si>
  <si>
    <t>En este trimestre se observa un avance financiero del 129.30 % porque  se  realizaron modificaciones presupuestales para gastosa de programa de ayuda social que se encuentra presupuestado en otro trimestre</t>
  </si>
  <si>
    <t>En este  trimestre se observa un avance financiero del 92.19 % esto es debido a que no fue ocupado el presupuesto asignado a partidas especificas dentro de las actividades.</t>
  </si>
  <si>
    <r>
      <rPr>
        <b/>
        <sz val="11"/>
        <color theme="1"/>
        <rFont val="Arial"/>
        <family val="2"/>
      </rPr>
      <t xml:space="preserve">2.2.1  </t>
    </r>
    <r>
      <rPr>
        <sz val="11"/>
        <color theme="1"/>
        <rFont val="Arial"/>
        <family val="2"/>
      </rPr>
      <t xml:space="preserve">Contribuir a cerrar las brechas de desigualdad reactivando y diversificando la economía y poner fin a la exclusión social para fortalecer a las familias y mejorar la calidad de vida de la población  mediante </t>
    </r>
    <r>
      <rPr>
        <sz val="11"/>
        <color theme="1"/>
        <rFont val="Arial"/>
        <family val="2"/>
      </rPr>
      <t xml:space="preserve"> la atención a los grupos vulnerables otorgándoles asistencia, apoyo y protección para su desarrollo integral.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</si>
</sst>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8"/>
      <color theme="1"/>
      <name val="Calibri"/>
      <family val="2"/>
      <scheme val="minor"/>
    </font>
    <font>
      <sz val="8"/>
      <color rgb="FF000000"/>
      <name val="Tahoma"/>
      <family val="2"/>
    </font>
    <font>
      <b/>
      <sz val="11"/>
      <name val="Calibri"/>
      <family val="2"/>
      <scheme val="minor"/>
    </font>
    <font>
      <sz val="11"/>
      <color rgb="FFFFFFFF"/>
      <name val="Arial"/>
      <family val="2"/>
    </font>
    <font>
      <sz val="11"/>
      <color rgb="FF000000"/>
      <name val="Arial"/>
      <family val="2"/>
    </font>
    <font>
      <b/>
      <sz val="16"/>
      <color theme="1"/>
      <name val="Arial"/>
      <family val="2"/>
    </font>
    <font>
      <b/>
      <sz val="16"/>
      <name val="Arial"/>
      <family val="2"/>
    </font>
    <font>
      <b/>
      <sz val="16"/>
      <color theme="1"/>
      <name val="Calibri"/>
      <family val="2"/>
      <scheme val="minor"/>
    </font>
    <font>
      <sz val="16"/>
      <color theme="1"/>
      <name val="Arial"/>
      <family val="2"/>
    </font>
    <font>
      <b/>
      <sz val="16"/>
      <color rgb="FFFFFFFF"/>
      <name val="Arial"/>
      <family val="2"/>
    </font>
  </fonts>
  <fills count="3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theme="0" tint="-4.9989318521683403E-2"/>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
      <patternFill patternType="solid">
        <fgColor rgb="FFBD2452"/>
        <bgColor rgb="FF993366"/>
      </patternFill>
    </fill>
    <fill>
      <patternFill patternType="solid">
        <fgColor rgb="FFFFEFF3"/>
        <bgColor indexed="64"/>
      </patternFill>
    </fill>
    <fill>
      <patternFill patternType="solid">
        <fgColor rgb="FFFFEFF3"/>
        <bgColor rgb="FFF2F2F2"/>
      </patternFill>
    </fill>
    <fill>
      <patternFill patternType="solid">
        <fgColor rgb="FFFFEFF3"/>
        <bgColor rgb="FF658777"/>
      </patternFill>
    </fill>
    <fill>
      <patternFill patternType="solid">
        <fgColor rgb="FFFFEFF3"/>
        <bgColor rgb="FF000000"/>
      </patternFill>
    </fill>
    <fill>
      <patternFill patternType="solid">
        <fgColor rgb="FFF2F2F2"/>
        <bgColor rgb="FF000000"/>
      </patternFill>
    </fill>
    <fill>
      <patternFill patternType="solid">
        <fgColor rgb="FFFFEFF3"/>
        <bgColor rgb="FFDEEAF6"/>
      </patternFill>
    </fill>
    <fill>
      <patternFill patternType="solid">
        <fgColor theme="0" tint="-4.9989318521683403E-2"/>
        <bgColor rgb="FFF2F2F2"/>
      </patternFill>
    </fill>
    <fill>
      <patternFill patternType="solid">
        <fgColor rgb="FFFDE9EB"/>
        <bgColor rgb="FFFDE9EB"/>
      </patternFill>
    </fill>
    <fill>
      <patternFill patternType="solid">
        <fgColor rgb="FFFFEB9C"/>
        <bgColor rgb="FFF2F2F2"/>
      </patternFill>
    </fill>
    <fill>
      <patternFill patternType="solid">
        <fgColor rgb="FFFFFF00"/>
        <bgColor rgb="FFF2F2F2"/>
      </patternFill>
    </fill>
  </fills>
  <borders count="92">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medium">
        <color theme="1"/>
      </right>
      <top style="medium">
        <color indexed="64"/>
      </top>
      <bottom style="medium">
        <color indexed="64"/>
      </bottom>
      <diagonal/>
    </border>
    <border>
      <left style="medium">
        <color indexed="64"/>
      </left>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style="dashed">
        <color theme="1"/>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thick">
        <color rgb="FF000000"/>
      </left>
      <right style="thin">
        <color rgb="FF000000"/>
      </right>
      <top style="thick">
        <color rgb="FF000000"/>
      </top>
      <bottom/>
      <diagonal/>
    </border>
    <border>
      <left style="medium">
        <color indexed="64"/>
      </left>
      <right style="thick">
        <color indexed="64"/>
      </right>
      <top/>
      <bottom/>
      <diagonal/>
    </border>
    <border>
      <left style="medium">
        <color rgb="FF000000"/>
      </left>
      <right/>
      <top style="medium">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diagonal/>
    </border>
    <border>
      <left style="thick">
        <color indexed="64"/>
      </left>
      <right/>
      <top style="thick">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ck">
        <color rgb="FF000000"/>
      </left>
      <right style="dotted">
        <color indexed="64"/>
      </right>
      <top/>
      <bottom style="thick">
        <color rgb="FF000000"/>
      </bottom>
      <diagonal/>
    </border>
    <border>
      <left style="dotted">
        <color indexed="64"/>
      </left>
      <right/>
      <top/>
      <bottom style="thick">
        <color rgb="FF000000"/>
      </bottom>
      <diagonal/>
    </border>
    <border>
      <left style="dotted">
        <color indexed="64"/>
      </left>
      <right style="dotted">
        <color indexed="64"/>
      </right>
      <top/>
      <bottom style="thick">
        <color rgb="FF000000"/>
      </bottom>
      <diagonal/>
    </border>
    <border>
      <left style="dotted">
        <color indexed="64"/>
      </left>
      <right/>
      <top/>
      <bottom style="thick">
        <color indexed="64"/>
      </bottom>
      <diagonal/>
    </border>
    <border>
      <left style="dotted">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dashed">
        <color theme="1"/>
      </right>
      <top/>
      <bottom style="thick">
        <color rgb="FF000000"/>
      </bottom>
      <diagonal/>
    </border>
    <border>
      <left style="dashed">
        <color theme="1"/>
      </left>
      <right style="dashed">
        <color theme="1"/>
      </right>
      <top/>
      <bottom style="thick">
        <color rgb="FF000000"/>
      </bottom>
      <diagonal/>
    </border>
    <border>
      <left style="dashed">
        <color theme="1"/>
      </left>
      <right/>
      <top/>
      <bottom style="thick">
        <color rgb="FF000000"/>
      </bottom>
      <diagonal/>
    </border>
    <border>
      <left style="medium">
        <color theme="1"/>
      </left>
      <right style="dashed">
        <color theme="1"/>
      </right>
      <top/>
      <bottom style="thick">
        <color rgb="FF000000"/>
      </bottom>
      <diagonal/>
    </border>
    <border>
      <left style="dashed">
        <color theme="1"/>
      </left>
      <right style="medium">
        <color indexed="64"/>
      </right>
      <top/>
      <bottom style="thick">
        <color rgb="FF000000"/>
      </bottom>
      <diagonal/>
    </border>
    <border>
      <left style="medium">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thin">
        <color auto="1"/>
      </left>
      <right style="thick">
        <color indexed="64"/>
      </right>
      <top/>
      <bottom style="thick">
        <color rgb="FF000000"/>
      </bottom>
      <diagonal/>
    </border>
    <border>
      <left style="thick">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ck">
        <color rgb="FF000000"/>
      </right>
      <top style="dotted">
        <color rgb="FF000000"/>
      </top>
      <bottom style="dotted">
        <color rgb="FF000000"/>
      </bottom>
      <diagonal/>
    </border>
  </borders>
  <cellStyleXfs count="6">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6" fillId="0" borderId="0"/>
    <xf numFmtId="44" fontId="16" fillId="0" borderId="0" applyFont="0" applyFill="0" applyBorder="0" applyAlignment="0" applyProtection="0"/>
  </cellStyleXfs>
  <cellXfs count="236">
    <xf numFmtId="0" fontId="0" fillId="0" borderId="0" xfId="0"/>
    <xf numFmtId="0" fontId="12" fillId="0" borderId="0" xfId="0" applyFont="1"/>
    <xf numFmtId="0" fontId="0" fillId="12" borderId="0" xfId="0" applyFill="1"/>
    <xf numFmtId="0" fontId="0" fillId="0" borderId="0" xfId="0" applyAlignment="1">
      <alignment wrapText="1"/>
    </xf>
    <xf numFmtId="0" fontId="0" fillId="11" borderId="0" xfId="0" applyFill="1"/>
    <xf numFmtId="0" fontId="0" fillId="0" borderId="0" xfId="0" applyProtection="1">
      <protection locked="0"/>
    </xf>
    <xf numFmtId="0" fontId="0" fillId="0" borderId="0" xfId="0" applyAlignment="1" applyProtection="1">
      <alignment horizontal="center" vertical="center"/>
      <protection locked="0"/>
    </xf>
    <xf numFmtId="0" fontId="0" fillId="7" borderId="0" xfId="0" applyFill="1" applyProtection="1">
      <protection locked="0"/>
    </xf>
    <xf numFmtId="0" fontId="0" fillId="7" borderId="0" xfId="0" applyFill="1" applyAlignment="1" applyProtection="1">
      <alignment horizontal="center" vertical="center"/>
      <protection locked="0"/>
    </xf>
    <xf numFmtId="3" fontId="3" fillId="7" borderId="1" xfId="0" applyNumberFormat="1" applyFont="1" applyFill="1" applyBorder="1" applyAlignment="1" applyProtection="1">
      <alignment horizontal="center" vertical="center" wrapText="1"/>
      <protection locked="0"/>
    </xf>
    <xf numFmtId="3" fontId="3" fillId="7" borderId="31" xfId="0" applyNumberFormat="1" applyFont="1" applyFill="1" applyBorder="1" applyAlignment="1" applyProtection="1">
      <alignment horizontal="center" vertical="center" wrapText="1"/>
      <protection locked="0"/>
    </xf>
    <xf numFmtId="10" fontId="0" fillId="6" borderId="33" xfId="0" applyNumberFormat="1" applyFill="1" applyBorder="1" applyAlignment="1" applyProtection="1">
      <alignment horizontal="center" vertical="center" wrapText="1"/>
      <protection locked="0"/>
    </xf>
    <xf numFmtId="10" fontId="0" fillId="6" borderId="34" xfId="0" applyNumberFormat="1" applyFill="1" applyBorder="1" applyAlignment="1" applyProtection="1">
      <alignment horizontal="center" vertical="center" wrapText="1"/>
      <protection locked="0"/>
    </xf>
    <xf numFmtId="10" fontId="0" fillId="6" borderId="45" xfId="0" applyNumberFormat="1" applyFill="1" applyBorder="1" applyAlignment="1" applyProtection="1">
      <alignment horizontal="center" vertical="center" wrapText="1"/>
      <protection locked="0"/>
    </xf>
    <xf numFmtId="3" fontId="3" fillId="7" borderId="30" xfId="0" applyNumberFormat="1" applyFont="1" applyFill="1" applyBorder="1" applyAlignment="1" applyProtection="1">
      <alignment horizontal="center" vertical="center" wrapText="1"/>
      <protection locked="0"/>
    </xf>
    <xf numFmtId="10" fontId="0" fillId="6" borderId="32" xfId="0" applyNumberFormat="1" applyFill="1" applyBorder="1" applyAlignment="1" applyProtection="1">
      <alignment horizontal="center" vertical="center" wrapText="1"/>
      <protection locked="0"/>
    </xf>
    <xf numFmtId="0" fontId="12" fillId="0" borderId="0" xfId="0" applyFont="1" applyProtection="1">
      <protection locked="0"/>
    </xf>
    <xf numFmtId="10" fontId="13" fillId="0" borderId="0" xfId="0" applyNumberFormat="1" applyFont="1" applyAlignment="1" applyProtection="1">
      <alignment horizontal="center" vertical="center"/>
      <protection locked="0"/>
    </xf>
    <xf numFmtId="0" fontId="6" fillId="5" borderId="19" xfId="0" applyFont="1" applyFill="1" applyBorder="1" applyAlignment="1" applyProtection="1">
      <alignment horizontal="center" vertical="center" wrapText="1"/>
      <protection locked="0"/>
    </xf>
    <xf numFmtId="3" fontId="3" fillId="10" borderId="20" xfId="0" applyNumberFormat="1"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3" fontId="3" fillId="10" borderId="21" xfId="0" applyNumberFormat="1" applyFont="1" applyFill="1" applyBorder="1" applyAlignment="1" applyProtection="1">
      <alignment horizontal="center" vertical="center" wrapText="1"/>
      <protection locked="0"/>
    </xf>
    <xf numFmtId="3" fontId="3" fillId="7" borderId="18" xfId="0" applyNumberFormat="1" applyFont="1" applyFill="1" applyBorder="1" applyAlignment="1" applyProtection="1">
      <alignment horizontal="center" vertical="center" wrapText="1"/>
      <protection locked="0"/>
    </xf>
    <xf numFmtId="10" fontId="0" fillId="6" borderId="4" xfId="0" applyNumberFormat="1" applyFill="1" applyBorder="1" applyAlignment="1" applyProtection="1">
      <alignment horizontal="center" vertical="center" wrapText="1"/>
      <protection locked="0"/>
    </xf>
    <xf numFmtId="0" fontId="5" fillId="7" borderId="25" xfId="0" applyFont="1" applyFill="1" applyBorder="1" applyAlignment="1" applyProtection="1">
      <alignment horizontal="center" vertical="center" wrapText="1"/>
      <protection locked="0"/>
    </xf>
    <xf numFmtId="44" fontId="3" fillId="4" borderId="36" xfId="2" applyFont="1" applyFill="1" applyBorder="1" applyAlignment="1" applyProtection="1">
      <alignment horizontal="center" vertical="center" wrapText="1"/>
      <protection locked="0"/>
    </xf>
    <xf numFmtId="44" fontId="3" fillId="4" borderId="37" xfId="2" applyFont="1" applyFill="1" applyBorder="1" applyAlignment="1" applyProtection="1">
      <alignment horizontal="center" vertical="center" wrapText="1"/>
      <protection locked="0"/>
    </xf>
    <xf numFmtId="44" fontId="3" fillId="4" borderId="38" xfId="2" applyFont="1" applyFill="1" applyBorder="1" applyAlignment="1" applyProtection="1">
      <alignment horizontal="center" vertical="center" wrapText="1"/>
      <protection locked="0"/>
    </xf>
    <xf numFmtId="44" fontId="3" fillId="4" borderId="39" xfId="2" applyFont="1" applyFill="1" applyBorder="1" applyAlignment="1" applyProtection="1">
      <alignment horizontal="center" vertical="center" wrapText="1"/>
      <protection locked="0"/>
    </xf>
    <xf numFmtId="44" fontId="3" fillId="4" borderId="40" xfId="2" applyFont="1" applyFill="1" applyBorder="1" applyAlignment="1" applyProtection="1">
      <alignment horizontal="center" vertical="center" wrapText="1"/>
      <protection locked="0"/>
    </xf>
    <xf numFmtId="44" fontId="3" fillId="4" borderId="48" xfId="2" applyFont="1" applyFill="1" applyBorder="1" applyAlignment="1" applyProtection="1">
      <alignment horizontal="center" vertical="center" wrapText="1"/>
      <protection locked="0"/>
    </xf>
    <xf numFmtId="44" fontId="3" fillId="4" borderId="49" xfId="2" applyFont="1" applyFill="1" applyBorder="1" applyAlignment="1" applyProtection="1">
      <alignment horizontal="center" vertical="center" wrapText="1"/>
      <protection locked="0"/>
    </xf>
    <xf numFmtId="44" fontId="3" fillId="4" borderId="50" xfId="2" applyFont="1" applyFill="1" applyBorder="1" applyAlignment="1" applyProtection="1">
      <alignment horizontal="center" vertical="center" wrapText="1"/>
      <protection locked="0"/>
    </xf>
    <xf numFmtId="44" fontId="3" fillId="4" borderId="41" xfId="2" applyFont="1" applyFill="1" applyBorder="1" applyAlignment="1" applyProtection="1">
      <alignment horizontal="center" vertical="center" wrapText="1"/>
      <protection locked="0"/>
    </xf>
    <xf numFmtId="44" fontId="3" fillId="4" borderId="42" xfId="2" applyFont="1" applyFill="1" applyBorder="1" applyAlignment="1" applyProtection="1">
      <alignment horizontal="center" vertical="center" wrapText="1"/>
      <protection locked="0"/>
    </xf>
    <xf numFmtId="44" fontId="3" fillId="4" borderId="52" xfId="2" applyFont="1" applyFill="1" applyBorder="1" applyAlignment="1" applyProtection="1">
      <alignment horizontal="center" vertical="center" wrapText="1"/>
      <protection locked="0"/>
    </xf>
    <xf numFmtId="44" fontId="3" fillId="4" borderId="51" xfId="2" applyFont="1" applyFill="1" applyBorder="1" applyAlignment="1" applyProtection="1">
      <alignment horizontal="center" vertical="center" wrapText="1"/>
      <protection locked="0"/>
    </xf>
    <xf numFmtId="44" fontId="3" fillId="4" borderId="53" xfId="2" applyFont="1" applyFill="1" applyBorder="1" applyAlignment="1" applyProtection="1">
      <alignment horizontal="center" vertical="center" wrapText="1"/>
      <protection locked="0"/>
    </xf>
    <xf numFmtId="44" fontId="3" fillId="4" borderId="54" xfId="2" applyFont="1" applyFill="1" applyBorder="1" applyAlignment="1" applyProtection="1">
      <alignment horizontal="center" vertical="center" wrapText="1"/>
      <protection locked="0"/>
    </xf>
    <xf numFmtId="44" fontId="3" fillId="4" borderId="55" xfId="2" applyFont="1" applyFill="1" applyBorder="1" applyAlignment="1" applyProtection="1">
      <alignment horizontal="center" vertical="center" wrapText="1"/>
      <protection locked="0"/>
    </xf>
    <xf numFmtId="44" fontId="3" fillId="4" borderId="43" xfId="2" applyFont="1" applyFill="1" applyBorder="1" applyAlignment="1" applyProtection="1">
      <alignment horizontal="center" vertical="center" wrapText="1"/>
      <protection locked="0"/>
    </xf>
    <xf numFmtId="44" fontId="3" fillId="4" borderId="44" xfId="2" applyFont="1" applyFill="1" applyBorder="1" applyAlignment="1" applyProtection="1">
      <alignment horizontal="center" vertical="center" wrapText="1"/>
      <protection locked="0"/>
    </xf>
    <xf numFmtId="10" fontId="0" fillId="6" borderId="35" xfId="0" applyNumberFormat="1" applyFill="1" applyBorder="1" applyAlignment="1" applyProtection="1">
      <alignment horizontal="center" vertical="center" wrapText="1"/>
      <protection locked="0"/>
    </xf>
    <xf numFmtId="44" fontId="3" fillId="4" borderId="39" xfId="2" applyFon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52" xfId="2" applyFont="1" applyFill="1" applyBorder="1" applyAlignment="1">
      <alignment horizontal="center" vertical="center" wrapText="1"/>
    </xf>
    <xf numFmtId="44" fontId="3" fillId="4" borderId="43" xfId="2" applyFont="1" applyFill="1" applyBorder="1" applyAlignment="1">
      <alignment horizontal="center" vertical="center" wrapText="1"/>
    </xf>
    <xf numFmtId="10" fontId="0" fillId="6" borderId="34" xfId="0" applyNumberFormat="1" applyFill="1" applyBorder="1" applyAlignment="1">
      <alignment horizontal="center" vertical="center" wrapText="1"/>
    </xf>
    <xf numFmtId="0" fontId="9" fillId="8" borderId="0" xfId="0" applyFont="1" applyFill="1" applyAlignment="1" applyProtection="1">
      <alignment horizontal="center" vertical="center"/>
      <protection locked="0"/>
    </xf>
    <xf numFmtId="0" fontId="8" fillId="8" borderId="62"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164" fontId="3" fillId="5" borderId="23" xfId="0" applyNumberFormat="1" applyFont="1" applyFill="1" applyBorder="1" applyAlignment="1" applyProtection="1">
      <alignment horizontal="center" vertical="center" wrapText="1"/>
      <protection locked="0"/>
    </xf>
    <xf numFmtId="0" fontId="3" fillId="5" borderId="47" xfId="0" applyFont="1" applyFill="1" applyBorder="1" applyAlignment="1" applyProtection="1">
      <alignment horizontal="center" vertical="center" wrapText="1"/>
      <protection locked="0"/>
    </xf>
    <xf numFmtId="164" fontId="3" fillId="5" borderId="24" xfId="0" applyNumberFormat="1" applyFont="1" applyFill="1" applyBorder="1" applyAlignment="1" applyProtection="1">
      <alignment horizontal="center" vertical="center" wrapText="1"/>
      <protection locked="0"/>
    </xf>
    <xf numFmtId="0" fontId="3" fillId="5" borderId="27" xfId="0" applyFont="1" applyFill="1" applyBorder="1" applyAlignment="1" applyProtection="1">
      <alignment horizontal="center" vertical="center" wrapText="1"/>
      <protection locked="0"/>
    </xf>
    <xf numFmtId="164" fontId="3" fillId="5" borderId="9" xfId="0" applyNumberFormat="1" applyFont="1" applyFill="1" applyBorder="1" applyAlignment="1" applyProtection="1">
      <alignment horizontal="center" vertical="center" wrapText="1"/>
      <protection locked="0"/>
    </xf>
    <xf numFmtId="44" fontId="0" fillId="0" borderId="0" xfId="0" applyNumberFormat="1" applyProtection="1">
      <protection locked="0"/>
    </xf>
    <xf numFmtId="10" fontId="0" fillId="6" borderId="63" xfId="0" applyNumberFormat="1" applyFill="1" applyBorder="1" applyAlignment="1" applyProtection="1">
      <alignment horizontal="center" vertical="center" wrapText="1"/>
      <protection locked="0"/>
    </xf>
    <xf numFmtId="10" fontId="0" fillId="6" borderId="64" xfId="0" applyNumberFormat="1" applyFill="1" applyBorder="1" applyAlignment="1" applyProtection="1">
      <alignment horizontal="center" vertical="center" wrapText="1"/>
      <protection locked="0"/>
    </xf>
    <xf numFmtId="10" fontId="0" fillId="6" borderId="65" xfId="0" applyNumberFormat="1" applyFill="1" applyBorder="1" applyAlignment="1" applyProtection="1">
      <alignment horizontal="center" vertical="center" wrapText="1"/>
      <protection locked="0"/>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17" fillId="0" borderId="0" xfId="0" applyFont="1" applyProtection="1">
      <protection locked="0"/>
    </xf>
    <xf numFmtId="0" fontId="9" fillId="8" borderId="68" xfId="0" applyFont="1" applyFill="1" applyBorder="1" applyAlignment="1" applyProtection="1">
      <alignment horizontal="center" vertical="center" wrapText="1"/>
      <protection locked="0"/>
    </xf>
    <xf numFmtId="0" fontId="9" fillId="8" borderId="69" xfId="0" applyFont="1" applyFill="1" applyBorder="1" applyAlignment="1" applyProtection="1">
      <alignment horizontal="center" vertical="center" wrapText="1"/>
      <protection locked="0"/>
    </xf>
    <xf numFmtId="0" fontId="4" fillId="10" borderId="70" xfId="0" applyFont="1" applyFill="1" applyBorder="1" applyAlignment="1" applyProtection="1">
      <alignment horizontal="center" vertical="center" wrapText="1"/>
      <protection locked="0"/>
    </xf>
    <xf numFmtId="0" fontId="1" fillId="5" borderId="71" xfId="0" applyFont="1" applyFill="1" applyBorder="1" applyAlignment="1" applyProtection="1">
      <alignment horizontal="center" vertical="center" wrapText="1"/>
      <protection locked="0"/>
    </xf>
    <xf numFmtId="0" fontId="1" fillId="5" borderId="70" xfId="0" applyFont="1" applyFill="1" applyBorder="1" applyAlignment="1" applyProtection="1">
      <alignment horizontal="center" vertical="center" wrapText="1"/>
      <protection locked="0"/>
    </xf>
    <xf numFmtId="0" fontId="4" fillId="10" borderId="72" xfId="0" applyFont="1" applyFill="1" applyBorder="1" applyAlignment="1" applyProtection="1">
      <alignment horizontal="center" vertical="center" wrapText="1"/>
      <protection locked="0"/>
    </xf>
    <xf numFmtId="0" fontId="1" fillId="5" borderId="73" xfId="0" applyFont="1" applyFill="1" applyBorder="1" applyAlignment="1" applyProtection="1">
      <alignment horizontal="center" vertical="center" wrapText="1"/>
      <protection locked="0"/>
    </xf>
    <xf numFmtId="0" fontId="1" fillId="4" borderId="73" xfId="0" applyFont="1" applyFill="1" applyBorder="1" applyAlignment="1" applyProtection="1">
      <alignment horizontal="center" vertical="center" wrapText="1"/>
      <protection locked="0"/>
    </xf>
    <xf numFmtId="0" fontId="1" fillId="4" borderId="70" xfId="0" applyFont="1" applyFill="1" applyBorder="1" applyAlignment="1" applyProtection="1">
      <alignment horizontal="center" vertical="center" wrapText="1"/>
      <protection locked="0"/>
    </xf>
    <xf numFmtId="0" fontId="1" fillId="5" borderId="74" xfId="0" applyFont="1" applyFill="1" applyBorder="1" applyAlignment="1" applyProtection="1">
      <alignment horizontal="center" vertical="center" wrapText="1"/>
      <protection locked="0"/>
    </xf>
    <xf numFmtId="0" fontId="1" fillId="2" borderId="73" xfId="0" applyFont="1" applyFill="1" applyBorder="1" applyAlignment="1" applyProtection="1">
      <alignment horizontal="center" vertical="center" wrapText="1"/>
      <protection locked="0"/>
    </xf>
    <xf numFmtId="0" fontId="1" fillId="3" borderId="70" xfId="0" applyFont="1" applyFill="1" applyBorder="1" applyAlignment="1" applyProtection="1">
      <alignment horizontal="center" vertical="center" wrapText="1"/>
      <protection locked="0"/>
    </xf>
    <xf numFmtId="0" fontId="1" fillId="2" borderId="72" xfId="0" applyFont="1" applyFill="1" applyBorder="1" applyAlignment="1" applyProtection="1">
      <alignment horizontal="center" vertical="center" wrapText="1"/>
      <protection locked="0"/>
    </xf>
    <xf numFmtId="0" fontId="1" fillId="16" borderId="75" xfId="0" applyFont="1" applyFill="1" applyBorder="1" applyAlignment="1">
      <alignment horizontal="center" vertical="center" wrapText="1"/>
    </xf>
    <xf numFmtId="0" fontId="6" fillId="16" borderId="76" xfId="0" applyFont="1" applyFill="1" applyBorder="1" applyAlignment="1">
      <alignment horizontal="justify" vertical="center" wrapText="1"/>
    </xf>
    <xf numFmtId="0" fontId="6" fillId="16" borderId="77" xfId="0" applyFont="1" applyFill="1" applyBorder="1" applyAlignment="1">
      <alignment horizontal="left" vertical="center" wrapText="1"/>
    </xf>
    <xf numFmtId="0" fontId="3" fillId="5" borderId="78" xfId="0" applyFont="1" applyFill="1" applyBorder="1" applyAlignment="1" applyProtection="1">
      <alignment horizontal="center" vertical="center" wrapText="1"/>
      <protection locked="0"/>
    </xf>
    <xf numFmtId="0" fontId="1" fillId="16" borderId="79" xfId="0" applyFont="1" applyFill="1" applyBorder="1" applyAlignment="1">
      <alignment horizontal="left" vertical="center" wrapText="1"/>
    </xf>
    <xf numFmtId="3" fontId="21" fillId="5" borderId="80" xfId="0" applyNumberFormat="1" applyFont="1" applyFill="1" applyBorder="1" applyAlignment="1" applyProtection="1">
      <alignment horizontal="center" vertical="center" wrapText="1"/>
      <protection locked="0"/>
    </xf>
    <xf numFmtId="3" fontId="20" fillId="4" borderId="81" xfId="0" applyNumberFormat="1" applyFont="1" applyFill="1" applyBorder="1" applyAlignment="1" applyProtection="1">
      <alignment horizontal="center" vertical="center" wrapText="1"/>
      <protection locked="0"/>
    </xf>
    <xf numFmtId="3" fontId="20" fillId="4" borderId="82" xfId="0" applyNumberFormat="1" applyFont="1" applyFill="1" applyBorder="1" applyAlignment="1" applyProtection="1">
      <alignment horizontal="center" vertical="center" wrapText="1"/>
      <protection locked="0"/>
    </xf>
    <xf numFmtId="3" fontId="20" fillId="4" borderId="83" xfId="0" applyNumberFormat="1" applyFont="1" applyFill="1" applyBorder="1" applyAlignment="1" applyProtection="1">
      <alignment horizontal="center" vertical="center" wrapText="1"/>
      <protection locked="0"/>
    </xf>
    <xf numFmtId="3" fontId="20" fillId="4" borderId="84" xfId="0" applyNumberFormat="1" applyFont="1" applyFill="1" applyBorder="1" applyAlignment="1" applyProtection="1">
      <alignment horizontal="center" vertical="center" wrapText="1"/>
      <protection locked="0"/>
    </xf>
    <xf numFmtId="3" fontId="20" fillId="7" borderId="82" xfId="0" applyNumberFormat="1" applyFont="1" applyFill="1" applyBorder="1" applyAlignment="1" applyProtection="1">
      <alignment horizontal="center" vertical="center" wrapText="1"/>
      <protection locked="0"/>
    </xf>
    <xf numFmtId="3" fontId="20" fillId="4" borderId="85" xfId="0" applyNumberFormat="1" applyFont="1" applyFill="1" applyBorder="1" applyAlignment="1" applyProtection="1">
      <alignment horizontal="center" vertical="center" wrapText="1"/>
      <protection locked="0"/>
    </xf>
    <xf numFmtId="10" fontId="22" fillId="6" borderId="86" xfId="0" applyNumberFormat="1" applyFont="1" applyFill="1" applyBorder="1" applyAlignment="1">
      <alignment horizontal="center" vertical="center" wrapText="1"/>
    </xf>
    <xf numFmtId="10" fontId="22" fillId="6" borderId="87" xfId="0" applyNumberFormat="1" applyFont="1" applyFill="1" applyBorder="1" applyAlignment="1">
      <alignment horizontal="center" vertical="center" wrapText="1"/>
    </xf>
    <xf numFmtId="3" fontId="23" fillId="7" borderId="79" xfId="0" applyNumberFormat="1" applyFont="1" applyFill="1" applyBorder="1" applyAlignment="1" applyProtection="1">
      <alignment horizontal="center" vertical="center" wrapText="1"/>
      <protection locked="0"/>
    </xf>
    <xf numFmtId="0" fontId="1" fillId="22" borderId="88" xfId="0" applyFont="1" applyFill="1" applyBorder="1" applyAlignment="1" applyProtection="1">
      <alignment horizontal="justify" vertical="center" wrapText="1"/>
      <protection locked="0"/>
    </xf>
    <xf numFmtId="0" fontId="2" fillId="5" borderId="89" xfId="0" applyFont="1" applyFill="1" applyBorder="1" applyAlignment="1">
      <alignment horizontal="center" vertical="center" wrapText="1"/>
    </xf>
    <xf numFmtId="0" fontId="3" fillId="5" borderId="90" xfId="0" applyFont="1" applyFill="1" applyBorder="1" applyAlignment="1">
      <alignment horizontal="justify" vertical="center" wrapText="1"/>
    </xf>
    <xf numFmtId="0" fontId="3" fillId="5" borderId="90" xfId="0" applyFont="1" applyFill="1" applyBorder="1" applyAlignment="1">
      <alignment horizontal="left" vertical="center" wrapText="1"/>
    </xf>
    <xf numFmtId="0" fontId="3" fillId="5" borderId="90" xfId="0" applyFont="1" applyFill="1" applyBorder="1" applyAlignment="1">
      <alignment horizontal="center" vertical="center" wrapText="1"/>
    </xf>
    <xf numFmtId="0" fontId="20" fillId="10" borderId="90" xfId="0" applyFont="1" applyFill="1" applyBorder="1" applyAlignment="1">
      <alignment horizontal="center" vertical="center" wrapText="1"/>
    </xf>
    <xf numFmtId="1" fontId="21" fillId="5" borderId="90" xfId="1" applyNumberFormat="1" applyFont="1" applyFill="1" applyBorder="1" applyAlignment="1">
      <alignment horizontal="center" vertical="center" wrapText="1"/>
    </xf>
    <xf numFmtId="1" fontId="20" fillId="10" borderId="90" xfId="1" applyNumberFormat="1" applyFont="1" applyFill="1" applyBorder="1" applyAlignment="1">
      <alignment horizontal="center" vertical="center" wrapText="1"/>
    </xf>
    <xf numFmtId="1" fontId="20" fillId="5" borderId="90" xfId="1" applyNumberFormat="1" applyFont="1" applyFill="1" applyBorder="1" applyAlignment="1">
      <alignment horizontal="center" vertical="center" wrapText="1"/>
    </xf>
    <xf numFmtId="1" fontId="21" fillId="5" borderId="90" xfId="0" applyNumberFormat="1" applyFont="1" applyFill="1" applyBorder="1" applyAlignment="1">
      <alignment horizontal="center" vertical="center" wrapText="1"/>
    </xf>
    <xf numFmtId="1" fontId="21" fillId="0" borderId="90" xfId="0" applyNumberFormat="1" applyFont="1" applyBorder="1" applyAlignment="1">
      <alignment horizontal="center" vertical="center" wrapText="1"/>
    </xf>
    <xf numFmtId="3" fontId="20" fillId="7" borderId="90" xfId="0" applyNumberFormat="1" applyFont="1" applyFill="1" applyBorder="1" applyAlignment="1" applyProtection="1">
      <alignment horizontal="center" vertical="center" wrapText="1"/>
      <protection locked="0"/>
    </xf>
    <xf numFmtId="10" fontId="22" fillId="6" borderId="90" xfId="0" applyNumberFormat="1" applyFont="1" applyFill="1" applyBorder="1" applyAlignment="1">
      <alignment horizontal="center" vertical="center" wrapText="1"/>
    </xf>
    <xf numFmtId="10" fontId="22" fillId="32" borderId="90" xfId="0" applyNumberFormat="1" applyFont="1" applyFill="1" applyBorder="1" applyAlignment="1">
      <alignment horizontal="center" vertical="center" wrapText="1"/>
    </xf>
    <xf numFmtId="3" fontId="23" fillId="7" borderId="90" xfId="0" applyNumberFormat="1" applyFont="1" applyFill="1" applyBorder="1" applyAlignment="1" applyProtection="1">
      <alignment horizontal="center" vertical="center" wrapText="1"/>
      <protection locked="0"/>
    </xf>
    <xf numFmtId="3" fontId="23" fillId="4" borderId="90" xfId="0" applyNumberFormat="1" applyFont="1" applyFill="1" applyBorder="1" applyAlignment="1" applyProtection="1">
      <alignment horizontal="center" vertical="center" wrapText="1"/>
      <protection locked="0"/>
    </xf>
    <xf numFmtId="0" fontId="5" fillId="9" borderId="89" xfId="0" applyFont="1" applyFill="1" applyBorder="1" applyAlignment="1">
      <alignment horizontal="center" vertical="center" wrapText="1"/>
    </xf>
    <xf numFmtId="0" fontId="18" fillId="13" borderId="90" xfId="0" applyFont="1" applyFill="1" applyBorder="1" applyAlignment="1">
      <alignment horizontal="justify" vertical="center" wrapText="1"/>
    </xf>
    <xf numFmtId="0" fontId="5" fillId="13" borderId="90" xfId="0" applyFont="1" applyFill="1" applyBorder="1" applyAlignment="1">
      <alignment horizontal="left" vertical="center" wrapText="1"/>
    </xf>
    <xf numFmtId="0" fontId="5" fillId="9" borderId="90" xfId="0" applyFont="1" applyFill="1" applyBorder="1" applyAlignment="1" applyProtection="1">
      <alignment horizontal="center" vertical="center" wrapText="1"/>
      <protection locked="0"/>
    </xf>
    <xf numFmtId="0" fontId="14" fillId="13" borderId="90" xfId="0" applyFont="1" applyFill="1" applyBorder="1" applyAlignment="1">
      <alignment horizontal="left" vertical="center" wrapText="1"/>
    </xf>
    <xf numFmtId="3" fontId="24" fillId="13" borderId="90" xfId="0" applyNumberFormat="1" applyFont="1" applyFill="1" applyBorder="1" applyAlignment="1" applyProtection="1">
      <alignment horizontal="center" vertical="center" wrapText="1"/>
      <protection locked="0"/>
    </xf>
    <xf numFmtId="3" fontId="20" fillId="4" borderId="90" xfId="0" applyNumberFormat="1" applyFont="1" applyFill="1" applyBorder="1" applyAlignment="1" applyProtection="1">
      <alignment horizontal="center" vertical="center" wrapText="1"/>
      <protection locked="0"/>
    </xf>
    <xf numFmtId="0" fontId="1" fillId="24" borderId="89" xfId="0" applyFont="1" applyFill="1" applyBorder="1" applyAlignment="1">
      <alignment horizontal="center" vertical="center" wrapText="1"/>
    </xf>
    <xf numFmtId="0" fontId="6" fillId="24" borderId="90" xfId="0" applyFont="1" applyFill="1" applyBorder="1" applyAlignment="1">
      <alignment horizontal="justify" vertical="center"/>
    </xf>
    <xf numFmtId="0" fontId="6" fillId="24" borderId="90" xfId="0" applyFont="1" applyFill="1" applyBorder="1" applyAlignment="1">
      <alignment horizontal="left" vertical="center" wrapText="1"/>
    </xf>
    <xf numFmtId="0" fontId="3" fillId="10" borderId="90" xfId="0" applyFont="1" applyFill="1" applyBorder="1" applyAlignment="1" applyProtection="1">
      <alignment horizontal="center" vertical="center" wrapText="1"/>
      <protection locked="0"/>
    </xf>
    <xf numFmtId="0" fontId="20" fillId="10" borderId="90" xfId="0" applyFont="1" applyFill="1" applyBorder="1" applyAlignment="1" applyProtection="1">
      <alignment horizontal="center" vertical="center" wrapText="1"/>
      <protection locked="0"/>
    </xf>
    <xf numFmtId="0" fontId="1" fillId="16" borderId="89" xfId="0" applyFont="1" applyFill="1" applyBorder="1" applyAlignment="1">
      <alignment horizontal="center" vertical="center" wrapText="1"/>
    </xf>
    <xf numFmtId="0" fontId="6" fillId="16" borderId="90" xfId="0" applyFont="1" applyFill="1" applyBorder="1" applyAlignment="1">
      <alignment horizontal="justify" vertical="center" wrapText="1"/>
    </xf>
    <xf numFmtId="0" fontId="6" fillId="6" borderId="90" xfId="0" applyFont="1" applyFill="1" applyBorder="1" applyAlignment="1">
      <alignment horizontal="left" vertical="center" wrapText="1"/>
    </xf>
    <xf numFmtId="0" fontId="3" fillId="5" borderId="90" xfId="0" applyFont="1" applyFill="1" applyBorder="1" applyAlignment="1" applyProtection="1">
      <alignment horizontal="center" vertical="center" wrapText="1"/>
      <protection locked="0"/>
    </xf>
    <xf numFmtId="0" fontId="6" fillId="16" borderId="90" xfId="0" applyFont="1" applyFill="1" applyBorder="1" applyAlignment="1">
      <alignment horizontal="left" vertical="center" wrapText="1"/>
    </xf>
    <xf numFmtId="3" fontId="21" fillId="5" borderId="90" xfId="0" applyNumberFormat="1" applyFont="1" applyFill="1" applyBorder="1" applyAlignment="1" applyProtection="1">
      <alignment horizontal="center" vertical="center" wrapText="1"/>
      <protection locked="0"/>
    </xf>
    <xf numFmtId="0" fontId="1" fillId="14" borderId="89" xfId="0" applyFont="1" applyFill="1" applyBorder="1" applyAlignment="1">
      <alignment horizontal="center" vertical="center" wrapText="1"/>
    </xf>
    <xf numFmtId="0" fontId="1" fillId="14" borderId="90" xfId="0" applyFont="1" applyFill="1" applyBorder="1" applyAlignment="1">
      <alignment horizontal="left" vertical="center" wrapText="1"/>
    </xf>
    <xf numFmtId="0" fontId="1" fillId="16" borderId="90" xfId="0" applyFont="1" applyFill="1" applyBorder="1" applyAlignment="1">
      <alignment horizontal="justify" vertical="center" wrapText="1"/>
    </xf>
    <xf numFmtId="0" fontId="1" fillId="5" borderId="89" xfId="0" applyFont="1" applyFill="1" applyBorder="1" applyAlignment="1">
      <alignment horizontal="center" vertical="center" wrapText="1"/>
    </xf>
    <xf numFmtId="0" fontId="6" fillId="5" borderId="90" xfId="0" applyFont="1" applyFill="1" applyBorder="1" applyAlignment="1">
      <alignment horizontal="justify" vertical="center" wrapText="1"/>
    </xf>
    <xf numFmtId="0" fontId="6" fillId="5" borderId="90" xfId="0" applyFont="1" applyFill="1" applyBorder="1" applyAlignment="1">
      <alignment horizontal="left" vertical="center" wrapText="1"/>
    </xf>
    <xf numFmtId="0" fontId="6" fillId="15" borderId="90" xfId="0" applyFont="1" applyFill="1" applyBorder="1" applyAlignment="1">
      <alignment horizontal="left" vertical="center" wrapText="1"/>
    </xf>
    <xf numFmtId="0" fontId="1" fillId="15" borderId="90" xfId="0" applyFont="1" applyFill="1" applyBorder="1" applyAlignment="1">
      <alignment horizontal="left" vertical="center" wrapText="1"/>
    </xf>
    <xf numFmtId="0" fontId="1" fillId="5" borderId="90" xfId="0" applyFont="1" applyFill="1" applyBorder="1" applyAlignment="1">
      <alignment horizontal="left" vertical="center" wrapText="1"/>
    </xf>
    <xf numFmtId="0" fontId="6" fillId="24" borderId="90" xfId="0" applyFont="1" applyFill="1" applyBorder="1" applyAlignment="1">
      <alignment horizontal="justify" vertical="center" wrapText="1"/>
    </xf>
    <xf numFmtId="0" fontId="6" fillId="10" borderId="90" xfId="0" applyFont="1" applyFill="1" applyBorder="1" applyAlignment="1" applyProtection="1">
      <alignment horizontal="center" vertical="center" wrapText="1"/>
      <protection locked="0"/>
    </xf>
    <xf numFmtId="0" fontId="6" fillId="18" borderId="90" xfId="0" applyFont="1" applyFill="1" applyBorder="1" applyAlignment="1">
      <alignment horizontal="left" vertical="center" wrapText="1"/>
    </xf>
    <xf numFmtId="0" fontId="6" fillId="17" borderId="90" xfId="0" applyFont="1" applyFill="1" applyBorder="1" applyAlignment="1">
      <alignment horizontal="left" vertical="center" wrapText="1"/>
    </xf>
    <xf numFmtId="0" fontId="3" fillId="16" borderId="90" xfId="0" applyFont="1" applyFill="1" applyBorder="1" applyAlignment="1">
      <alignment horizontal="justify" vertical="center" wrapText="1"/>
    </xf>
    <xf numFmtId="0" fontId="6" fillId="24" borderId="90" xfId="0" applyFont="1" applyFill="1" applyBorder="1" applyAlignment="1">
      <alignment horizontal="center" vertical="center" wrapText="1"/>
    </xf>
    <xf numFmtId="0" fontId="1" fillId="19" borderId="90" xfId="0" applyFont="1" applyFill="1" applyBorder="1" applyAlignment="1">
      <alignment horizontal="justify" vertical="center" wrapText="1"/>
    </xf>
    <xf numFmtId="0" fontId="1" fillId="19" borderId="90" xfId="0" applyFont="1" applyFill="1" applyBorder="1" applyAlignment="1">
      <alignment horizontal="left" vertical="center" wrapText="1"/>
    </xf>
    <xf numFmtId="0" fontId="6" fillId="17" borderId="90" xfId="0" applyFont="1" applyFill="1" applyBorder="1" applyAlignment="1">
      <alignment horizontal="justify" vertical="center" wrapText="1"/>
    </xf>
    <xf numFmtId="0" fontId="6" fillId="18" borderId="90" xfId="0" applyFont="1" applyFill="1" applyBorder="1" applyAlignment="1">
      <alignment horizontal="justify" vertical="center" wrapText="1"/>
    </xf>
    <xf numFmtId="0" fontId="6" fillId="19" borderId="90" xfId="0" applyFont="1" applyFill="1" applyBorder="1" applyAlignment="1">
      <alignment horizontal="justify" vertical="center" wrapText="1"/>
    </xf>
    <xf numFmtId="0" fontId="1" fillId="24" borderId="90" xfId="0" applyFont="1" applyFill="1" applyBorder="1" applyAlignment="1">
      <alignment horizontal="left" vertical="center" wrapText="1"/>
    </xf>
    <xf numFmtId="0" fontId="6" fillId="29" borderId="90" xfId="0" applyFont="1" applyFill="1" applyBorder="1" applyAlignment="1">
      <alignment horizontal="left" vertical="center" wrapText="1"/>
    </xf>
    <xf numFmtId="0" fontId="1" fillId="27" borderId="90" xfId="0" applyFont="1" applyFill="1" applyBorder="1" applyAlignment="1">
      <alignment horizontal="left" vertical="center" wrapText="1"/>
    </xf>
    <xf numFmtId="0" fontId="1" fillId="6" borderId="89" xfId="0" applyFont="1" applyFill="1" applyBorder="1" applyAlignment="1">
      <alignment horizontal="center" vertical="center" wrapText="1"/>
    </xf>
    <xf numFmtId="0" fontId="1" fillId="6" borderId="90" xfId="0" applyFont="1" applyFill="1" applyBorder="1" applyAlignment="1">
      <alignment horizontal="justify" vertical="center" wrapText="1"/>
    </xf>
    <xf numFmtId="0" fontId="1" fillId="6" borderId="90" xfId="0" applyFont="1" applyFill="1" applyBorder="1" applyAlignment="1">
      <alignment horizontal="left" vertical="center" wrapText="1"/>
    </xf>
    <xf numFmtId="0" fontId="19" fillId="24" borderId="90" xfId="0" applyFont="1" applyFill="1" applyBorder="1" applyAlignment="1">
      <alignment horizontal="justify" vertical="center" wrapText="1"/>
    </xf>
    <xf numFmtId="0" fontId="2" fillId="27" borderId="90" xfId="0" applyFont="1" applyFill="1" applyBorder="1" applyAlignment="1">
      <alignment horizontal="left" vertical="center" wrapText="1"/>
    </xf>
    <xf numFmtId="0" fontId="1" fillId="18" borderId="90" xfId="0" applyFont="1" applyFill="1" applyBorder="1" applyAlignment="1">
      <alignment horizontal="left" vertical="center" wrapText="1"/>
    </xf>
    <xf numFmtId="0" fontId="6" fillId="28" borderId="90" xfId="0" applyFont="1" applyFill="1" applyBorder="1" applyAlignment="1">
      <alignment horizontal="justify" vertical="center" wrapText="1"/>
    </xf>
    <xf numFmtId="0" fontId="1" fillId="28" borderId="90" xfId="0" applyFont="1" applyFill="1" applyBorder="1" applyAlignment="1">
      <alignment horizontal="left" vertical="center" wrapText="1"/>
    </xf>
    <xf numFmtId="0" fontId="6" fillId="27" borderId="90" xfId="0" applyFont="1" applyFill="1" applyBorder="1" applyAlignment="1">
      <alignment horizontal="left" vertical="center" wrapText="1"/>
    </xf>
    <xf numFmtId="0" fontId="1" fillId="26" borderId="90" xfId="0" applyFont="1" applyFill="1" applyBorder="1" applyAlignment="1">
      <alignment horizontal="left" vertical="center" wrapText="1"/>
    </xf>
    <xf numFmtId="0" fontId="6" fillId="28" borderId="90" xfId="0" applyFont="1" applyFill="1" applyBorder="1" applyAlignment="1">
      <alignment horizontal="left" vertical="center" wrapText="1"/>
    </xf>
    <xf numFmtId="0" fontId="1" fillId="25" borderId="89" xfId="0" applyFont="1" applyFill="1" applyBorder="1" applyAlignment="1">
      <alignment horizontal="center" vertical="center" wrapText="1"/>
    </xf>
    <xf numFmtId="0" fontId="1" fillId="25" borderId="90" xfId="0" applyFont="1" applyFill="1" applyBorder="1" applyAlignment="1">
      <alignment horizontal="justify" vertical="center" wrapText="1"/>
    </xf>
    <xf numFmtId="0" fontId="1" fillId="25" borderId="90" xfId="0" applyFont="1" applyFill="1" applyBorder="1" applyAlignment="1">
      <alignment horizontal="left" vertical="center" wrapText="1"/>
    </xf>
    <xf numFmtId="0" fontId="1" fillId="21" borderId="89" xfId="0" applyFont="1" applyFill="1" applyBorder="1" applyAlignment="1">
      <alignment horizontal="center" vertical="center" wrapText="1"/>
    </xf>
    <xf numFmtId="0" fontId="1" fillId="21" borderId="90" xfId="0" applyFont="1" applyFill="1" applyBorder="1" applyAlignment="1">
      <alignment horizontal="justify" vertical="center" wrapText="1"/>
    </xf>
    <xf numFmtId="0" fontId="1" fillId="21" borderId="90" xfId="0" applyFont="1" applyFill="1" applyBorder="1" applyAlignment="1">
      <alignment horizontal="left" vertical="center" wrapText="1"/>
    </xf>
    <xf numFmtId="0" fontId="1" fillId="16" borderId="90" xfId="0" applyFont="1" applyFill="1" applyBorder="1" applyAlignment="1">
      <alignment horizontal="left" vertical="center" wrapText="1"/>
    </xf>
    <xf numFmtId="0" fontId="1" fillId="21" borderId="90" xfId="0" applyFont="1" applyFill="1" applyBorder="1" applyAlignment="1">
      <alignment horizontal="center" vertical="center" wrapText="1"/>
    </xf>
    <xf numFmtId="0" fontId="3" fillId="16" borderId="90" xfId="0" applyFont="1" applyFill="1" applyBorder="1" applyAlignment="1">
      <alignment horizontal="left" vertical="center" wrapText="1"/>
    </xf>
    <xf numFmtId="0" fontId="3" fillId="24" borderId="90" xfId="0" applyFont="1" applyFill="1" applyBorder="1" applyAlignment="1">
      <alignment horizontal="justify" vertical="center" wrapText="1"/>
    </xf>
    <xf numFmtId="0" fontId="3" fillId="24" borderId="90" xfId="0" applyFont="1" applyFill="1" applyBorder="1" applyAlignment="1">
      <alignment horizontal="left" vertical="center" wrapText="1"/>
    </xf>
    <xf numFmtId="0" fontId="4" fillId="29" borderId="90" xfId="0" applyFont="1" applyFill="1" applyBorder="1" applyAlignment="1">
      <alignment horizontal="left" vertical="center" wrapText="1"/>
    </xf>
    <xf numFmtId="0" fontId="4" fillId="26" borderId="90" xfId="0" applyFont="1" applyFill="1" applyBorder="1" applyAlignment="1">
      <alignment horizontal="justify" vertical="center" wrapText="1"/>
    </xf>
    <xf numFmtId="0" fontId="4" fillId="26" borderId="90" xfId="0" applyFont="1" applyFill="1" applyBorder="1" applyAlignment="1">
      <alignment horizontal="left" vertical="center" wrapText="1"/>
    </xf>
    <xf numFmtId="0" fontId="3" fillId="17" borderId="90" xfId="0" applyFont="1" applyFill="1" applyBorder="1" applyAlignment="1">
      <alignment horizontal="justify" vertical="center" wrapText="1"/>
    </xf>
    <xf numFmtId="0" fontId="3" fillId="17" borderId="90" xfId="0" applyFont="1" applyFill="1" applyBorder="1" applyAlignment="1">
      <alignment horizontal="left" vertical="center" wrapText="1"/>
    </xf>
    <xf numFmtId="0" fontId="4" fillId="24" borderId="90" xfId="0" applyFont="1" applyFill="1" applyBorder="1" applyAlignment="1">
      <alignment horizontal="left" vertical="center" wrapText="1"/>
    </xf>
    <xf numFmtId="0" fontId="4" fillId="16" borderId="90" xfId="0" applyFont="1" applyFill="1" applyBorder="1" applyAlignment="1">
      <alignment horizontal="justify" vertical="center" wrapText="1"/>
    </xf>
    <xf numFmtId="0" fontId="6" fillId="10" borderId="91" xfId="0" applyFont="1" applyFill="1" applyBorder="1" applyAlignment="1">
      <alignment horizontal="justify" vertical="center" wrapText="1"/>
    </xf>
    <xf numFmtId="0" fontId="6" fillId="10" borderId="91" xfId="0" applyFont="1" applyFill="1" applyBorder="1" applyAlignment="1" applyProtection="1">
      <alignment horizontal="justify" vertical="center" wrapText="1"/>
      <protection locked="0"/>
    </xf>
    <xf numFmtId="0" fontId="14" fillId="23" borderId="91" xfId="0" applyFont="1" applyFill="1" applyBorder="1" applyAlignment="1" applyProtection="1">
      <alignment vertical="center" wrapText="1"/>
      <protection locked="0"/>
    </xf>
    <xf numFmtId="0" fontId="1" fillId="20" borderId="91" xfId="0" applyFont="1" applyFill="1" applyBorder="1" applyAlignment="1" applyProtection="1">
      <alignment horizontal="justify" vertical="center" wrapText="1"/>
      <protection locked="0"/>
    </xf>
    <xf numFmtId="0" fontId="1" fillId="30" borderId="91" xfId="0" applyFont="1" applyFill="1" applyBorder="1" applyAlignment="1" applyProtection="1">
      <alignment horizontal="justify" vertical="center" wrapText="1"/>
      <protection locked="0"/>
    </xf>
    <xf numFmtId="0" fontId="1" fillId="22" borderId="91" xfId="0" applyFont="1" applyFill="1" applyBorder="1" applyAlignment="1" applyProtection="1">
      <alignment horizontal="justify" vertical="center" wrapText="1"/>
      <protection locked="0"/>
    </xf>
    <xf numFmtId="0" fontId="6" fillId="22" borderId="91" xfId="0" applyFont="1" applyFill="1" applyBorder="1" applyAlignment="1" applyProtection="1">
      <alignment horizontal="justify" vertical="center" wrapText="1"/>
      <protection locked="0"/>
    </xf>
    <xf numFmtId="0" fontId="1" fillId="31" borderId="91" xfId="0" applyFont="1" applyFill="1" applyBorder="1" applyAlignment="1" applyProtection="1">
      <alignment horizontal="justify" vertical="center" wrapText="1"/>
      <protection locked="0"/>
    </xf>
    <xf numFmtId="0" fontId="1" fillId="33" borderId="91" xfId="0" applyFont="1" applyFill="1" applyBorder="1" applyAlignment="1" applyProtection="1">
      <alignment horizontal="justify" vertical="center" wrapText="1"/>
      <protection locked="0"/>
    </xf>
    <xf numFmtId="0" fontId="5" fillId="7" borderId="5" xfId="0" applyFont="1" applyFill="1" applyBorder="1" applyAlignment="1" applyProtection="1">
      <alignment horizontal="center" vertical="center" wrapText="1"/>
      <protection locked="0"/>
    </xf>
    <xf numFmtId="0" fontId="5" fillId="7" borderId="46"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protection locked="0"/>
    </xf>
    <xf numFmtId="0" fontId="15" fillId="0" borderId="29" xfId="0" applyFont="1" applyBorder="1" applyAlignment="1" applyProtection="1">
      <alignment horizontal="center" vertical="top" wrapText="1"/>
      <protection locked="0"/>
    </xf>
    <xf numFmtId="0" fontId="15" fillId="0" borderId="29" xfId="0" applyFont="1" applyBorder="1" applyAlignment="1" applyProtection="1">
      <alignment horizontal="center" vertical="top"/>
      <protection locked="0"/>
    </xf>
    <xf numFmtId="3" fontId="4" fillId="10" borderId="5" xfId="0" applyNumberFormat="1" applyFont="1" applyFill="1" applyBorder="1" applyAlignment="1" applyProtection="1">
      <alignment horizontal="center" vertical="center" wrapText="1"/>
      <protection locked="0"/>
    </xf>
    <xf numFmtId="3" fontId="4" fillId="10" borderId="6" xfId="0" applyNumberFormat="1" applyFont="1" applyFill="1" applyBorder="1" applyAlignment="1" applyProtection="1">
      <alignment horizontal="center" vertical="center" wrapText="1"/>
      <protection locked="0"/>
    </xf>
    <xf numFmtId="3" fontId="4" fillId="10" borderId="7" xfId="0" applyNumberFormat="1" applyFont="1" applyFill="1" applyBorder="1" applyAlignment="1" applyProtection="1">
      <alignment horizontal="center" vertical="center" wrapText="1"/>
      <protection locked="0"/>
    </xf>
    <xf numFmtId="0" fontId="5" fillId="9" borderId="10" xfId="0" applyFont="1" applyFill="1" applyBorder="1" applyAlignment="1" applyProtection="1">
      <alignment horizontal="center" vertical="center" wrapText="1"/>
      <protection locked="0"/>
    </xf>
    <xf numFmtId="0" fontId="5" fillId="9" borderId="9" xfId="0" applyFont="1" applyFill="1" applyBorder="1" applyAlignment="1" applyProtection="1">
      <alignment horizontal="center" vertical="center" wrapText="1"/>
      <protection locked="0"/>
    </xf>
    <xf numFmtId="0" fontId="1" fillId="7" borderId="89" xfId="0" applyFont="1" applyFill="1" applyBorder="1" applyAlignment="1" applyProtection="1">
      <alignment horizontal="center" vertical="center" wrapText="1"/>
      <protection locked="0"/>
    </xf>
    <xf numFmtId="0" fontId="1" fillId="7" borderId="90"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center" vertical="center" wrapText="1"/>
      <protection locked="0"/>
    </xf>
    <xf numFmtId="0" fontId="10" fillId="8" borderId="8"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10" fillId="8" borderId="17" xfId="0" applyFont="1" applyFill="1" applyBorder="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8" borderId="26" xfId="0" applyFont="1" applyFill="1" applyBorder="1" applyAlignment="1" applyProtection="1">
      <alignment horizontal="center" vertical="center" wrapText="1"/>
      <protection locked="0"/>
    </xf>
    <xf numFmtId="0" fontId="10" fillId="8" borderId="27" xfId="0" applyFont="1" applyFill="1" applyBorder="1" applyAlignment="1" applyProtection="1">
      <alignment horizontal="center" vertical="center" wrapText="1"/>
      <protection locked="0"/>
    </xf>
    <xf numFmtId="0" fontId="10" fillId="8" borderId="28" xfId="0" applyFont="1" applyFill="1" applyBorder="1" applyAlignment="1" applyProtection="1">
      <alignment horizontal="center" vertical="center" wrapText="1"/>
      <protection locked="0"/>
    </xf>
    <xf numFmtId="0" fontId="10" fillId="8" borderId="11" xfId="0" applyFont="1" applyFill="1" applyBorder="1" applyAlignment="1" applyProtection="1">
      <alignment horizontal="center" vertical="center" wrapText="1"/>
      <protection locked="0"/>
    </xf>
    <xf numFmtId="0" fontId="1" fillId="5" borderId="89" xfId="0" applyFont="1" applyFill="1" applyBorder="1" applyAlignment="1">
      <alignment horizontal="center" vertical="center" wrapText="1"/>
    </xf>
    <xf numFmtId="0" fontId="6" fillId="5" borderId="90" xfId="0" applyFont="1" applyFill="1" applyBorder="1" applyAlignment="1">
      <alignment horizontal="left" vertical="center" wrapText="1"/>
    </xf>
    <xf numFmtId="0" fontId="8" fillId="9" borderId="61" xfId="0" applyFont="1" applyFill="1" applyBorder="1" applyAlignment="1" applyProtection="1">
      <alignment horizontal="center" vertical="center" wrapText="1"/>
      <protection locked="0"/>
    </xf>
    <xf numFmtId="0" fontId="8" fillId="9" borderId="57" xfId="0" applyFont="1" applyFill="1" applyBorder="1" applyAlignment="1" applyProtection="1">
      <alignment horizontal="center" vertical="center" wrapText="1"/>
      <protection locked="0"/>
    </xf>
    <xf numFmtId="0" fontId="9" fillId="8" borderId="56" xfId="0" applyFont="1" applyFill="1" applyBorder="1" applyAlignment="1" applyProtection="1">
      <alignment horizontal="center" vertical="center" wrapText="1"/>
      <protection locked="0"/>
    </xf>
    <xf numFmtId="0" fontId="9" fillId="8" borderId="66" xfId="0" applyFont="1" applyFill="1" applyBorder="1" applyAlignment="1" applyProtection="1">
      <alignment horizontal="center" vertical="center" wrapText="1"/>
      <protection locked="0"/>
    </xf>
    <xf numFmtId="0" fontId="9" fillId="8" borderId="15" xfId="0" applyFont="1" applyFill="1" applyBorder="1" applyAlignment="1" applyProtection="1">
      <alignment horizontal="center" vertical="center" wrapText="1"/>
      <protection locked="0"/>
    </xf>
    <xf numFmtId="0" fontId="9" fillId="8" borderId="67"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center" vertical="center" wrapText="1"/>
      <protection locked="0"/>
    </xf>
    <xf numFmtId="0" fontId="9" fillId="8" borderId="13" xfId="0" applyFont="1" applyFill="1" applyBorder="1" applyAlignment="1" applyProtection="1">
      <alignment horizontal="center" vertical="center" wrapText="1"/>
      <protection locked="0"/>
    </xf>
    <xf numFmtId="0" fontId="9" fillId="8" borderId="14" xfId="0" applyFont="1" applyFill="1" applyBorder="1" applyAlignment="1" applyProtection="1">
      <alignment horizontal="center" vertical="center" wrapText="1"/>
      <protection locked="0"/>
    </xf>
    <xf numFmtId="0" fontId="8" fillId="8" borderId="59" xfId="0" applyFont="1" applyFill="1" applyBorder="1" applyAlignment="1" applyProtection="1">
      <alignment horizontal="center" vertical="center" wrapText="1"/>
      <protection locked="0"/>
    </xf>
    <xf numFmtId="0" fontId="8" fillId="8" borderId="60"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58"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0" fontId="8" fillId="9" borderId="27" xfId="0" applyFont="1" applyFill="1" applyBorder="1" applyAlignment="1" applyProtection="1">
      <alignment horizontal="center" vertical="center" wrapText="1"/>
      <protection locked="0"/>
    </xf>
    <xf numFmtId="0" fontId="8" fillId="9" borderId="28" xfId="0" applyFont="1" applyFill="1" applyBorder="1" applyAlignment="1" applyProtection="1">
      <alignment horizontal="center" vertical="center" wrapText="1"/>
      <protection locked="0"/>
    </xf>
    <xf numFmtId="0" fontId="8" fillId="9" borderId="11" xfId="0" applyFont="1" applyFill="1" applyBorder="1" applyAlignment="1" applyProtection="1">
      <alignment horizontal="center" vertical="center" wrapText="1"/>
      <protection locked="0"/>
    </xf>
    <xf numFmtId="0" fontId="0" fillId="0" borderId="0" xfId="0" applyAlignment="1">
      <alignment horizontal="justify" vertical="center" wrapText="1"/>
    </xf>
    <xf numFmtId="0" fontId="3" fillId="7" borderId="24" xfId="0" applyFont="1" applyFill="1" applyBorder="1" applyAlignment="1">
      <alignment horizontal="left" vertical="center" wrapText="1"/>
    </xf>
  </cellXfs>
  <cellStyles count="6">
    <cellStyle name="Moneda" xfId="2" builtinId="4"/>
    <cellStyle name="Moneda 2" xfId="5" xr:uid="{00000000-0005-0000-0000-000001000000}"/>
    <cellStyle name="Moneda 3" xfId="3" xr:uid="{00000000-0005-0000-0000-000002000000}"/>
    <cellStyle name="Normal" xfId="0" builtinId="0"/>
    <cellStyle name="Normal 2" xfId="4" xr:uid="{00000000-0005-0000-0000-000004000000}"/>
    <cellStyle name="Porcentaje" xfId="1" builtinId="5"/>
  </cellStyles>
  <dxfs count="33">
    <dxf>
      <font>
        <color rgb="FF9C5700"/>
      </font>
      <fill>
        <patternFill>
          <bgColor rgb="FFFFEB9C"/>
        </patternFill>
      </fill>
    </dxf>
    <dxf>
      <font>
        <color rgb="FF9C5700"/>
      </font>
      <fill>
        <patternFill>
          <bgColor rgb="FFFFEB9C"/>
        </patternFill>
      </fill>
    </dxf>
    <dxf>
      <fill>
        <patternFill>
          <bgColor theme="0"/>
        </patternFill>
      </fill>
    </dxf>
    <dxf>
      <fill>
        <patternFill>
          <bgColor theme="0"/>
        </patternFill>
      </fill>
    </dxf>
    <dxf>
      <font>
        <color rgb="FF9C5700"/>
      </font>
      <fill>
        <patternFill>
          <bgColor rgb="FFFFEB9C"/>
        </patternFill>
      </fill>
    </dxf>
    <dxf>
      <fill>
        <patternFill>
          <bgColor rgb="FFFF5353"/>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FDE9EB"/>
      <color rgb="FFFF5555"/>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twoCellAnchor editAs="oneCell">
    <xdr:from>
      <xdr:col>2</xdr:col>
      <xdr:colOff>1929489</xdr:colOff>
      <xdr:row>1</xdr:row>
      <xdr:rowOff>95249</xdr:rowOff>
    </xdr:from>
    <xdr:to>
      <xdr:col>3</xdr:col>
      <xdr:colOff>1646465</xdr:colOff>
      <xdr:row>6</xdr:row>
      <xdr:rowOff>1907</xdr:rowOff>
    </xdr:to>
    <xdr:pic>
      <xdr:nvPicPr>
        <xdr:cNvPr id="4" name="Imagen 3">
          <a:extLst>
            <a:ext uri="{FF2B5EF4-FFF2-40B4-BE49-F238E27FC236}">
              <a16:creationId xmlns:a16="http://schemas.microsoft.com/office/drawing/2014/main" id="{45E4D7F8-3284-165A-3693-74D758C091B5}"/>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52203" y="299356"/>
          <a:ext cx="2111833" cy="219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87"/>
  <sheetViews>
    <sheetView tabSelected="1" view="pageBreakPreview" topLeftCell="A122" zoomScale="69" zoomScaleNormal="69" zoomScaleSheetLayoutView="69" workbookViewId="0">
      <selection activeCell="C135" sqref="C135:F135"/>
    </sheetView>
  </sheetViews>
  <sheetFormatPr baseColWidth="10" defaultColWidth="11.5703125" defaultRowHeight="15" x14ac:dyDescent="0.25"/>
  <cols>
    <col min="1" max="1" width="11.5703125" style="5"/>
    <col min="2" max="2" width="20.140625" style="5" customWidth="1"/>
    <col min="3" max="3" width="35.85546875" style="5" customWidth="1"/>
    <col min="4" max="4" width="33.85546875" style="5" customWidth="1"/>
    <col min="5" max="6" width="31.42578125" style="5" customWidth="1"/>
    <col min="7" max="7" width="16.42578125" style="6" bestFit="1" customWidth="1"/>
    <col min="8" max="11" width="16.42578125" style="5" bestFit="1" customWidth="1"/>
    <col min="12" max="12" width="18.42578125" style="5" customWidth="1"/>
    <col min="13" max="13" width="18.28515625" style="5" customWidth="1"/>
    <col min="14" max="14" width="18.140625" style="5" customWidth="1"/>
    <col min="15" max="15" width="15.42578125" style="5" bestFit="1" customWidth="1"/>
    <col min="16" max="16" width="17" style="5" bestFit="1" customWidth="1"/>
    <col min="17" max="17" width="15.42578125" style="5" bestFit="1" customWidth="1"/>
    <col min="18" max="18" width="17" style="5" bestFit="1" customWidth="1"/>
    <col min="19" max="22" width="15.42578125" style="5" bestFit="1" customWidth="1"/>
    <col min="23" max="23" width="65.5703125" style="5" customWidth="1"/>
    <col min="24" max="16384" width="11.5703125" style="5"/>
  </cols>
  <sheetData>
    <row r="1" spans="1:23" ht="15.75" thickBot="1" x14ac:dyDescent="0.3"/>
    <row r="2" spans="1:23" ht="63" customHeight="1" x14ac:dyDescent="0.25">
      <c r="A2" s="7"/>
      <c r="B2" s="7"/>
      <c r="C2" s="7"/>
      <c r="D2" s="7"/>
      <c r="E2" s="205" t="s">
        <v>404</v>
      </c>
      <c r="F2" s="206"/>
      <c r="G2" s="206"/>
      <c r="H2" s="206"/>
      <c r="I2" s="206"/>
      <c r="J2" s="206"/>
      <c r="K2" s="206"/>
      <c r="L2" s="206"/>
      <c r="M2" s="206"/>
      <c r="N2" s="206"/>
      <c r="O2" s="206"/>
      <c r="P2" s="206"/>
      <c r="Q2" s="206"/>
      <c r="R2" s="206"/>
      <c r="S2" s="206"/>
      <c r="T2" s="206"/>
      <c r="U2" s="207"/>
    </row>
    <row r="3" spans="1:23" ht="30" customHeight="1" x14ac:dyDescent="0.25">
      <c r="A3" s="7"/>
      <c r="B3" s="7"/>
      <c r="C3" s="7"/>
      <c r="D3" s="7"/>
      <c r="E3" s="208" t="s">
        <v>84</v>
      </c>
      <c r="F3" s="209"/>
      <c r="G3" s="209"/>
      <c r="H3" s="209"/>
      <c r="I3" s="209"/>
      <c r="J3" s="209"/>
      <c r="K3" s="209"/>
      <c r="L3" s="209"/>
      <c r="M3" s="209"/>
      <c r="N3" s="209"/>
      <c r="O3" s="209"/>
      <c r="P3" s="209"/>
      <c r="Q3" s="209"/>
      <c r="R3" s="209"/>
      <c r="S3" s="209"/>
      <c r="T3" s="209"/>
      <c r="U3" s="210"/>
    </row>
    <row r="4" spans="1:23" ht="26.25" customHeight="1" x14ac:dyDescent="0.25">
      <c r="A4" s="7"/>
      <c r="B4" s="7"/>
      <c r="C4" s="7"/>
      <c r="D4" s="7"/>
      <c r="E4" s="208" t="s">
        <v>408</v>
      </c>
      <c r="F4" s="209"/>
      <c r="G4" s="209"/>
      <c r="H4" s="209"/>
      <c r="I4" s="209"/>
      <c r="J4" s="209"/>
      <c r="K4" s="209"/>
      <c r="L4" s="209"/>
      <c r="M4" s="209"/>
      <c r="N4" s="209"/>
      <c r="O4" s="209"/>
      <c r="P4" s="209"/>
      <c r="Q4" s="209"/>
      <c r="R4" s="209"/>
      <c r="S4" s="209"/>
      <c r="T4" s="209"/>
      <c r="U4" s="210"/>
    </row>
    <row r="5" spans="1:23" ht="30" customHeight="1" x14ac:dyDescent="0.25">
      <c r="A5" s="7"/>
      <c r="B5" s="7"/>
      <c r="C5" s="7"/>
      <c r="D5" s="7"/>
      <c r="E5" s="208" t="s">
        <v>409</v>
      </c>
      <c r="F5" s="209"/>
      <c r="G5" s="209"/>
      <c r="H5" s="209"/>
      <c r="I5" s="209"/>
      <c r="J5" s="209"/>
      <c r="K5" s="209"/>
      <c r="L5" s="209"/>
      <c r="M5" s="209"/>
      <c r="N5" s="209"/>
      <c r="O5" s="209"/>
      <c r="P5" s="209"/>
      <c r="Q5" s="209"/>
      <c r="R5" s="209"/>
      <c r="S5" s="209"/>
      <c r="T5" s="209"/>
      <c r="U5" s="210"/>
    </row>
    <row r="6" spans="1:23" ht="30.75" thickBot="1" x14ac:dyDescent="0.3">
      <c r="A6" s="7"/>
      <c r="B6" s="7"/>
      <c r="C6" s="7"/>
      <c r="D6" s="7"/>
      <c r="E6" s="211"/>
      <c r="F6" s="212"/>
      <c r="G6" s="212"/>
      <c r="H6" s="212"/>
      <c r="I6" s="212"/>
      <c r="J6" s="212"/>
      <c r="K6" s="212"/>
      <c r="L6" s="212"/>
      <c r="M6" s="212"/>
      <c r="N6" s="212"/>
      <c r="O6" s="212"/>
      <c r="P6" s="212"/>
      <c r="Q6" s="212"/>
      <c r="R6" s="212"/>
      <c r="S6" s="212"/>
      <c r="T6" s="212"/>
      <c r="U6" s="213"/>
    </row>
    <row r="7" spans="1:23" x14ac:dyDescent="0.25">
      <c r="A7" s="7"/>
      <c r="B7" s="7"/>
      <c r="C7" s="7"/>
      <c r="D7" s="7"/>
      <c r="E7" s="7"/>
      <c r="F7" s="7"/>
      <c r="G7" s="8"/>
      <c r="H7" s="7"/>
      <c r="I7" s="7"/>
      <c r="J7" s="7"/>
      <c r="K7" s="7"/>
      <c r="L7" s="7"/>
      <c r="M7" s="7"/>
      <c r="N7" s="7"/>
      <c r="O7" s="7"/>
      <c r="P7" s="7"/>
      <c r="Q7" s="7"/>
      <c r="R7" s="7"/>
      <c r="S7" s="7"/>
    </row>
    <row r="9" spans="1:23" ht="4.5" customHeight="1" thickBot="1" x14ac:dyDescent="0.3"/>
    <row r="10" spans="1:23" ht="33.75" customHeight="1" thickTop="1" thickBot="1" x14ac:dyDescent="0.3">
      <c r="G10" s="49"/>
      <c r="H10" s="225" t="s">
        <v>462</v>
      </c>
      <c r="I10" s="225"/>
      <c r="J10" s="225"/>
      <c r="K10" s="225"/>
      <c r="L10" s="225"/>
      <c r="M10" s="225"/>
      <c r="N10" s="225"/>
      <c r="O10" s="225"/>
      <c r="P10" s="225"/>
      <c r="Q10" s="225"/>
      <c r="R10" s="225"/>
      <c r="S10" s="225"/>
      <c r="T10" s="225"/>
      <c r="U10" s="225"/>
      <c r="V10" s="226"/>
      <c r="W10" s="216" t="s">
        <v>414</v>
      </c>
    </row>
    <row r="11" spans="1:23" ht="47.25" customHeight="1" thickTop="1" thickBot="1" x14ac:dyDescent="0.3">
      <c r="B11" s="218" t="s">
        <v>0</v>
      </c>
      <c r="C11" s="220" t="s">
        <v>1</v>
      </c>
      <c r="D11" s="222" t="s">
        <v>2</v>
      </c>
      <c r="E11" s="223"/>
      <c r="F11" s="224"/>
      <c r="G11" s="48"/>
      <c r="H11" s="227" t="s">
        <v>407</v>
      </c>
      <c r="I11" s="227"/>
      <c r="J11" s="227"/>
      <c r="K11" s="227"/>
      <c r="L11" s="228" t="s">
        <v>405</v>
      </c>
      <c r="M11" s="229"/>
      <c r="N11" s="229"/>
      <c r="O11" s="230"/>
      <c r="P11" s="231" t="s">
        <v>406</v>
      </c>
      <c r="Q11" s="232"/>
      <c r="R11" s="232"/>
      <c r="S11" s="233"/>
      <c r="T11" s="232"/>
      <c r="U11" s="232"/>
      <c r="V11" s="232"/>
      <c r="W11" s="217"/>
    </row>
    <row r="12" spans="1:23" ht="143.25" customHeight="1" x14ac:dyDescent="0.25">
      <c r="B12" s="219"/>
      <c r="C12" s="221"/>
      <c r="D12" s="64" t="s">
        <v>3</v>
      </c>
      <c r="E12" s="64" t="s">
        <v>4</v>
      </c>
      <c r="F12" s="65" t="s">
        <v>5</v>
      </c>
      <c r="G12" s="66" t="s">
        <v>81</v>
      </c>
      <c r="H12" s="67" t="s">
        <v>6</v>
      </c>
      <c r="I12" s="66" t="s">
        <v>7</v>
      </c>
      <c r="J12" s="68" t="s">
        <v>8</v>
      </c>
      <c r="K12" s="69" t="s">
        <v>9</v>
      </c>
      <c r="L12" s="70" t="s">
        <v>6</v>
      </c>
      <c r="M12" s="66" t="s">
        <v>7</v>
      </c>
      <c r="N12" s="68" t="s">
        <v>8</v>
      </c>
      <c r="O12" s="69" t="s">
        <v>9</v>
      </c>
      <c r="P12" s="71" t="s">
        <v>6</v>
      </c>
      <c r="Q12" s="68" t="s">
        <v>7</v>
      </c>
      <c r="R12" s="72" t="s">
        <v>8</v>
      </c>
      <c r="S12" s="73" t="s">
        <v>9</v>
      </c>
      <c r="T12" s="74" t="s">
        <v>7</v>
      </c>
      <c r="U12" s="75" t="s">
        <v>8</v>
      </c>
      <c r="V12" s="76" t="s">
        <v>9</v>
      </c>
      <c r="W12" s="217"/>
    </row>
    <row r="13" spans="1:23" ht="161.1" customHeight="1" x14ac:dyDescent="0.25">
      <c r="B13" s="93" t="s">
        <v>86</v>
      </c>
      <c r="C13" s="94" t="s">
        <v>615</v>
      </c>
      <c r="D13" s="95" t="s">
        <v>415</v>
      </c>
      <c r="E13" s="96" t="s">
        <v>97</v>
      </c>
      <c r="F13" s="95" t="s">
        <v>416</v>
      </c>
      <c r="G13" s="97">
        <v>4</v>
      </c>
      <c r="H13" s="98">
        <v>4</v>
      </c>
      <c r="I13" s="99">
        <v>4</v>
      </c>
      <c r="J13" s="100">
        <v>4</v>
      </c>
      <c r="K13" s="99">
        <v>4</v>
      </c>
      <c r="L13" s="101">
        <v>5</v>
      </c>
      <c r="M13" s="102">
        <v>5</v>
      </c>
      <c r="N13" s="102">
        <v>5</v>
      </c>
      <c r="O13" s="103"/>
      <c r="P13" s="104">
        <f>IFERROR((L13-H13)/H13,"NO DISPONIBLE")</f>
        <v>0.25</v>
      </c>
      <c r="Q13" s="104">
        <f>IFERROR((M13-I13)/I13,"NO DISPONIBLE")</f>
        <v>0.25</v>
      </c>
      <c r="R13" s="104">
        <f>IFERROR((N13-J13)/J13,"NO DISPONIBLE")</f>
        <v>0.25</v>
      </c>
      <c r="S13" s="103"/>
      <c r="T13" s="105">
        <f>IFERROR((((L13+M13)-(H13+I13))/(H13+I13)),"NO DISPONIBLE")</f>
        <v>0.25</v>
      </c>
      <c r="U13" s="105">
        <f>IFERROR((((L13+M13+N13)-(H13+I13+J13))/(H13+I13+J13)),"NO DISPONIBLE")</f>
        <v>0.25</v>
      </c>
      <c r="V13" s="106"/>
      <c r="W13" s="178" t="s">
        <v>575</v>
      </c>
    </row>
    <row r="14" spans="1:23" ht="21" hidden="1" x14ac:dyDescent="0.25">
      <c r="B14" s="201"/>
      <c r="C14" s="202"/>
      <c r="D14" s="202"/>
      <c r="E14" s="202"/>
      <c r="F14" s="202"/>
      <c r="G14" s="103"/>
      <c r="H14" s="103"/>
      <c r="I14" s="103"/>
      <c r="J14" s="103"/>
      <c r="K14" s="103"/>
      <c r="L14" s="103"/>
      <c r="M14" s="106"/>
      <c r="N14" s="107"/>
      <c r="O14" s="106"/>
      <c r="P14" s="104" t="str">
        <f t="shared" ref="P14" si="0">IFERROR((L14/H14),"100%")</f>
        <v>100%</v>
      </c>
      <c r="Q14" s="104" t="str">
        <f t="shared" ref="Q14" si="1">IFERROR((M14/I14),"100%")</f>
        <v>100%</v>
      </c>
      <c r="R14" s="104" t="str">
        <f t="shared" ref="R14" si="2">IFERROR((N14/J14),"100%")</f>
        <v>100%</v>
      </c>
      <c r="S14" s="106"/>
      <c r="T14" s="104" t="str">
        <f t="shared" ref="T14" si="3">IFERROR(((L14+M14)/(H14+I14)),"100%")</f>
        <v>100%</v>
      </c>
      <c r="U14" s="104" t="str">
        <f t="shared" ref="U14" si="4">IFERROR(((L14+M14+N14)/(H14+I14+J14)),"100%")</f>
        <v>100%</v>
      </c>
      <c r="V14" s="106"/>
      <c r="W14" s="179"/>
    </row>
    <row r="15" spans="1:23" ht="120" x14ac:dyDescent="0.25">
      <c r="B15" s="108" t="s">
        <v>21</v>
      </c>
      <c r="C15" s="109" t="s">
        <v>87</v>
      </c>
      <c r="D15" s="110" t="s">
        <v>94</v>
      </c>
      <c r="E15" s="111" t="s">
        <v>98</v>
      </c>
      <c r="F15" s="112" t="s">
        <v>307</v>
      </c>
      <c r="G15" s="113">
        <v>168114</v>
      </c>
      <c r="H15" s="114">
        <v>40248</v>
      </c>
      <c r="I15" s="114">
        <v>36864</v>
      </c>
      <c r="J15" s="114">
        <v>53483</v>
      </c>
      <c r="K15" s="114">
        <v>37519</v>
      </c>
      <c r="L15" s="114">
        <v>47459</v>
      </c>
      <c r="M15" s="103">
        <v>43492</v>
      </c>
      <c r="N15" s="107">
        <v>52670</v>
      </c>
      <c r="O15" s="106"/>
      <c r="P15" s="104">
        <f>IFERROR((L15/H15),"NO DISPONIBLE")</f>
        <v>1.1791641820711589</v>
      </c>
      <c r="Q15" s="104">
        <f>IFERROR((M15/I15),"NO DISPONIBLE")</f>
        <v>1.1797960069444444</v>
      </c>
      <c r="R15" s="104">
        <f>IFERROR((N15/J15),"NO DISPONIBLE")</f>
        <v>0.98479890806424475</v>
      </c>
      <c r="S15" s="106"/>
      <c r="T15" s="104">
        <f>IFERROR(((L15+M15)/(H15+I15)),"NO DISPONIBLE")</f>
        <v>1.1794662309368191</v>
      </c>
      <c r="U15" s="104">
        <f t="shared" ref="U15:U46" si="5">IFERROR(((L15+M15+N15)/(H15+I15+J15)),"NO DISPONIBLE")</f>
        <v>1.0997434817565757</v>
      </c>
      <c r="V15" s="106"/>
      <c r="W15" s="180" t="s">
        <v>469</v>
      </c>
    </row>
    <row r="16" spans="1:23" ht="117" x14ac:dyDescent="0.25">
      <c r="B16" s="115" t="s">
        <v>22</v>
      </c>
      <c r="C16" s="116" t="s">
        <v>99</v>
      </c>
      <c r="D16" s="117" t="s">
        <v>100</v>
      </c>
      <c r="E16" s="118" t="s">
        <v>98</v>
      </c>
      <c r="F16" s="117" t="s">
        <v>308</v>
      </c>
      <c r="G16" s="119">
        <v>48</v>
      </c>
      <c r="H16" s="114">
        <v>12</v>
      </c>
      <c r="I16" s="114">
        <v>12</v>
      </c>
      <c r="J16" s="114">
        <v>12</v>
      </c>
      <c r="K16" s="114">
        <v>12</v>
      </c>
      <c r="L16" s="114">
        <v>11</v>
      </c>
      <c r="M16" s="103">
        <v>13</v>
      </c>
      <c r="N16" s="107">
        <v>13</v>
      </c>
      <c r="O16" s="107"/>
      <c r="P16" s="104">
        <f t="shared" ref="P16:P79" si="6">IFERROR((L16/H16),"NO DISPONIBLE")</f>
        <v>0.91666666666666663</v>
      </c>
      <c r="Q16" s="104">
        <f>IFERROR((M16/I16),"NO DISPONIBLE")</f>
        <v>1.0833333333333333</v>
      </c>
      <c r="R16" s="104">
        <f>IFERROR((N16/J16),"NO DISPONIBLE")</f>
        <v>1.0833333333333333</v>
      </c>
      <c r="S16" s="106"/>
      <c r="T16" s="104">
        <f t="shared" ref="T16:T79" si="7">IFERROR(((L16+M16)/(H16+I16)),"NO DISPONIBLE")</f>
        <v>1</v>
      </c>
      <c r="U16" s="104">
        <f t="shared" si="5"/>
        <v>1.0277777777777777</v>
      </c>
      <c r="V16" s="106"/>
      <c r="W16" s="181" t="s">
        <v>470</v>
      </c>
    </row>
    <row r="17" spans="2:25" ht="102.75" x14ac:dyDescent="0.25">
      <c r="B17" s="120" t="s">
        <v>23</v>
      </c>
      <c r="C17" s="121" t="s">
        <v>101</v>
      </c>
      <c r="D17" s="122" t="s">
        <v>102</v>
      </c>
      <c r="E17" s="123" t="s">
        <v>98</v>
      </c>
      <c r="F17" s="124" t="s">
        <v>309</v>
      </c>
      <c r="G17" s="125">
        <v>836</v>
      </c>
      <c r="H17" s="114">
        <v>206</v>
      </c>
      <c r="I17" s="114">
        <v>215</v>
      </c>
      <c r="J17" s="114">
        <v>215</v>
      </c>
      <c r="K17" s="114">
        <v>200</v>
      </c>
      <c r="L17" s="114">
        <v>208</v>
      </c>
      <c r="M17" s="103">
        <v>217</v>
      </c>
      <c r="N17" s="107">
        <v>218</v>
      </c>
      <c r="O17" s="107"/>
      <c r="P17" s="104">
        <f t="shared" si="6"/>
        <v>1.0097087378640777</v>
      </c>
      <c r="Q17" s="104">
        <f t="shared" ref="Q17:Q80" si="8">IFERROR((M17/I17),"NO DISPONIBLE")</f>
        <v>1.0093023255813953</v>
      </c>
      <c r="R17" s="104">
        <f t="shared" ref="R17:R48" si="9">IFERROR((N17/J17),"NO DISPONIBLE")</f>
        <v>1.0139534883720931</v>
      </c>
      <c r="S17" s="106"/>
      <c r="T17" s="104">
        <f t="shared" si="7"/>
        <v>1.0095011876484561</v>
      </c>
      <c r="U17" s="104">
        <f t="shared" si="5"/>
        <v>1.0110062893081762</v>
      </c>
      <c r="V17" s="106"/>
      <c r="W17" s="182" t="s">
        <v>471</v>
      </c>
    </row>
    <row r="18" spans="2:25" ht="143.25" x14ac:dyDescent="0.25">
      <c r="B18" s="126" t="s">
        <v>24</v>
      </c>
      <c r="C18" s="121" t="s">
        <v>103</v>
      </c>
      <c r="D18" s="122" t="s">
        <v>104</v>
      </c>
      <c r="E18" s="123" t="s">
        <v>98</v>
      </c>
      <c r="F18" s="127" t="s">
        <v>310</v>
      </c>
      <c r="G18" s="125">
        <v>842</v>
      </c>
      <c r="H18" s="114">
        <v>211</v>
      </c>
      <c r="I18" s="114">
        <v>210</v>
      </c>
      <c r="J18" s="114">
        <v>210</v>
      </c>
      <c r="K18" s="114">
        <v>211</v>
      </c>
      <c r="L18" s="114">
        <f>173+4+3</f>
        <v>180</v>
      </c>
      <c r="M18" s="103">
        <v>190</v>
      </c>
      <c r="N18" s="107">
        <v>186</v>
      </c>
      <c r="O18" s="107"/>
      <c r="P18" s="104">
        <f t="shared" si="6"/>
        <v>0.85308056872037918</v>
      </c>
      <c r="Q18" s="104">
        <f t="shared" si="8"/>
        <v>0.90476190476190477</v>
      </c>
      <c r="R18" s="104">
        <f t="shared" si="9"/>
        <v>0.88571428571428568</v>
      </c>
      <c r="S18" s="106"/>
      <c r="T18" s="104">
        <f t="shared" si="7"/>
        <v>0.87885985748218531</v>
      </c>
      <c r="U18" s="104">
        <f t="shared" si="5"/>
        <v>0.88114104595879561</v>
      </c>
      <c r="V18" s="106"/>
      <c r="W18" s="182" t="s">
        <v>472</v>
      </c>
    </row>
    <row r="19" spans="2:25" ht="102.75" x14ac:dyDescent="0.25">
      <c r="B19" s="120" t="s">
        <v>25</v>
      </c>
      <c r="C19" s="128" t="s">
        <v>105</v>
      </c>
      <c r="D19" s="121" t="s">
        <v>106</v>
      </c>
      <c r="E19" s="123" t="s">
        <v>98</v>
      </c>
      <c r="F19" s="124" t="s">
        <v>468</v>
      </c>
      <c r="G19" s="125">
        <v>192</v>
      </c>
      <c r="H19" s="114">
        <v>48</v>
      </c>
      <c r="I19" s="114">
        <v>55</v>
      </c>
      <c r="J19" s="114">
        <v>40</v>
      </c>
      <c r="K19" s="114">
        <v>49</v>
      </c>
      <c r="L19" s="114">
        <v>47</v>
      </c>
      <c r="M19" s="103">
        <v>77</v>
      </c>
      <c r="N19" s="114">
        <v>44</v>
      </c>
      <c r="O19" s="107"/>
      <c r="P19" s="104">
        <f t="shared" si="6"/>
        <v>0.97916666666666663</v>
      </c>
      <c r="Q19" s="104">
        <f t="shared" si="8"/>
        <v>1.4</v>
      </c>
      <c r="R19" s="104">
        <f t="shared" si="9"/>
        <v>1.1000000000000001</v>
      </c>
      <c r="S19" s="106"/>
      <c r="T19" s="104">
        <f t="shared" si="7"/>
        <v>1.203883495145631</v>
      </c>
      <c r="U19" s="104">
        <f t="shared" si="5"/>
        <v>1.1748251748251748</v>
      </c>
      <c r="V19" s="106"/>
      <c r="W19" s="182" t="s">
        <v>473</v>
      </c>
    </row>
    <row r="20" spans="2:25" ht="143.25" x14ac:dyDescent="0.25">
      <c r="B20" s="129" t="s">
        <v>26</v>
      </c>
      <c r="C20" s="130" t="s">
        <v>107</v>
      </c>
      <c r="D20" s="131" t="s">
        <v>108</v>
      </c>
      <c r="E20" s="123" t="s">
        <v>98</v>
      </c>
      <c r="F20" s="131" t="s">
        <v>311</v>
      </c>
      <c r="G20" s="125">
        <v>321</v>
      </c>
      <c r="H20" s="114">
        <v>84</v>
      </c>
      <c r="I20" s="114">
        <v>69</v>
      </c>
      <c r="J20" s="114">
        <v>84</v>
      </c>
      <c r="K20" s="114">
        <v>84</v>
      </c>
      <c r="L20" s="114">
        <v>84</v>
      </c>
      <c r="M20" s="103">
        <v>69</v>
      </c>
      <c r="N20" s="114">
        <v>84</v>
      </c>
      <c r="O20" s="107"/>
      <c r="P20" s="104">
        <f t="shared" si="6"/>
        <v>1</v>
      </c>
      <c r="Q20" s="104">
        <f t="shared" si="8"/>
        <v>1</v>
      </c>
      <c r="R20" s="104">
        <f t="shared" si="9"/>
        <v>1</v>
      </c>
      <c r="S20" s="106"/>
      <c r="T20" s="104">
        <f t="shared" si="7"/>
        <v>1</v>
      </c>
      <c r="U20" s="104">
        <f t="shared" si="5"/>
        <v>1</v>
      </c>
      <c r="V20" s="106"/>
      <c r="W20" s="183" t="s">
        <v>474</v>
      </c>
    </row>
    <row r="21" spans="2:25" ht="102.75" x14ac:dyDescent="0.25">
      <c r="B21" s="129" t="s">
        <v>27</v>
      </c>
      <c r="C21" s="130" t="s">
        <v>109</v>
      </c>
      <c r="D21" s="131" t="s">
        <v>110</v>
      </c>
      <c r="E21" s="123" t="s">
        <v>98</v>
      </c>
      <c r="F21" s="132" t="s">
        <v>312</v>
      </c>
      <c r="G21" s="125">
        <v>120</v>
      </c>
      <c r="H21" s="114">
        <v>30</v>
      </c>
      <c r="I21" s="114">
        <v>30</v>
      </c>
      <c r="J21" s="114">
        <v>30</v>
      </c>
      <c r="K21" s="114">
        <v>30</v>
      </c>
      <c r="L21" s="114">
        <v>30</v>
      </c>
      <c r="M21" s="103">
        <v>30</v>
      </c>
      <c r="N21" s="114">
        <v>30</v>
      </c>
      <c r="O21" s="107"/>
      <c r="P21" s="104">
        <f t="shared" si="6"/>
        <v>1</v>
      </c>
      <c r="Q21" s="104">
        <f t="shared" si="8"/>
        <v>1</v>
      </c>
      <c r="R21" s="104">
        <f t="shared" si="9"/>
        <v>1</v>
      </c>
      <c r="S21" s="106"/>
      <c r="T21" s="104">
        <f t="shared" si="7"/>
        <v>1</v>
      </c>
      <c r="U21" s="104">
        <f t="shared" si="5"/>
        <v>1</v>
      </c>
      <c r="V21" s="106"/>
      <c r="W21" s="184" t="s">
        <v>460</v>
      </c>
    </row>
    <row r="22" spans="2:25" ht="117.75" x14ac:dyDescent="0.25">
      <c r="B22" s="129" t="s">
        <v>28</v>
      </c>
      <c r="C22" s="130" t="s">
        <v>111</v>
      </c>
      <c r="D22" s="131" t="s">
        <v>112</v>
      </c>
      <c r="E22" s="123" t="s">
        <v>98</v>
      </c>
      <c r="F22" s="133" t="s">
        <v>313</v>
      </c>
      <c r="G22" s="125">
        <v>660</v>
      </c>
      <c r="H22" s="114">
        <v>100</v>
      </c>
      <c r="I22" s="114">
        <v>170</v>
      </c>
      <c r="J22" s="114">
        <v>120</v>
      </c>
      <c r="K22" s="114">
        <v>270</v>
      </c>
      <c r="L22" s="114">
        <v>127</v>
      </c>
      <c r="M22" s="103">
        <v>168</v>
      </c>
      <c r="N22" s="114">
        <v>169</v>
      </c>
      <c r="O22" s="107"/>
      <c r="P22" s="104">
        <f t="shared" si="6"/>
        <v>1.27</v>
      </c>
      <c r="Q22" s="104">
        <f t="shared" si="8"/>
        <v>0.9882352941176471</v>
      </c>
      <c r="R22" s="104">
        <f t="shared" si="9"/>
        <v>1.4083333333333334</v>
      </c>
      <c r="S22" s="106"/>
      <c r="T22" s="104">
        <f t="shared" si="7"/>
        <v>1.0925925925925926</v>
      </c>
      <c r="U22" s="104">
        <f t="shared" si="5"/>
        <v>1.1897435897435897</v>
      </c>
      <c r="V22" s="106"/>
      <c r="W22" s="183" t="s">
        <v>475</v>
      </c>
      <c r="Y22" s="63"/>
    </row>
    <row r="23" spans="2:25" ht="102.75" x14ac:dyDescent="0.25">
      <c r="B23" s="129" t="s">
        <v>32</v>
      </c>
      <c r="C23" s="130" t="s">
        <v>113</v>
      </c>
      <c r="D23" s="134" t="s">
        <v>114</v>
      </c>
      <c r="E23" s="123" t="s">
        <v>98</v>
      </c>
      <c r="F23" s="131" t="s">
        <v>314</v>
      </c>
      <c r="G23" s="125">
        <v>420</v>
      </c>
      <c r="H23" s="114">
        <v>120</v>
      </c>
      <c r="I23" s="114">
        <v>90</v>
      </c>
      <c r="J23" s="114">
        <v>120</v>
      </c>
      <c r="K23" s="114">
        <v>90</v>
      </c>
      <c r="L23" s="114">
        <v>113</v>
      </c>
      <c r="M23" s="103">
        <v>108</v>
      </c>
      <c r="N23" s="114">
        <v>143</v>
      </c>
      <c r="O23" s="107"/>
      <c r="P23" s="104">
        <f t="shared" si="6"/>
        <v>0.94166666666666665</v>
      </c>
      <c r="Q23" s="104">
        <f t="shared" si="8"/>
        <v>1.2</v>
      </c>
      <c r="R23" s="104">
        <f t="shared" si="9"/>
        <v>1.1916666666666667</v>
      </c>
      <c r="S23" s="106"/>
      <c r="T23" s="104">
        <f t="shared" si="7"/>
        <v>1.0523809523809524</v>
      </c>
      <c r="U23" s="104">
        <f t="shared" si="5"/>
        <v>1.103030303030303</v>
      </c>
      <c r="V23" s="106"/>
      <c r="W23" s="183" t="s">
        <v>476</v>
      </c>
    </row>
    <row r="24" spans="2:25" ht="129" x14ac:dyDescent="0.25">
      <c r="B24" s="129" t="s">
        <v>88</v>
      </c>
      <c r="C24" s="130" t="s">
        <v>115</v>
      </c>
      <c r="D24" s="130" t="s">
        <v>116</v>
      </c>
      <c r="E24" s="123" t="s">
        <v>98</v>
      </c>
      <c r="F24" s="131" t="s">
        <v>315</v>
      </c>
      <c r="G24" s="125">
        <v>61</v>
      </c>
      <c r="H24" s="114">
        <v>16</v>
      </c>
      <c r="I24" s="114">
        <v>16</v>
      </c>
      <c r="J24" s="114">
        <v>12</v>
      </c>
      <c r="K24" s="114">
        <v>17</v>
      </c>
      <c r="L24" s="114">
        <v>21</v>
      </c>
      <c r="M24" s="103">
        <v>16</v>
      </c>
      <c r="N24" s="114">
        <v>14</v>
      </c>
      <c r="O24" s="107"/>
      <c r="P24" s="104">
        <f t="shared" si="6"/>
        <v>1.3125</v>
      </c>
      <c r="Q24" s="104">
        <f t="shared" si="8"/>
        <v>1</v>
      </c>
      <c r="R24" s="104">
        <f t="shared" si="9"/>
        <v>1.1666666666666667</v>
      </c>
      <c r="S24" s="106"/>
      <c r="T24" s="104">
        <f t="shared" si="7"/>
        <v>1.15625</v>
      </c>
      <c r="U24" s="104">
        <f t="shared" si="5"/>
        <v>1.1590909090909092</v>
      </c>
      <c r="V24" s="106"/>
      <c r="W24" s="183" t="s">
        <v>477</v>
      </c>
    </row>
    <row r="25" spans="2:25" ht="129" x14ac:dyDescent="0.25">
      <c r="B25" s="129" t="s">
        <v>31</v>
      </c>
      <c r="C25" s="121" t="s">
        <v>117</v>
      </c>
      <c r="D25" s="131" t="s">
        <v>95</v>
      </c>
      <c r="E25" s="123" t="s">
        <v>98</v>
      </c>
      <c r="F25" s="131" t="s">
        <v>316</v>
      </c>
      <c r="G25" s="125">
        <v>77</v>
      </c>
      <c r="H25" s="114">
        <v>20</v>
      </c>
      <c r="I25" s="114">
        <v>20</v>
      </c>
      <c r="J25" s="114">
        <v>16</v>
      </c>
      <c r="K25" s="114">
        <v>21</v>
      </c>
      <c r="L25" s="114">
        <f>6+8+6</f>
        <v>20</v>
      </c>
      <c r="M25" s="103">
        <v>26</v>
      </c>
      <c r="N25" s="114">
        <v>30</v>
      </c>
      <c r="O25" s="107"/>
      <c r="P25" s="104">
        <f t="shared" si="6"/>
        <v>1</v>
      </c>
      <c r="Q25" s="104">
        <f t="shared" si="8"/>
        <v>1.3</v>
      </c>
      <c r="R25" s="104">
        <f t="shared" si="9"/>
        <v>1.875</v>
      </c>
      <c r="S25" s="106"/>
      <c r="T25" s="104">
        <f t="shared" si="7"/>
        <v>1.1499999999999999</v>
      </c>
      <c r="U25" s="104">
        <f t="shared" si="5"/>
        <v>1.3571428571428572</v>
      </c>
      <c r="V25" s="106"/>
      <c r="W25" s="183" t="s">
        <v>478</v>
      </c>
    </row>
    <row r="26" spans="2:25" ht="117" x14ac:dyDescent="0.25">
      <c r="B26" s="115" t="s">
        <v>29</v>
      </c>
      <c r="C26" s="135" t="s">
        <v>118</v>
      </c>
      <c r="D26" s="117" t="s">
        <v>119</v>
      </c>
      <c r="E26" s="136" t="s">
        <v>98</v>
      </c>
      <c r="F26" s="117" t="s">
        <v>317</v>
      </c>
      <c r="G26" s="119">
        <v>17199</v>
      </c>
      <c r="H26" s="114">
        <v>3605</v>
      </c>
      <c r="I26" s="114">
        <v>4948</v>
      </c>
      <c r="J26" s="114">
        <v>4836</v>
      </c>
      <c r="K26" s="114">
        <v>3810</v>
      </c>
      <c r="L26" s="114">
        <f>1268+1821+1611</f>
        <v>4700</v>
      </c>
      <c r="M26" s="103">
        <v>3912</v>
      </c>
      <c r="N26" s="114">
        <v>4893</v>
      </c>
      <c r="O26" s="107"/>
      <c r="P26" s="104">
        <f t="shared" si="6"/>
        <v>1.30374479889043</v>
      </c>
      <c r="Q26" s="104">
        <f t="shared" si="8"/>
        <v>0.79062247372675831</v>
      </c>
      <c r="R26" s="104">
        <f t="shared" si="9"/>
        <v>1.0117866004962779</v>
      </c>
      <c r="S26" s="106"/>
      <c r="T26" s="104">
        <f t="shared" si="7"/>
        <v>1.0068981643867649</v>
      </c>
      <c r="U26" s="104">
        <f t="shared" si="5"/>
        <v>1.0086638285159459</v>
      </c>
      <c r="V26" s="106"/>
      <c r="W26" s="185" t="s">
        <v>479</v>
      </c>
    </row>
    <row r="27" spans="2:25" ht="102.75" x14ac:dyDescent="0.25">
      <c r="B27" s="120" t="s">
        <v>30</v>
      </c>
      <c r="C27" s="121" t="s">
        <v>120</v>
      </c>
      <c r="D27" s="137" t="s">
        <v>121</v>
      </c>
      <c r="E27" s="123" t="s">
        <v>98</v>
      </c>
      <c r="F27" s="137" t="s">
        <v>318</v>
      </c>
      <c r="G27" s="125">
        <v>2700</v>
      </c>
      <c r="H27" s="114">
        <v>580</v>
      </c>
      <c r="I27" s="114">
        <v>710</v>
      </c>
      <c r="J27" s="114">
        <v>840</v>
      </c>
      <c r="K27" s="114">
        <v>570</v>
      </c>
      <c r="L27" s="114">
        <f>150+301+165</f>
        <v>616</v>
      </c>
      <c r="M27" s="103">
        <v>420</v>
      </c>
      <c r="N27" s="114">
        <v>1003</v>
      </c>
      <c r="O27" s="107"/>
      <c r="P27" s="104">
        <f t="shared" si="6"/>
        <v>1.0620689655172413</v>
      </c>
      <c r="Q27" s="104">
        <f t="shared" si="8"/>
        <v>0.59154929577464788</v>
      </c>
      <c r="R27" s="104">
        <f t="shared" si="9"/>
        <v>1.194047619047619</v>
      </c>
      <c r="S27" s="106"/>
      <c r="T27" s="104">
        <f t="shared" si="7"/>
        <v>0.80310077519379841</v>
      </c>
      <c r="U27" s="104">
        <f t="shared" si="5"/>
        <v>0.9572769953051643</v>
      </c>
      <c r="V27" s="106"/>
      <c r="W27" s="183" t="s">
        <v>480</v>
      </c>
    </row>
    <row r="28" spans="2:25" ht="102.75" x14ac:dyDescent="0.25">
      <c r="B28" s="129" t="s">
        <v>30</v>
      </c>
      <c r="C28" s="121" t="s">
        <v>122</v>
      </c>
      <c r="D28" s="131" t="s">
        <v>123</v>
      </c>
      <c r="E28" s="123" t="s">
        <v>98</v>
      </c>
      <c r="F28" s="138" t="s">
        <v>319</v>
      </c>
      <c r="G28" s="125">
        <v>1199</v>
      </c>
      <c r="H28" s="114">
        <v>295</v>
      </c>
      <c r="I28" s="114">
        <v>274</v>
      </c>
      <c r="J28" s="114">
        <v>360</v>
      </c>
      <c r="K28" s="114">
        <v>270</v>
      </c>
      <c r="L28" s="114">
        <f>94+202+93</f>
        <v>389</v>
      </c>
      <c r="M28" s="103">
        <v>138</v>
      </c>
      <c r="N28" s="114">
        <v>113</v>
      </c>
      <c r="O28" s="107"/>
      <c r="P28" s="104">
        <f t="shared" si="6"/>
        <v>1.3186440677966103</v>
      </c>
      <c r="Q28" s="104">
        <f t="shared" si="8"/>
        <v>0.5036496350364964</v>
      </c>
      <c r="R28" s="104">
        <f t="shared" si="9"/>
        <v>0.31388888888888888</v>
      </c>
      <c r="S28" s="106"/>
      <c r="T28" s="104">
        <f t="shared" si="7"/>
        <v>0.92618629173989453</v>
      </c>
      <c r="U28" s="104">
        <f t="shared" si="5"/>
        <v>0.68891280947255118</v>
      </c>
      <c r="V28" s="106"/>
      <c r="W28" s="182" t="s">
        <v>481</v>
      </c>
    </row>
    <row r="29" spans="2:25" ht="88.5" x14ac:dyDescent="0.25">
      <c r="B29" s="129" t="s">
        <v>30</v>
      </c>
      <c r="C29" s="139" t="s">
        <v>124</v>
      </c>
      <c r="D29" s="95" t="s">
        <v>125</v>
      </c>
      <c r="E29" s="123" t="s">
        <v>98</v>
      </c>
      <c r="F29" s="124" t="s">
        <v>320</v>
      </c>
      <c r="G29" s="125">
        <v>13300</v>
      </c>
      <c r="H29" s="114">
        <v>2730</v>
      </c>
      <c r="I29" s="114">
        <v>3964</v>
      </c>
      <c r="J29" s="114">
        <v>3636</v>
      </c>
      <c r="K29" s="114">
        <v>2970</v>
      </c>
      <c r="L29" s="114">
        <f>1024+1318+1353</f>
        <v>3695</v>
      </c>
      <c r="M29" s="103">
        <v>3354</v>
      </c>
      <c r="N29" s="114">
        <v>3778</v>
      </c>
      <c r="O29" s="107"/>
      <c r="P29" s="104">
        <f t="shared" si="6"/>
        <v>1.3534798534798536</v>
      </c>
      <c r="Q29" s="104">
        <f t="shared" si="8"/>
        <v>0.8461150353178607</v>
      </c>
      <c r="R29" s="104">
        <f t="shared" si="9"/>
        <v>1.039053905390539</v>
      </c>
      <c r="S29" s="106"/>
      <c r="T29" s="104">
        <f t="shared" si="7"/>
        <v>1.0530325664774425</v>
      </c>
      <c r="U29" s="104">
        <f t="shared" si="5"/>
        <v>1.0481122942884802</v>
      </c>
      <c r="V29" s="106"/>
      <c r="W29" s="183" t="s">
        <v>482</v>
      </c>
    </row>
    <row r="30" spans="2:25" s="16" customFormat="1" ht="102.75" x14ac:dyDescent="0.25">
      <c r="B30" s="115" t="s">
        <v>33</v>
      </c>
      <c r="C30" s="135" t="s">
        <v>126</v>
      </c>
      <c r="D30" s="117" t="s">
        <v>127</v>
      </c>
      <c r="E30" s="140" t="s">
        <v>98</v>
      </c>
      <c r="F30" s="117" t="s">
        <v>323</v>
      </c>
      <c r="G30" s="119">
        <v>11074</v>
      </c>
      <c r="H30" s="114">
        <v>2769</v>
      </c>
      <c r="I30" s="114">
        <v>2769</v>
      </c>
      <c r="J30" s="114">
        <v>2768</v>
      </c>
      <c r="K30" s="114">
        <v>2768</v>
      </c>
      <c r="L30" s="114">
        <v>3284</v>
      </c>
      <c r="M30" s="103">
        <v>3288</v>
      </c>
      <c r="N30" s="114">
        <v>2347</v>
      </c>
      <c r="O30" s="114"/>
      <c r="P30" s="104">
        <f t="shared" si="6"/>
        <v>1.1859877211989889</v>
      </c>
      <c r="Q30" s="104">
        <f t="shared" si="8"/>
        <v>1.1874322860238353</v>
      </c>
      <c r="R30" s="104">
        <f t="shared" si="9"/>
        <v>0.84790462427745661</v>
      </c>
      <c r="S30" s="106"/>
      <c r="T30" s="104">
        <f t="shared" si="7"/>
        <v>1.186710003611412</v>
      </c>
      <c r="U30" s="104">
        <f t="shared" si="5"/>
        <v>1.0738020707921985</v>
      </c>
      <c r="V30" s="106"/>
      <c r="W30" s="185" t="s">
        <v>483</v>
      </c>
    </row>
    <row r="31" spans="2:25" s="16" customFormat="1" ht="118.5" x14ac:dyDescent="0.25">
      <c r="B31" s="129" t="s">
        <v>34</v>
      </c>
      <c r="C31" s="141" t="s">
        <v>128</v>
      </c>
      <c r="D31" s="142" t="s">
        <v>129</v>
      </c>
      <c r="E31" s="123" t="s">
        <v>98</v>
      </c>
      <c r="F31" s="142" t="s">
        <v>324</v>
      </c>
      <c r="G31" s="125">
        <v>100</v>
      </c>
      <c r="H31" s="114">
        <v>25</v>
      </c>
      <c r="I31" s="114">
        <v>25</v>
      </c>
      <c r="J31" s="114">
        <v>25</v>
      </c>
      <c r="K31" s="114">
        <v>25</v>
      </c>
      <c r="L31" s="114">
        <v>25</v>
      </c>
      <c r="M31" s="103">
        <v>25</v>
      </c>
      <c r="N31" s="114">
        <v>25</v>
      </c>
      <c r="O31" s="114"/>
      <c r="P31" s="104">
        <f t="shared" si="6"/>
        <v>1</v>
      </c>
      <c r="Q31" s="104">
        <f t="shared" si="8"/>
        <v>1</v>
      </c>
      <c r="R31" s="104">
        <f t="shared" si="9"/>
        <v>1</v>
      </c>
      <c r="S31" s="106"/>
      <c r="T31" s="104">
        <f t="shared" si="7"/>
        <v>1</v>
      </c>
      <c r="U31" s="104">
        <f t="shared" si="5"/>
        <v>1</v>
      </c>
      <c r="V31" s="106"/>
      <c r="W31" s="183" t="s">
        <v>484</v>
      </c>
    </row>
    <row r="32" spans="2:25" s="16" customFormat="1" ht="102.75" x14ac:dyDescent="0.25">
      <c r="B32" s="129" t="s">
        <v>35</v>
      </c>
      <c r="C32" s="143" t="s">
        <v>130</v>
      </c>
      <c r="D32" s="138" t="s">
        <v>131</v>
      </c>
      <c r="E32" s="123" t="s">
        <v>98</v>
      </c>
      <c r="F32" s="138" t="s">
        <v>325</v>
      </c>
      <c r="G32" s="125">
        <v>1013</v>
      </c>
      <c r="H32" s="114">
        <v>270</v>
      </c>
      <c r="I32" s="114">
        <v>250</v>
      </c>
      <c r="J32" s="114">
        <v>250</v>
      </c>
      <c r="K32" s="114">
        <v>243</v>
      </c>
      <c r="L32" s="114">
        <v>304</v>
      </c>
      <c r="M32" s="103">
        <v>438</v>
      </c>
      <c r="N32" s="114">
        <v>329</v>
      </c>
      <c r="O32" s="114"/>
      <c r="P32" s="104">
        <f t="shared" si="6"/>
        <v>1.125925925925926</v>
      </c>
      <c r="Q32" s="104">
        <f t="shared" si="8"/>
        <v>1.752</v>
      </c>
      <c r="R32" s="104">
        <f t="shared" si="9"/>
        <v>1.3160000000000001</v>
      </c>
      <c r="S32" s="106"/>
      <c r="T32" s="104">
        <f t="shared" si="7"/>
        <v>1.426923076923077</v>
      </c>
      <c r="U32" s="104">
        <f t="shared" si="5"/>
        <v>1.3909090909090909</v>
      </c>
      <c r="V32" s="106"/>
      <c r="W32" s="182" t="s">
        <v>485</v>
      </c>
    </row>
    <row r="33" spans="2:23" s="16" customFormat="1" ht="171.75" x14ac:dyDescent="0.25">
      <c r="B33" s="214" t="s">
        <v>36</v>
      </c>
      <c r="C33" s="215" t="s">
        <v>132</v>
      </c>
      <c r="D33" s="131" t="s">
        <v>133</v>
      </c>
      <c r="E33" s="123" t="s">
        <v>98</v>
      </c>
      <c r="F33" s="132" t="s">
        <v>326</v>
      </c>
      <c r="G33" s="125">
        <v>1975</v>
      </c>
      <c r="H33" s="114">
        <v>493</v>
      </c>
      <c r="I33" s="114">
        <v>495</v>
      </c>
      <c r="J33" s="114">
        <v>493</v>
      </c>
      <c r="K33" s="114">
        <v>494</v>
      </c>
      <c r="L33" s="114">
        <v>1108</v>
      </c>
      <c r="M33" s="103">
        <v>824</v>
      </c>
      <c r="N33" s="114">
        <v>0</v>
      </c>
      <c r="O33" s="114"/>
      <c r="P33" s="104">
        <f t="shared" si="6"/>
        <v>2.2474645030425964</v>
      </c>
      <c r="Q33" s="104">
        <f t="shared" si="8"/>
        <v>1.6646464646464647</v>
      </c>
      <c r="R33" s="104">
        <f t="shared" si="9"/>
        <v>0</v>
      </c>
      <c r="S33" s="106"/>
      <c r="T33" s="104">
        <f t="shared" si="7"/>
        <v>1.9554655870445343</v>
      </c>
      <c r="U33" s="104">
        <f t="shared" si="5"/>
        <v>1.3045239702903444</v>
      </c>
      <c r="V33" s="106"/>
      <c r="W33" s="183" t="s">
        <v>486</v>
      </c>
    </row>
    <row r="34" spans="2:23" s="16" customFormat="1" ht="129" x14ac:dyDescent="0.25">
      <c r="B34" s="214"/>
      <c r="C34" s="215"/>
      <c r="D34" s="131" t="s">
        <v>134</v>
      </c>
      <c r="E34" s="123" t="s">
        <v>98</v>
      </c>
      <c r="F34" s="133" t="s">
        <v>327</v>
      </c>
      <c r="G34" s="125">
        <v>60</v>
      </c>
      <c r="H34" s="114">
        <v>15</v>
      </c>
      <c r="I34" s="114">
        <v>15</v>
      </c>
      <c r="J34" s="114">
        <v>15</v>
      </c>
      <c r="K34" s="114">
        <v>15</v>
      </c>
      <c r="L34" s="114">
        <v>14</v>
      </c>
      <c r="M34" s="103">
        <v>18</v>
      </c>
      <c r="N34" s="114">
        <v>0</v>
      </c>
      <c r="O34" s="114"/>
      <c r="P34" s="104">
        <f t="shared" si="6"/>
        <v>0.93333333333333335</v>
      </c>
      <c r="Q34" s="104">
        <f t="shared" si="8"/>
        <v>1.2</v>
      </c>
      <c r="R34" s="104">
        <f t="shared" si="9"/>
        <v>0</v>
      </c>
      <c r="S34" s="106"/>
      <c r="T34" s="104">
        <f t="shared" si="7"/>
        <v>1.0666666666666667</v>
      </c>
      <c r="U34" s="104">
        <f t="shared" si="5"/>
        <v>0.71111111111111114</v>
      </c>
      <c r="V34" s="106"/>
      <c r="W34" s="183" t="s">
        <v>487</v>
      </c>
    </row>
    <row r="35" spans="2:23" s="16" customFormat="1" ht="102.75" x14ac:dyDescent="0.25">
      <c r="B35" s="120" t="s">
        <v>37</v>
      </c>
      <c r="C35" s="144" t="s">
        <v>135</v>
      </c>
      <c r="D35" s="137" t="s">
        <v>136</v>
      </c>
      <c r="E35" s="123" t="s">
        <v>98</v>
      </c>
      <c r="F35" s="137" t="s">
        <v>328</v>
      </c>
      <c r="G35" s="125">
        <v>2</v>
      </c>
      <c r="H35" s="114">
        <v>0</v>
      </c>
      <c r="I35" s="114">
        <v>1</v>
      </c>
      <c r="J35" s="114">
        <v>0</v>
      </c>
      <c r="K35" s="114">
        <v>1</v>
      </c>
      <c r="L35" s="114">
        <v>0</v>
      </c>
      <c r="M35" s="103">
        <v>1</v>
      </c>
      <c r="N35" s="114">
        <v>0</v>
      </c>
      <c r="O35" s="114"/>
      <c r="P35" s="104" t="str">
        <f>IFERROR((L35/H35),"NO DISPONIBLE")</f>
        <v>NO DISPONIBLE</v>
      </c>
      <c r="Q35" s="104">
        <f t="shared" si="8"/>
        <v>1</v>
      </c>
      <c r="R35" s="104" t="str">
        <f t="shared" si="9"/>
        <v>NO DISPONIBLE</v>
      </c>
      <c r="S35" s="106"/>
      <c r="T35" s="104">
        <f>IFERROR(((L35+M35)/(H35+I35)),"NO DISPONIBLE")</f>
        <v>1</v>
      </c>
      <c r="U35" s="104">
        <f t="shared" si="5"/>
        <v>1</v>
      </c>
      <c r="V35" s="106"/>
      <c r="W35" s="183" t="s">
        <v>488</v>
      </c>
    </row>
    <row r="36" spans="2:23" s="16" customFormat="1" ht="102.75" x14ac:dyDescent="0.25">
      <c r="B36" s="129" t="s">
        <v>38</v>
      </c>
      <c r="C36" s="130" t="s">
        <v>137</v>
      </c>
      <c r="D36" s="138" t="s">
        <v>138</v>
      </c>
      <c r="E36" s="123" t="s">
        <v>98</v>
      </c>
      <c r="F36" s="138" t="s">
        <v>329</v>
      </c>
      <c r="G36" s="125">
        <v>2200</v>
      </c>
      <c r="H36" s="114">
        <v>550</v>
      </c>
      <c r="I36" s="114">
        <v>550</v>
      </c>
      <c r="J36" s="114">
        <v>550</v>
      </c>
      <c r="K36" s="114">
        <v>550</v>
      </c>
      <c r="L36" s="114">
        <v>500</v>
      </c>
      <c r="M36" s="103">
        <v>561</v>
      </c>
      <c r="N36" s="114">
        <v>519</v>
      </c>
      <c r="O36" s="114"/>
      <c r="P36" s="104">
        <f t="shared" si="6"/>
        <v>0.90909090909090906</v>
      </c>
      <c r="Q36" s="104">
        <f t="shared" si="8"/>
        <v>1.02</v>
      </c>
      <c r="R36" s="104">
        <f t="shared" si="9"/>
        <v>0.94363636363636361</v>
      </c>
      <c r="S36" s="106"/>
      <c r="T36" s="104">
        <f t="shared" si="7"/>
        <v>0.96454545454545459</v>
      </c>
      <c r="U36" s="104">
        <f t="shared" si="5"/>
        <v>0.95757575757575752</v>
      </c>
      <c r="V36" s="106"/>
      <c r="W36" s="183" t="s">
        <v>489</v>
      </c>
    </row>
    <row r="37" spans="2:23" s="16" customFormat="1" ht="102.75" x14ac:dyDescent="0.25">
      <c r="B37" s="129" t="s">
        <v>39</v>
      </c>
      <c r="C37" s="130" t="s">
        <v>139</v>
      </c>
      <c r="D37" s="138" t="s">
        <v>140</v>
      </c>
      <c r="E37" s="123" t="s">
        <v>98</v>
      </c>
      <c r="F37" s="138" t="s">
        <v>330</v>
      </c>
      <c r="G37" s="125">
        <v>228</v>
      </c>
      <c r="H37" s="114">
        <v>57</v>
      </c>
      <c r="I37" s="114">
        <v>57</v>
      </c>
      <c r="J37" s="114">
        <v>57</v>
      </c>
      <c r="K37" s="114">
        <v>57</v>
      </c>
      <c r="L37" s="114">
        <v>51</v>
      </c>
      <c r="M37" s="103">
        <v>51</v>
      </c>
      <c r="N37" s="114">
        <v>51</v>
      </c>
      <c r="O37" s="114"/>
      <c r="P37" s="104">
        <f t="shared" si="6"/>
        <v>0.89473684210526316</v>
      </c>
      <c r="Q37" s="104">
        <f t="shared" si="8"/>
        <v>0.89473684210526316</v>
      </c>
      <c r="R37" s="104">
        <f t="shared" si="9"/>
        <v>0.89473684210526316</v>
      </c>
      <c r="S37" s="106"/>
      <c r="T37" s="104">
        <f t="shared" si="7"/>
        <v>0.89473684210526316</v>
      </c>
      <c r="U37" s="104">
        <f t="shared" si="5"/>
        <v>0.89473684210526316</v>
      </c>
      <c r="V37" s="106"/>
      <c r="W37" s="183" t="s">
        <v>490</v>
      </c>
    </row>
    <row r="38" spans="2:23" s="16" customFormat="1" ht="102.75" x14ac:dyDescent="0.25">
      <c r="B38" s="129" t="s">
        <v>40</v>
      </c>
      <c r="C38" s="130" t="s">
        <v>141</v>
      </c>
      <c r="D38" s="131" t="s">
        <v>142</v>
      </c>
      <c r="E38" s="123" t="s">
        <v>98</v>
      </c>
      <c r="F38" s="131" t="s">
        <v>331</v>
      </c>
      <c r="G38" s="125">
        <v>568</v>
      </c>
      <c r="H38" s="114">
        <v>143</v>
      </c>
      <c r="I38" s="114">
        <v>143</v>
      </c>
      <c r="J38" s="114">
        <v>143</v>
      </c>
      <c r="K38" s="114">
        <v>139</v>
      </c>
      <c r="L38" s="114">
        <v>181</v>
      </c>
      <c r="M38" s="103">
        <v>149</v>
      </c>
      <c r="N38" s="114">
        <v>135</v>
      </c>
      <c r="O38" s="114"/>
      <c r="P38" s="104">
        <f t="shared" si="6"/>
        <v>1.2657342657342658</v>
      </c>
      <c r="Q38" s="104">
        <f t="shared" si="8"/>
        <v>1.0419580419580419</v>
      </c>
      <c r="R38" s="104">
        <f t="shared" si="9"/>
        <v>0.94405594405594406</v>
      </c>
      <c r="S38" s="106"/>
      <c r="T38" s="104">
        <f t="shared" si="7"/>
        <v>1.1538461538461537</v>
      </c>
      <c r="U38" s="104">
        <f t="shared" si="5"/>
        <v>1.083916083916084</v>
      </c>
      <c r="V38" s="106"/>
      <c r="W38" s="183" t="s">
        <v>491</v>
      </c>
    </row>
    <row r="39" spans="2:23" s="16" customFormat="1" ht="102.75" x14ac:dyDescent="0.25">
      <c r="B39" s="129" t="s">
        <v>41</v>
      </c>
      <c r="C39" s="145" t="s">
        <v>143</v>
      </c>
      <c r="D39" s="142" t="s">
        <v>144</v>
      </c>
      <c r="E39" s="123" t="s">
        <v>98</v>
      </c>
      <c r="F39" s="142" t="s">
        <v>332</v>
      </c>
      <c r="G39" s="125">
        <v>960</v>
      </c>
      <c r="H39" s="114">
        <v>230</v>
      </c>
      <c r="I39" s="114">
        <v>250</v>
      </c>
      <c r="J39" s="114">
        <v>250</v>
      </c>
      <c r="K39" s="114">
        <v>230</v>
      </c>
      <c r="L39" s="114">
        <v>261</v>
      </c>
      <c r="M39" s="103">
        <v>297</v>
      </c>
      <c r="N39" s="114">
        <v>316</v>
      </c>
      <c r="O39" s="114"/>
      <c r="P39" s="104">
        <f t="shared" si="6"/>
        <v>1.1347826086956523</v>
      </c>
      <c r="Q39" s="104">
        <f t="shared" si="8"/>
        <v>1.1879999999999999</v>
      </c>
      <c r="R39" s="104">
        <f t="shared" si="9"/>
        <v>1.264</v>
      </c>
      <c r="S39" s="106"/>
      <c r="T39" s="104">
        <f t="shared" si="7"/>
        <v>1.1625000000000001</v>
      </c>
      <c r="U39" s="104">
        <f t="shared" si="5"/>
        <v>1.1972602739726028</v>
      </c>
      <c r="V39" s="106"/>
      <c r="W39" s="182" t="s">
        <v>492</v>
      </c>
    </row>
    <row r="40" spans="2:23" s="16" customFormat="1" ht="102.75" x14ac:dyDescent="0.25">
      <c r="B40" s="115" t="s">
        <v>42</v>
      </c>
      <c r="C40" s="135" t="s">
        <v>145</v>
      </c>
      <c r="D40" s="146" t="s">
        <v>146</v>
      </c>
      <c r="E40" s="140" t="s">
        <v>98</v>
      </c>
      <c r="F40" s="147" t="s">
        <v>333</v>
      </c>
      <c r="G40" s="119">
        <v>824</v>
      </c>
      <c r="H40" s="114">
        <v>206</v>
      </c>
      <c r="I40" s="114">
        <v>206</v>
      </c>
      <c r="J40" s="114">
        <v>206</v>
      </c>
      <c r="K40" s="114">
        <v>206</v>
      </c>
      <c r="L40" s="114">
        <v>159</v>
      </c>
      <c r="M40" s="103">
        <v>173</v>
      </c>
      <c r="N40" s="114">
        <v>185</v>
      </c>
      <c r="O40" s="114"/>
      <c r="P40" s="104">
        <f t="shared" si="6"/>
        <v>0.77184466019417475</v>
      </c>
      <c r="Q40" s="104">
        <f t="shared" si="8"/>
        <v>0.83980582524271841</v>
      </c>
      <c r="R40" s="104">
        <f t="shared" si="9"/>
        <v>0.89805825242718451</v>
      </c>
      <c r="S40" s="106"/>
      <c r="T40" s="104">
        <f t="shared" si="7"/>
        <v>0.80582524271844658</v>
      </c>
      <c r="U40" s="104">
        <f t="shared" si="5"/>
        <v>0.83656957928802589</v>
      </c>
      <c r="V40" s="106"/>
      <c r="W40" s="185" t="s">
        <v>493</v>
      </c>
    </row>
    <row r="41" spans="2:23" s="16" customFormat="1" ht="102.75" x14ac:dyDescent="0.25">
      <c r="B41" s="129" t="s">
        <v>43</v>
      </c>
      <c r="C41" s="130" t="s">
        <v>147</v>
      </c>
      <c r="D41" s="131" t="s">
        <v>148</v>
      </c>
      <c r="E41" s="123" t="s">
        <v>98</v>
      </c>
      <c r="F41" s="131" t="s">
        <v>334</v>
      </c>
      <c r="G41" s="125">
        <v>3204</v>
      </c>
      <c r="H41" s="114">
        <v>801</v>
      </c>
      <c r="I41" s="114">
        <v>801</v>
      </c>
      <c r="J41" s="114">
        <v>801</v>
      </c>
      <c r="K41" s="114">
        <v>801</v>
      </c>
      <c r="L41" s="114">
        <v>659</v>
      </c>
      <c r="M41" s="103">
        <v>720</v>
      </c>
      <c r="N41" s="114">
        <v>743</v>
      </c>
      <c r="O41" s="114"/>
      <c r="P41" s="104">
        <f t="shared" si="6"/>
        <v>0.82272159800249689</v>
      </c>
      <c r="Q41" s="104">
        <f t="shared" si="8"/>
        <v>0.898876404494382</v>
      </c>
      <c r="R41" s="104">
        <f t="shared" si="9"/>
        <v>0.92759051186017483</v>
      </c>
      <c r="S41" s="106"/>
      <c r="T41" s="104">
        <f t="shared" si="7"/>
        <v>0.86079900124843944</v>
      </c>
      <c r="U41" s="104">
        <f t="shared" si="5"/>
        <v>0.88306283811901787</v>
      </c>
      <c r="V41" s="106"/>
      <c r="W41" s="183" t="s">
        <v>494</v>
      </c>
    </row>
    <row r="42" spans="2:23" s="16" customFormat="1" ht="159.75" x14ac:dyDescent="0.25">
      <c r="B42" s="120" t="s">
        <v>43</v>
      </c>
      <c r="C42" s="121" t="s">
        <v>149</v>
      </c>
      <c r="D42" s="124" t="s">
        <v>150</v>
      </c>
      <c r="E42" s="123" t="s">
        <v>98</v>
      </c>
      <c r="F42" s="131" t="s">
        <v>335</v>
      </c>
      <c r="G42" s="125">
        <v>270</v>
      </c>
      <c r="H42" s="114">
        <v>65</v>
      </c>
      <c r="I42" s="114">
        <v>68</v>
      </c>
      <c r="J42" s="114">
        <v>65</v>
      </c>
      <c r="K42" s="114">
        <v>72</v>
      </c>
      <c r="L42" s="114">
        <v>87</v>
      </c>
      <c r="M42" s="103">
        <v>58</v>
      </c>
      <c r="N42" s="114">
        <v>63</v>
      </c>
      <c r="O42" s="114"/>
      <c r="P42" s="104">
        <f t="shared" si="6"/>
        <v>1.3384615384615384</v>
      </c>
      <c r="Q42" s="104">
        <f t="shared" si="8"/>
        <v>0.8529411764705882</v>
      </c>
      <c r="R42" s="104">
        <f t="shared" si="9"/>
        <v>0.96923076923076923</v>
      </c>
      <c r="S42" s="106"/>
      <c r="T42" s="104">
        <f t="shared" si="7"/>
        <v>1.0902255639097744</v>
      </c>
      <c r="U42" s="104">
        <f t="shared" si="5"/>
        <v>1.0505050505050506</v>
      </c>
      <c r="V42" s="106"/>
      <c r="W42" s="183" t="s">
        <v>495</v>
      </c>
    </row>
    <row r="43" spans="2:23" s="16" customFormat="1" ht="105" x14ac:dyDescent="0.25">
      <c r="B43" s="115" t="s">
        <v>44</v>
      </c>
      <c r="C43" s="135" t="s">
        <v>151</v>
      </c>
      <c r="D43" s="148" t="s">
        <v>152</v>
      </c>
      <c r="E43" s="140" t="s">
        <v>98</v>
      </c>
      <c r="F43" s="147" t="s">
        <v>403</v>
      </c>
      <c r="G43" s="119">
        <v>3500</v>
      </c>
      <c r="H43" s="114">
        <v>350</v>
      </c>
      <c r="I43" s="114">
        <v>550</v>
      </c>
      <c r="J43" s="114">
        <v>1600</v>
      </c>
      <c r="K43" s="114">
        <v>1000</v>
      </c>
      <c r="L43" s="114">
        <v>519</v>
      </c>
      <c r="M43" s="103">
        <v>387</v>
      </c>
      <c r="N43" s="114">
        <v>353</v>
      </c>
      <c r="O43" s="114"/>
      <c r="P43" s="104">
        <f t="shared" si="6"/>
        <v>1.4828571428571429</v>
      </c>
      <c r="Q43" s="104">
        <f t="shared" si="8"/>
        <v>0.70363636363636362</v>
      </c>
      <c r="R43" s="104">
        <f t="shared" si="9"/>
        <v>0.22062499999999999</v>
      </c>
      <c r="S43" s="106"/>
      <c r="T43" s="104">
        <f t="shared" si="7"/>
        <v>1.0066666666666666</v>
      </c>
      <c r="U43" s="104">
        <f t="shared" si="5"/>
        <v>0.50360000000000005</v>
      </c>
      <c r="V43" s="106"/>
      <c r="W43" s="185" t="s">
        <v>496</v>
      </c>
    </row>
    <row r="44" spans="2:23" s="16" customFormat="1" ht="129" x14ac:dyDescent="0.25">
      <c r="B44" s="149" t="s">
        <v>45</v>
      </c>
      <c r="C44" s="150" t="s">
        <v>153</v>
      </c>
      <c r="D44" s="151" t="s">
        <v>154</v>
      </c>
      <c r="E44" s="123" t="s">
        <v>98</v>
      </c>
      <c r="F44" s="122" t="s">
        <v>336</v>
      </c>
      <c r="G44" s="125">
        <v>330</v>
      </c>
      <c r="H44" s="114">
        <v>52</v>
      </c>
      <c r="I44" s="114">
        <v>85</v>
      </c>
      <c r="J44" s="114">
        <v>112</v>
      </c>
      <c r="K44" s="114">
        <v>81</v>
      </c>
      <c r="L44" s="114">
        <v>53</v>
      </c>
      <c r="M44" s="103">
        <v>19</v>
      </c>
      <c r="N44" s="114">
        <v>14</v>
      </c>
      <c r="O44" s="114"/>
      <c r="P44" s="104">
        <f t="shared" si="6"/>
        <v>1.0192307692307692</v>
      </c>
      <c r="Q44" s="104">
        <f t="shared" si="8"/>
        <v>0.22352941176470589</v>
      </c>
      <c r="R44" s="104">
        <f t="shared" si="9"/>
        <v>0.125</v>
      </c>
      <c r="S44" s="106"/>
      <c r="T44" s="104">
        <f t="shared" si="7"/>
        <v>0.52554744525547448</v>
      </c>
      <c r="U44" s="104">
        <f t="shared" si="5"/>
        <v>0.34538152610441769</v>
      </c>
      <c r="V44" s="106"/>
      <c r="W44" s="183" t="s">
        <v>497</v>
      </c>
    </row>
    <row r="45" spans="2:23" s="16" customFormat="1" ht="102.75" x14ac:dyDescent="0.25">
      <c r="B45" s="115" t="s">
        <v>46</v>
      </c>
      <c r="C45" s="152" t="s">
        <v>155</v>
      </c>
      <c r="D45" s="153" t="s">
        <v>156</v>
      </c>
      <c r="E45" s="140" t="s">
        <v>98</v>
      </c>
      <c r="F45" s="147" t="s">
        <v>337</v>
      </c>
      <c r="G45" s="119">
        <v>22600</v>
      </c>
      <c r="H45" s="114">
        <v>4800</v>
      </c>
      <c r="I45" s="114">
        <v>4800</v>
      </c>
      <c r="J45" s="114">
        <v>6000</v>
      </c>
      <c r="K45" s="114">
        <v>7000</v>
      </c>
      <c r="L45" s="114">
        <v>5198</v>
      </c>
      <c r="M45" s="103">
        <v>6441</v>
      </c>
      <c r="N45" s="114">
        <v>4787</v>
      </c>
      <c r="O45" s="114"/>
      <c r="P45" s="104">
        <f t="shared" si="6"/>
        <v>1.0829166666666667</v>
      </c>
      <c r="Q45" s="104">
        <f t="shared" si="8"/>
        <v>1.3418749999999999</v>
      </c>
      <c r="R45" s="104">
        <f t="shared" si="9"/>
        <v>0.79783333333333328</v>
      </c>
      <c r="S45" s="106"/>
      <c r="T45" s="104">
        <f t="shared" si="7"/>
        <v>1.2123958333333333</v>
      </c>
      <c r="U45" s="104">
        <f t="shared" si="5"/>
        <v>1.052948717948718</v>
      </c>
      <c r="V45" s="106"/>
      <c r="W45" s="183" t="s">
        <v>498</v>
      </c>
    </row>
    <row r="46" spans="2:23" s="16" customFormat="1" ht="104.25" x14ac:dyDescent="0.25">
      <c r="B46" s="120" t="s">
        <v>47</v>
      </c>
      <c r="C46" s="144" t="s">
        <v>157</v>
      </c>
      <c r="D46" s="137" t="s">
        <v>158</v>
      </c>
      <c r="E46" s="123" t="s">
        <v>98</v>
      </c>
      <c r="F46" s="154" t="s">
        <v>338</v>
      </c>
      <c r="G46" s="125">
        <v>390</v>
      </c>
      <c r="H46" s="114">
        <v>75</v>
      </c>
      <c r="I46" s="114">
        <v>85</v>
      </c>
      <c r="J46" s="114">
        <v>105</v>
      </c>
      <c r="K46" s="114">
        <v>125</v>
      </c>
      <c r="L46" s="114">
        <v>117</v>
      </c>
      <c r="M46" s="103">
        <v>109</v>
      </c>
      <c r="N46" s="114">
        <v>122</v>
      </c>
      <c r="O46" s="114"/>
      <c r="P46" s="104">
        <f t="shared" si="6"/>
        <v>1.56</v>
      </c>
      <c r="Q46" s="104">
        <f t="shared" si="8"/>
        <v>1.2823529411764707</v>
      </c>
      <c r="R46" s="104">
        <f t="shared" si="9"/>
        <v>1.161904761904762</v>
      </c>
      <c r="S46" s="106"/>
      <c r="T46" s="104">
        <f t="shared" si="7"/>
        <v>1.4125000000000001</v>
      </c>
      <c r="U46" s="104">
        <f t="shared" si="5"/>
        <v>1.3132075471698113</v>
      </c>
      <c r="V46" s="106"/>
      <c r="W46" s="183" t="s">
        <v>499</v>
      </c>
    </row>
    <row r="47" spans="2:23" s="16" customFormat="1" ht="117" x14ac:dyDescent="0.25">
      <c r="B47" s="120" t="s">
        <v>47</v>
      </c>
      <c r="C47" s="128" t="s">
        <v>159</v>
      </c>
      <c r="D47" s="155" t="s">
        <v>160</v>
      </c>
      <c r="E47" s="123" t="s">
        <v>98</v>
      </c>
      <c r="F47" s="124" t="s">
        <v>339</v>
      </c>
      <c r="G47" s="125">
        <v>920</v>
      </c>
      <c r="H47" s="114">
        <v>230</v>
      </c>
      <c r="I47" s="114">
        <v>230</v>
      </c>
      <c r="J47" s="114">
        <v>230</v>
      </c>
      <c r="K47" s="114">
        <v>230</v>
      </c>
      <c r="L47" s="114">
        <v>499</v>
      </c>
      <c r="M47" s="103">
        <v>462</v>
      </c>
      <c r="N47" s="114">
        <v>460</v>
      </c>
      <c r="O47" s="114"/>
      <c r="P47" s="104">
        <f t="shared" si="6"/>
        <v>2.1695652173913045</v>
      </c>
      <c r="Q47" s="104">
        <f t="shared" si="8"/>
        <v>2.008695652173913</v>
      </c>
      <c r="R47" s="104">
        <f t="shared" si="9"/>
        <v>2</v>
      </c>
      <c r="S47" s="106"/>
      <c r="T47" s="104">
        <f t="shared" si="7"/>
        <v>2.0891304347826085</v>
      </c>
      <c r="U47" s="104">
        <f t="shared" ref="U47:U78" si="10">IFERROR(((L47+M47+N47)/(H47+I47+J47)),"NO DISPONIBLE")</f>
        <v>2.0594202898550726</v>
      </c>
      <c r="V47" s="106"/>
      <c r="W47" s="183" t="s">
        <v>500</v>
      </c>
    </row>
    <row r="48" spans="2:23" s="16" customFormat="1" ht="115.5" x14ac:dyDescent="0.25">
      <c r="B48" s="115" t="s">
        <v>48</v>
      </c>
      <c r="C48" s="135" t="s">
        <v>161</v>
      </c>
      <c r="D48" s="148" t="s">
        <v>162</v>
      </c>
      <c r="E48" s="140" t="s">
        <v>98</v>
      </c>
      <c r="F48" s="147" t="s">
        <v>340</v>
      </c>
      <c r="G48" s="119">
        <v>12000</v>
      </c>
      <c r="H48" s="114">
        <v>3000</v>
      </c>
      <c r="I48" s="114">
        <v>3000</v>
      </c>
      <c r="J48" s="114">
        <v>3000</v>
      </c>
      <c r="K48" s="114">
        <v>3000</v>
      </c>
      <c r="L48" s="114">
        <v>2515</v>
      </c>
      <c r="M48" s="103">
        <v>3260</v>
      </c>
      <c r="N48" s="114">
        <v>2070</v>
      </c>
      <c r="O48" s="114"/>
      <c r="P48" s="104">
        <f t="shared" si="6"/>
        <v>0.83833333333333337</v>
      </c>
      <c r="Q48" s="104">
        <f t="shared" si="8"/>
        <v>1.0866666666666667</v>
      </c>
      <c r="R48" s="104">
        <f t="shared" si="9"/>
        <v>0.69</v>
      </c>
      <c r="S48" s="106"/>
      <c r="T48" s="104">
        <f t="shared" si="7"/>
        <v>0.96250000000000002</v>
      </c>
      <c r="U48" s="104">
        <f t="shared" si="10"/>
        <v>0.8716666666666667</v>
      </c>
      <c r="V48" s="106"/>
      <c r="W48" s="183" t="s">
        <v>501</v>
      </c>
    </row>
    <row r="49" spans="2:23" s="16" customFormat="1" ht="102.75" x14ac:dyDescent="0.25">
      <c r="B49" s="129" t="s">
        <v>49</v>
      </c>
      <c r="C49" s="143" t="s">
        <v>163</v>
      </c>
      <c r="D49" s="154" t="s">
        <v>164</v>
      </c>
      <c r="E49" s="123" t="s">
        <v>98</v>
      </c>
      <c r="F49" s="138" t="s">
        <v>341</v>
      </c>
      <c r="G49" s="125">
        <v>1000</v>
      </c>
      <c r="H49" s="114">
        <v>200</v>
      </c>
      <c r="I49" s="114">
        <v>250</v>
      </c>
      <c r="J49" s="114">
        <v>350</v>
      </c>
      <c r="K49" s="114">
        <v>200</v>
      </c>
      <c r="L49" s="114">
        <v>528</v>
      </c>
      <c r="M49" s="103">
        <v>509</v>
      </c>
      <c r="N49" s="114">
        <v>441</v>
      </c>
      <c r="O49" s="114"/>
      <c r="P49" s="104">
        <f t="shared" si="6"/>
        <v>2.64</v>
      </c>
      <c r="Q49" s="104">
        <f t="shared" si="8"/>
        <v>2.036</v>
      </c>
      <c r="R49" s="104">
        <f t="shared" ref="R49:R70" si="11">IFERROR((N49/J49),"NO DISPONIBLE")</f>
        <v>1.26</v>
      </c>
      <c r="S49" s="106"/>
      <c r="T49" s="104">
        <f t="shared" si="7"/>
        <v>2.3044444444444445</v>
      </c>
      <c r="U49" s="104">
        <f t="shared" si="10"/>
        <v>1.8474999999999999</v>
      </c>
      <c r="V49" s="106"/>
      <c r="W49" s="181" t="s">
        <v>502</v>
      </c>
    </row>
    <row r="50" spans="2:23" s="16" customFormat="1" ht="117" x14ac:dyDescent="0.25">
      <c r="B50" s="129" t="s">
        <v>49</v>
      </c>
      <c r="C50" s="143" t="s">
        <v>165</v>
      </c>
      <c r="D50" s="137" t="s">
        <v>166</v>
      </c>
      <c r="E50" s="123" t="s">
        <v>98</v>
      </c>
      <c r="F50" s="138" t="s">
        <v>342</v>
      </c>
      <c r="G50" s="125">
        <v>58</v>
      </c>
      <c r="H50" s="114">
        <v>15</v>
      </c>
      <c r="I50" s="114">
        <v>14</v>
      </c>
      <c r="J50" s="114">
        <v>15</v>
      </c>
      <c r="K50" s="114">
        <v>14</v>
      </c>
      <c r="L50" s="114">
        <v>12</v>
      </c>
      <c r="M50" s="103">
        <v>8</v>
      </c>
      <c r="N50" s="114">
        <v>7</v>
      </c>
      <c r="O50" s="114"/>
      <c r="P50" s="104">
        <f t="shared" si="6"/>
        <v>0.8</v>
      </c>
      <c r="Q50" s="104">
        <f t="shared" si="8"/>
        <v>0.5714285714285714</v>
      </c>
      <c r="R50" s="104">
        <f t="shared" si="11"/>
        <v>0.46666666666666667</v>
      </c>
      <c r="S50" s="106"/>
      <c r="T50" s="104">
        <f t="shared" si="7"/>
        <v>0.68965517241379315</v>
      </c>
      <c r="U50" s="104">
        <f t="shared" si="10"/>
        <v>0.61363636363636365</v>
      </c>
      <c r="V50" s="106"/>
      <c r="W50" s="183" t="s">
        <v>503</v>
      </c>
    </row>
    <row r="51" spans="2:23" s="16" customFormat="1" ht="100.5" x14ac:dyDescent="0.25">
      <c r="B51" s="115" t="s">
        <v>50</v>
      </c>
      <c r="C51" s="135" t="s">
        <v>167</v>
      </c>
      <c r="D51" s="148" t="s">
        <v>168</v>
      </c>
      <c r="E51" s="140" t="s">
        <v>98</v>
      </c>
      <c r="F51" s="147" t="s">
        <v>321</v>
      </c>
      <c r="G51" s="119">
        <v>689</v>
      </c>
      <c r="H51" s="114">
        <v>79</v>
      </c>
      <c r="I51" s="114">
        <v>375</v>
      </c>
      <c r="J51" s="114">
        <v>191</v>
      </c>
      <c r="K51" s="114">
        <v>44</v>
      </c>
      <c r="L51" s="114">
        <v>100</v>
      </c>
      <c r="M51" s="103">
        <v>69</v>
      </c>
      <c r="N51" s="114">
        <v>335</v>
      </c>
      <c r="O51" s="114"/>
      <c r="P51" s="104">
        <f t="shared" si="6"/>
        <v>1.2658227848101267</v>
      </c>
      <c r="Q51" s="104">
        <f t="shared" si="8"/>
        <v>0.184</v>
      </c>
      <c r="R51" s="104">
        <f t="shared" si="11"/>
        <v>1.7539267015706805</v>
      </c>
      <c r="S51" s="106"/>
      <c r="T51" s="104">
        <f t="shared" si="7"/>
        <v>0.3722466960352423</v>
      </c>
      <c r="U51" s="104">
        <f t="shared" si="10"/>
        <v>0.78139534883720929</v>
      </c>
      <c r="V51" s="106"/>
      <c r="W51" s="183" t="s">
        <v>504</v>
      </c>
    </row>
    <row r="52" spans="2:23" s="16" customFormat="1" ht="117" x14ac:dyDescent="0.25">
      <c r="B52" s="129" t="s">
        <v>51</v>
      </c>
      <c r="C52" s="143" t="s">
        <v>169</v>
      </c>
      <c r="D52" s="154" t="s">
        <v>170</v>
      </c>
      <c r="E52" s="123" t="s">
        <v>98</v>
      </c>
      <c r="F52" s="138" t="s">
        <v>343</v>
      </c>
      <c r="G52" s="125">
        <v>292</v>
      </c>
      <c r="H52" s="114">
        <v>66</v>
      </c>
      <c r="I52" s="114">
        <v>95</v>
      </c>
      <c r="J52" s="114">
        <v>30</v>
      </c>
      <c r="K52" s="114">
        <v>101</v>
      </c>
      <c r="L52" s="114">
        <v>94</v>
      </c>
      <c r="M52" s="103">
        <v>98</v>
      </c>
      <c r="N52" s="114">
        <v>26</v>
      </c>
      <c r="O52" s="114"/>
      <c r="P52" s="104">
        <f t="shared" si="6"/>
        <v>1.4242424242424243</v>
      </c>
      <c r="Q52" s="104">
        <f t="shared" si="8"/>
        <v>1.0315789473684212</v>
      </c>
      <c r="R52" s="104">
        <f t="shared" si="11"/>
        <v>0.8666666666666667</v>
      </c>
      <c r="S52" s="106"/>
      <c r="T52" s="104">
        <f t="shared" si="7"/>
        <v>1.1925465838509317</v>
      </c>
      <c r="U52" s="104">
        <f t="shared" si="10"/>
        <v>1.1413612565445026</v>
      </c>
      <c r="V52" s="106"/>
      <c r="W52" s="181" t="s">
        <v>505</v>
      </c>
    </row>
    <row r="53" spans="2:23" s="16" customFormat="1" ht="103.5" x14ac:dyDescent="0.25">
      <c r="B53" s="129" t="s">
        <v>51</v>
      </c>
      <c r="C53" s="143" t="s">
        <v>171</v>
      </c>
      <c r="D53" s="137" t="s">
        <v>172</v>
      </c>
      <c r="E53" s="123" t="s">
        <v>98</v>
      </c>
      <c r="F53" s="138" t="s">
        <v>344</v>
      </c>
      <c r="G53" s="125">
        <v>28556</v>
      </c>
      <c r="H53" s="114">
        <v>8955</v>
      </c>
      <c r="I53" s="114">
        <v>8260</v>
      </c>
      <c r="J53" s="114">
        <v>5541</v>
      </c>
      <c r="K53" s="114">
        <v>5800</v>
      </c>
      <c r="L53" s="114">
        <v>6921</v>
      </c>
      <c r="M53" s="103">
        <v>8705</v>
      </c>
      <c r="N53" s="114">
        <v>4539</v>
      </c>
      <c r="O53" s="114"/>
      <c r="P53" s="104">
        <f t="shared" si="6"/>
        <v>0.77286432160804019</v>
      </c>
      <c r="Q53" s="104">
        <f t="shared" si="8"/>
        <v>1.0538740920096852</v>
      </c>
      <c r="R53" s="104">
        <f t="shared" si="11"/>
        <v>0.81916621548456958</v>
      </c>
      <c r="S53" s="106"/>
      <c r="T53" s="104">
        <f t="shared" si="7"/>
        <v>0.90769677606738308</v>
      </c>
      <c r="U53" s="104">
        <f t="shared" si="10"/>
        <v>0.88613991914220425</v>
      </c>
      <c r="V53" s="106"/>
      <c r="W53" s="183" t="s">
        <v>506</v>
      </c>
    </row>
    <row r="54" spans="2:23" s="16" customFormat="1" ht="115.5" x14ac:dyDescent="0.25">
      <c r="B54" s="129" t="s">
        <v>89</v>
      </c>
      <c r="C54" s="130" t="s">
        <v>173</v>
      </c>
      <c r="D54" s="156" t="s">
        <v>174</v>
      </c>
      <c r="E54" s="123" t="s">
        <v>98</v>
      </c>
      <c r="F54" s="134" t="s">
        <v>345</v>
      </c>
      <c r="G54" s="125">
        <v>358</v>
      </c>
      <c r="H54" s="114">
        <v>88</v>
      </c>
      <c r="I54" s="114">
        <v>91</v>
      </c>
      <c r="J54" s="114">
        <v>70</v>
      </c>
      <c r="K54" s="114">
        <v>109</v>
      </c>
      <c r="L54" s="114">
        <v>88</v>
      </c>
      <c r="M54" s="103">
        <v>79</v>
      </c>
      <c r="N54" s="114">
        <v>88</v>
      </c>
      <c r="O54" s="114"/>
      <c r="P54" s="104">
        <f t="shared" si="6"/>
        <v>1</v>
      </c>
      <c r="Q54" s="104">
        <f t="shared" si="8"/>
        <v>0.86813186813186816</v>
      </c>
      <c r="R54" s="104">
        <f t="shared" si="11"/>
        <v>1.2571428571428571</v>
      </c>
      <c r="S54" s="106"/>
      <c r="T54" s="104">
        <f t="shared" si="7"/>
        <v>0.93296089385474856</v>
      </c>
      <c r="U54" s="104">
        <f t="shared" si="10"/>
        <v>1.0240963855421688</v>
      </c>
      <c r="V54" s="106"/>
      <c r="W54" s="183" t="s">
        <v>507</v>
      </c>
    </row>
    <row r="55" spans="2:23" s="16" customFormat="1" ht="104.25" x14ac:dyDescent="0.25">
      <c r="B55" s="115" t="s">
        <v>52</v>
      </c>
      <c r="C55" s="135" t="s">
        <v>175</v>
      </c>
      <c r="D55" s="157" t="s">
        <v>176</v>
      </c>
      <c r="E55" s="140" t="s">
        <v>98</v>
      </c>
      <c r="F55" s="158" t="s">
        <v>322</v>
      </c>
      <c r="G55" s="119">
        <v>8640</v>
      </c>
      <c r="H55" s="114">
        <v>3240</v>
      </c>
      <c r="I55" s="114">
        <v>2160</v>
      </c>
      <c r="J55" s="114">
        <v>1080</v>
      </c>
      <c r="K55" s="114">
        <v>2160</v>
      </c>
      <c r="L55" s="114">
        <v>3395</v>
      </c>
      <c r="M55" s="103">
        <v>1310</v>
      </c>
      <c r="N55" s="114">
        <v>1206</v>
      </c>
      <c r="O55" s="114"/>
      <c r="P55" s="104">
        <f t="shared" si="6"/>
        <v>1.0478395061728396</v>
      </c>
      <c r="Q55" s="104">
        <f t="shared" si="8"/>
        <v>0.60648148148148151</v>
      </c>
      <c r="R55" s="104">
        <f t="shared" si="11"/>
        <v>1.1166666666666667</v>
      </c>
      <c r="S55" s="106"/>
      <c r="T55" s="104">
        <f t="shared" si="7"/>
        <v>0.87129629629629635</v>
      </c>
      <c r="U55" s="104">
        <f t="shared" si="10"/>
        <v>0.91219135802469131</v>
      </c>
      <c r="V55" s="106"/>
      <c r="W55" s="183" t="s">
        <v>508</v>
      </c>
    </row>
    <row r="56" spans="2:23" s="16" customFormat="1" ht="102.75" x14ac:dyDescent="0.25">
      <c r="B56" s="129" t="s">
        <v>53</v>
      </c>
      <c r="C56" s="143" t="s">
        <v>177</v>
      </c>
      <c r="D56" s="137" t="s">
        <v>178</v>
      </c>
      <c r="E56" s="123" t="s">
        <v>98</v>
      </c>
      <c r="F56" s="138" t="s">
        <v>346</v>
      </c>
      <c r="G56" s="125">
        <v>128</v>
      </c>
      <c r="H56" s="114">
        <v>48</v>
      </c>
      <c r="I56" s="114">
        <v>32</v>
      </c>
      <c r="J56" s="114">
        <v>16</v>
      </c>
      <c r="K56" s="114">
        <v>32</v>
      </c>
      <c r="L56" s="114">
        <v>47</v>
      </c>
      <c r="M56" s="103">
        <v>25</v>
      </c>
      <c r="N56" s="114">
        <v>16</v>
      </c>
      <c r="O56" s="114"/>
      <c r="P56" s="104">
        <f t="shared" si="6"/>
        <v>0.97916666666666663</v>
      </c>
      <c r="Q56" s="104">
        <f t="shared" si="8"/>
        <v>0.78125</v>
      </c>
      <c r="R56" s="104">
        <f t="shared" si="11"/>
        <v>1</v>
      </c>
      <c r="S56" s="106"/>
      <c r="T56" s="104">
        <f t="shared" si="7"/>
        <v>0.9</v>
      </c>
      <c r="U56" s="104">
        <f t="shared" si="10"/>
        <v>0.91666666666666663</v>
      </c>
      <c r="V56" s="106"/>
      <c r="W56" s="183" t="s">
        <v>509</v>
      </c>
    </row>
    <row r="57" spans="2:23" s="16" customFormat="1" ht="102.75" x14ac:dyDescent="0.25">
      <c r="B57" s="129" t="s">
        <v>53</v>
      </c>
      <c r="C57" s="121" t="s">
        <v>179</v>
      </c>
      <c r="D57" s="159" t="s">
        <v>180</v>
      </c>
      <c r="E57" s="123" t="s">
        <v>98</v>
      </c>
      <c r="F57" s="138" t="s">
        <v>309</v>
      </c>
      <c r="G57" s="125">
        <v>8</v>
      </c>
      <c r="H57" s="114">
        <v>3</v>
      </c>
      <c r="I57" s="114">
        <v>2</v>
      </c>
      <c r="J57" s="114">
        <v>1</v>
      </c>
      <c r="K57" s="114">
        <v>2</v>
      </c>
      <c r="L57" s="114">
        <v>3</v>
      </c>
      <c r="M57" s="103">
        <v>1</v>
      </c>
      <c r="N57" s="114">
        <v>1</v>
      </c>
      <c r="O57" s="114"/>
      <c r="P57" s="104">
        <f t="shared" si="6"/>
        <v>1</v>
      </c>
      <c r="Q57" s="104">
        <f t="shared" si="8"/>
        <v>0.5</v>
      </c>
      <c r="R57" s="104">
        <f t="shared" si="11"/>
        <v>1</v>
      </c>
      <c r="S57" s="106"/>
      <c r="T57" s="104">
        <f t="shared" si="7"/>
        <v>0.8</v>
      </c>
      <c r="U57" s="104">
        <f t="shared" si="10"/>
        <v>0.83333333333333337</v>
      </c>
      <c r="V57" s="106"/>
      <c r="W57" s="183" t="s">
        <v>510</v>
      </c>
    </row>
    <row r="58" spans="2:23" s="16" customFormat="1" ht="105" x14ac:dyDescent="0.25">
      <c r="B58" s="115" t="s">
        <v>54</v>
      </c>
      <c r="C58" s="135" t="s">
        <v>181</v>
      </c>
      <c r="D58" s="117" t="s">
        <v>182</v>
      </c>
      <c r="E58" s="140" t="s">
        <v>98</v>
      </c>
      <c r="F58" s="158" t="s">
        <v>347</v>
      </c>
      <c r="G58" s="119">
        <v>14538</v>
      </c>
      <c r="H58" s="114">
        <v>3292</v>
      </c>
      <c r="I58" s="114">
        <v>3360</v>
      </c>
      <c r="J58" s="114">
        <v>3962</v>
      </c>
      <c r="K58" s="114">
        <v>3924</v>
      </c>
      <c r="L58" s="114">
        <v>2840</v>
      </c>
      <c r="M58" s="103">
        <v>3177</v>
      </c>
      <c r="N58" s="114">
        <v>3917</v>
      </c>
      <c r="O58" s="114"/>
      <c r="P58" s="104">
        <f t="shared" si="6"/>
        <v>0.86269744835965978</v>
      </c>
      <c r="Q58" s="104">
        <f t="shared" si="8"/>
        <v>0.94553571428571426</v>
      </c>
      <c r="R58" s="104">
        <f t="shared" si="11"/>
        <v>0.98864209994952046</v>
      </c>
      <c r="S58" s="106"/>
      <c r="T58" s="104">
        <f t="shared" si="7"/>
        <v>0.90453998797354174</v>
      </c>
      <c r="U58" s="104">
        <f t="shared" si="10"/>
        <v>0.9359336725080083</v>
      </c>
      <c r="V58" s="106"/>
      <c r="W58" s="181" t="s">
        <v>511</v>
      </c>
    </row>
    <row r="59" spans="2:23" s="16" customFormat="1" ht="118.5" x14ac:dyDescent="0.25">
      <c r="B59" s="129" t="s">
        <v>55</v>
      </c>
      <c r="C59" s="130" t="s">
        <v>183</v>
      </c>
      <c r="D59" s="131" t="s">
        <v>184</v>
      </c>
      <c r="E59" s="123" t="s">
        <v>98</v>
      </c>
      <c r="F59" s="142" t="s">
        <v>348</v>
      </c>
      <c r="G59" s="125">
        <v>291</v>
      </c>
      <c r="H59" s="114">
        <v>58</v>
      </c>
      <c r="I59" s="114">
        <v>84</v>
      </c>
      <c r="J59" s="114">
        <v>76</v>
      </c>
      <c r="K59" s="114">
        <v>73</v>
      </c>
      <c r="L59" s="114">
        <v>97</v>
      </c>
      <c r="M59" s="103">
        <v>75</v>
      </c>
      <c r="N59" s="114">
        <v>45</v>
      </c>
      <c r="O59" s="114"/>
      <c r="P59" s="104">
        <f t="shared" si="6"/>
        <v>1.6724137931034482</v>
      </c>
      <c r="Q59" s="104">
        <f t="shared" si="8"/>
        <v>0.8928571428571429</v>
      </c>
      <c r="R59" s="104">
        <f t="shared" si="11"/>
        <v>0.59210526315789469</v>
      </c>
      <c r="S59" s="106"/>
      <c r="T59" s="104">
        <f t="shared" si="7"/>
        <v>1.2112676056338028</v>
      </c>
      <c r="U59" s="104">
        <f t="shared" si="10"/>
        <v>0.99541284403669728</v>
      </c>
      <c r="V59" s="106"/>
      <c r="W59" s="183" t="s">
        <v>512</v>
      </c>
    </row>
    <row r="60" spans="2:23" s="16" customFormat="1" ht="105" x14ac:dyDescent="0.25">
      <c r="B60" s="120" t="s">
        <v>55</v>
      </c>
      <c r="C60" s="121" t="s">
        <v>185</v>
      </c>
      <c r="D60" s="124" t="s">
        <v>186</v>
      </c>
      <c r="E60" s="123" t="s">
        <v>98</v>
      </c>
      <c r="F60" s="124" t="s">
        <v>349</v>
      </c>
      <c r="G60" s="125">
        <v>316</v>
      </c>
      <c r="H60" s="114">
        <v>88</v>
      </c>
      <c r="I60" s="114">
        <v>81</v>
      </c>
      <c r="J60" s="114">
        <v>74</v>
      </c>
      <c r="K60" s="114">
        <v>73</v>
      </c>
      <c r="L60" s="114">
        <v>104</v>
      </c>
      <c r="M60" s="103">
        <v>101</v>
      </c>
      <c r="N60" s="114">
        <v>59</v>
      </c>
      <c r="O60" s="114"/>
      <c r="P60" s="104">
        <f t="shared" si="6"/>
        <v>1.1818181818181819</v>
      </c>
      <c r="Q60" s="104">
        <f t="shared" si="8"/>
        <v>1.2469135802469136</v>
      </c>
      <c r="R60" s="104">
        <f t="shared" si="11"/>
        <v>0.79729729729729726</v>
      </c>
      <c r="S60" s="106"/>
      <c r="T60" s="104">
        <f t="shared" si="7"/>
        <v>1.2130177514792899</v>
      </c>
      <c r="U60" s="104">
        <f t="shared" si="10"/>
        <v>1.0864197530864197</v>
      </c>
      <c r="V60" s="106"/>
      <c r="W60" s="183" t="s">
        <v>513</v>
      </c>
    </row>
    <row r="61" spans="2:23" s="16" customFormat="1" ht="105" x14ac:dyDescent="0.25">
      <c r="B61" s="129" t="s">
        <v>55</v>
      </c>
      <c r="C61" s="143" t="s">
        <v>187</v>
      </c>
      <c r="D61" s="138" t="s">
        <v>188</v>
      </c>
      <c r="E61" s="123" t="s">
        <v>98</v>
      </c>
      <c r="F61" s="138" t="s">
        <v>350</v>
      </c>
      <c r="G61" s="125">
        <v>210</v>
      </c>
      <c r="H61" s="114">
        <v>53</v>
      </c>
      <c r="I61" s="114">
        <v>35</v>
      </c>
      <c r="J61" s="114">
        <v>61</v>
      </c>
      <c r="K61" s="114">
        <v>61</v>
      </c>
      <c r="L61" s="114">
        <v>40</v>
      </c>
      <c r="M61" s="103">
        <v>45</v>
      </c>
      <c r="N61" s="114">
        <v>56</v>
      </c>
      <c r="O61" s="114"/>
      <c r="P61" s="104">
        <f t="shared" si="6"/>
        <v>0.75471698113207553</v>
      </c>
      <c r="Q61" s="104">
        <f t="shared" si="8"/>
        <v>1.2857142857142858</v>
      </c>
      <c r="R61" s="104">
        <f t="shared" si="11"/>
        <v>0.91803278688524592</v>
      </c>
      <c r="S61" s="106"/>
      <c r="T61" s="104">
        <f t="shared" si="7"/>
        <v>0.96590909090909094</v>
      </c>
      <c r="U61" s="104">
        <f t="shared" si="10"/>
        <v>0.94630872483221473</v>
      </c>
      <c r="V61" s="106"/>
      <c r="W61" s="183" t="s">
        <v>514</v>
      </c>
    </row>
    <row r="62" spans="2:23" s="16" customFormat="1" ht="105" x14ac:dyDescent="0.25">
      <c r="B62" s="129" t="s">
        <v>55</v>
      </c>
      <c r="C62" s="143" t="s">
        <v>189</v>
      </c>
      <c r="D62" s="138" t="s">
        <v>190</v>
      </c>
      <c r="E62" s="123" t="s">
        <v>98</v>
      </c>
      <c r="F62" s="138" t="s">
        <v>351</v>
      </c>
      <c r="G62" s="125">
        <v>1549</v>
      </c>
      <c r="H62" s="114">
        <v>231</v>
      </c>
      <c r="I62" s="114">
        <v>346</v>
      </c>
      <c r="J62" s="114">
        <v>486</v>
      </c>
      <c r="K62" s="114">
        <v>486</v>
      </c>
      <c r="L62" s="114">
        <v>520</v>
      </c>
      <c r="M62" s="103">
        <v>400</v>
      </c>
      <c r="N62" s="114">
        <v>426</v>
      </c>
      <c r="O62" s="114"/>
      <c r="P62" s="104">
        <f t="shared" si="6"/>
        <v>2.2510822510822512</v>
      </c>
      <c r="Q62" s="104">
        <f t="shared" si="8"/>
        <v>1.1560693641618498</v>
      </c>
      <c r="R62" s="104">
        <f t="shared" si="11"/>
        <v>0.87654320987654322</v>
      </c>
      <c r="S62" s="106"/>
      <c r="T62" s="104">
        <f t="shared" si="7"/>
        <v>1.5944540727902947</v>
      </c>
      <c r="U62" s="104">
        <f t="shared" si="10"/>
        <v>1.2662276575729068</v>
      </c>
      <c r="V62" s="106"/>
      <c r="W62" s="183" t="s">
        <v>515</v>
      </c>
    </row>
    <row r="63" spans="2:23" s="16" customFormat="1" ht="105" x14ac:dyDescent="0.25">
      <c r="B63" s="129" t="s">
        <v>55</v>
      </c>
      <c r="C63" s="130" t="s">
        <v>191</v>
      </c>
      <c r="D63" s="131" t="s">
        <v>192</v>
      </c>
      <c r="E63" s="123" t="s">
        <v>98</v>
      </c>
      <c r="F63" s="138" t="s">
        <v>352</v>
      </c>
      <c r="G63" s="125">
        <v>757</v>
      </c>
      <c r="H63" s="114">
        <v>139</v>
      </c>
      <c r="I63" s="114">
        <v>121</v>
      </c>
      <c r="J63" s="114">
        <v>260</v>
      </c>
      <c r="K63" s="114">
        <v>237</v>
      </c>
      <c r="L63" s="114">
        <v>270</v>
      </c>
      <c r="M63" s="103">
        <v>345</v>
      </c>
      <c r="N63" s="114">
        <v>343</v>
      </c>
      <c r="O63" s="114"/>
      <c r="P63" s="104">
        <f t="shared" si="6"/>
        <v>1.9424460431654675</v>
      </c>
      <c r="Q63" s="104">
        <f t="shared" si="8"/>
        <v>2.8512396694214877</v>
      </c>
      <c r="R63" s="104">
        <f t="shared" si="11"/>
        <v>1.3192307692307692</v>
      </c>
      <c r="S63" s="106"/>
      <c r="T63" s="104">
        <f t="shared" si="7"/>
        <v>2.3653846153846154</v>
      </c>
      <c r="U63" s="104">
        <f t="shared" si="10"/>
        <v>1.8423076923076922</v>
      </c>
      <c r="V63" s="106"/>
      <c r="W63" s="181" t="s">
        <v>516</v>
      </c>
    </row>
    <row r="64" spans="2:23" s="16" customFormat="1" ht="129" x14ac:dyDescent="0.25">
      <c r="B64" s="129" t="s">
        <v>56</v>
      </c>
      <c r="C64" s="143" t="s">
        <v>193</v>
      </c>
      <c r="D64" s="138" t="s">
        <v>194</v>
      </c>
      <c r="E64" s="123" t="s">
        <v>98</v>
      </c>
      <c r="F64" s="138" t="s">
        <v>353</v>
      </c>
      <c r="G64" s="125">
        <v>3988</v>
      </c>
      <c r="H64" s="114">
        <v>949</v>
      </c>
      <c r="I64" s="114">
        <v>968</v>
      </c>
      <c r="J64" s="114">
        <v>1036</v>
      </c>
      <c r="K64" s="114">
        <v>1035</v>
      </c>
      <c r="L64" s="114">
        <v>897</v>
      </c>
      <c r="M64" s="103">
        <v>1262</v>
      </c>
      <c r="N64" s="114">
        <v>828</v>
      </c>
      <c r="O64" s="114"/>
      <c r="P64" s="104">
        <f t="shared" si="6"/>
        <v>0.9452054794520548</v>
      </c>
      <c r="Q64" s="104">
        <f t="shared" si="8"/>
        <v>1.3037190082644627</v>
      </c>
      <c r="R64" s="104">
        <f t="shared" si="11"/>
        <v>0.79922779922779918</v>
      </c>
      <c r="S64" s="106"/>
      <c r="T64" s="104">
        <f t="shared" si="7"/>
        <v>1.1262389149713092</v>
      </c>
      <c r="U64" s="104">
        <f t="shared" si="10"/>
        <v>1.0115137148662376</v>
      </c>
      <c r="V64" s="106"/>
      <c r="W64" s="183" t="s">
        <v>517</v>
      </c>
    </row>
    <row r="65" spans="2:23" s="16" customFormat="1" ht="88.5" x14ac:dyDescent="0.25">
      <c r="B65" s="129" t="s">
        <v>56</v>
      </c>
      <c r="C65" s="138" t="s">
        <v>195</v>
      </c>
      <c r="D65" s="138" t="s">
        <v>196</v>
      </c>
      <c r="E65" s="123" t="s">
        <v>98</v>
      </c>
      <c r="F65" s="138" t="s">
        <v>354</v>
      </c>
      <c r="G65" s="125">
        <v>28</v>
      </c>
      <c r="H65" s="114">
        <v>6</v>
      </c>
      <c r="I65" s="114">
        <v>8</v>
      </c>
      <c r="J65" s="114">
        <v>8</v>
      </c>
      <c r="K65" s="114">
        <v>6</v>
      </c>
      <c r="L65" s="114">
        <v>3</v>
      </c>
      <c r="M65" s="103">
        <v>9</v>
      </c>
      <c r="N65" s="114">
        <v>5</v>
      </c>
      <c r="O65" s="114"/>
      <c r="P65" s="104">
        <f t="shared" si="6"/>
        <v>0.5</v>
      </c>
      <c r="Q65" s="104">
        <f t="shared" si="8"/>
        <v>1.125</v>
      </c>
      <c r="R65" s="104">
        <f t="shared" si="11"/>
        <v>0.625</v>
      </c>
      <c r="S65" s="106"/>
      <c r="T65" s="104">
        <f t="shared" si="7"/>
        <v>0.8571428571428571</v>
      </c>
      <c r="U65" s="104">
        <f t="shared" si="10"/>
        <v>0.77272727272727271</v>
      </c>
      <c r="V65" s="106"/>
      <c r="W65" s="183" t="s">
        <v>518</v>
      </c>
    </row>
    <row r="66" spans="2:23" s="16" customFormat="1" ht="117" x14ac:dyDescent="0.25">
      <c r="B66" s="129" t="s">
        <v>57</v>
      </c>
      <c r="C66" s="144" t="s">
        <v>197</v>
      </c>
      <c r="D66" s="138" t="s">
        <v>198</v>
      </c>
      <c r="E66" s="123" t="s">
        <v>98</v>
      </c>
      <c r="F66" s="138" t="s">
        <v>355</v>
      </c>
      <c r="G66" s="125">
        <v>1604</v>
      </c>
      <c r="H66" s="114">
        <v>353</v>
      </c>
      <c r="I66" s="114">
        <v>411</v>
      </c>
      <c r="J66" s="114">
        <v>426</v>
      </c>
      <c r="K66" s="114">
        <v>414</v>
      </c>
      <c r="L66" s="114">
        <v>365</v>
      </c>
      <c r="M66" s="103">
        <v>321</v>
      </c>
      <c r="N66" s="114">
        <v>417</v>
      </c>
      <c r="O66" s="114"/>
      <c r="P66" s="104">
        <f t="shared" si="6"/>
        <v>1.0339943342776203</v>
      </c>
      <c r="Q66" s="104">
        <f t="shared" si="8"/>
        <v>0.78102189781021902</v>
      </c>
      <c r="R66" s="104">
        <f t="shared" si="11"/>
        <v>0.97887323943661975</v>
      </c>
      <c r="S66" s="106"/>
      <c r="T66" s="104">
        <f t="shared" si="7"/>
        <v>0.89790575916230364</v>
      </c>
      <c r="U66" s="104">
        <f t="shared" si="10"/>
        <v>0.92689075630252105</v>
      </c>
      <c r="V66" s="106"/>
      <c r="W66" s="183" t="s">
        <v>519</v>
      </c>
    </row>
    <row r="67" spans="2:23" s="16" customFormat="1" ht="146.25" x14ac:dyDescent="0.25">
      <c r="B67" s="160" t="s">
        <v>58</v>
      </c>
      <c r="C67" s="161" t="s">
        <v>199</v>
      </c>
      <c r="D67" s="162" t="s">
        <v>200</v>
      </c>
      <c r="E67" s="140" t="s">
        <v>98</v>
      </c>
      <c r="F67" s="162" t="s">
        <v>356</v>
      </c>
      <c r="G67" s="119">
        <v>2082</v>
      </c>
      <c r="H67" s="114">
        <v>513</v>
      </c>
      <c r="I67" s="114">
        <v>528</v>
      </c>
      <c r="J67" s="114">
        <v>513</v>
      </c>
      <c r="K67" s="114">
        <v>528</v>
      </c>
      <c r="L67" s="114">
        <v>514</v>
      </c>
      <c r="M67" s="103">
        <v>308</v>
      </c>
      <c r="N67" s="114">
        <v>278</v>
      </c>
      <c r="O67" s="114"/>
      <c r="P67" s="104">
        <f t="shared" si="6"/>
        <v>1.0019493177387915</v>
      </c>
      <c r="Q67" s="104">
        <f t="shared" si="8"/>
        <v>0.58333333333333337</v>
      </c>
      <c r="R67" s="104">
        <f t="shared" si="11"/>
        <v>0.54191033138401556</v>
      </c>
      <c r="S67" s="106"/>
      <c r="T67" s="104">
        <f t="shared" si="7"/>
        <v>0.78962536023054752</v>
      </c>
      <c r="U67" s="104">
        <f t="shared" si="10"/>
        <v>0.70785070785070781</v>
      </c>
      <c r="V67" s="106"/>
      <c r="W67" s="181" t="s">
        <v>520</v>
      </c>
    </row>
    <row r="68" spans="2:23" s="16" customFormat="1" ht="103.5" x14ac:dyDescent="0.25">
      <c r="B68" s="163" t="s">
        <v>59</v>
      </c>
      <c r="C68" s="164" t="s">
        <v>201</v>
      </c>
      <c r="D68" s="165" t="s">
        <v>202</v>
      </c>
      <c r="E68" s="123" t="s">
        <v>98</v>
      </c>
      <c r="F68" s="165" t="s">
        <v>357</v>
      </c>
      <c r="G68" s="125">
        <v>140</v>
      </c>
      <c r="H68" s="114">
        <v>34</v>
      </c>
      <c r="I68" s="114">
        <v>36</v>
      </c>
      <c r="J68" s="114">
        <v>34</v>
      </c>
      <c r="K68" s="114">
        <v>36</v>
      </c>
      <c r="L68" s="114">
        <v>16</v>
      </c>
      <c r="M68" s="103">
        <v>17</v>
      </c>
      <c r="N68" s="114">
        <v>4</v>
      </c>
      <c r="O68" s="114"/>
      <c r="P68" s="104">
        <f t="shared" si="6"/>
        <v>0.47058823529411764</v>
      </c>
      <c r="Q68" s="104">
        <f t="shared" si="8"/>
        <v>0.47222222222222221</v>
      </c>
      <c r="R68" s="104">
        <f t="shared" si="11"/>
        <v>0.11764705882352941</v>
      </c>
      <c r="S68" s="106"/>
      <c r="T68" s="104">
        <f t="shared" si="7"/>
        <v>0.47142857142857142</v>
      </c>
      <c r="U68" s="104">
        <f t="shared" si="10"/>
        <v>0.35576923076923078</v>
      </c>
      <c r="V68" s="106"/>
      <c r="W68" s="183" t="s">
        <v>521</v>
      </c>
    </row>
    <row r="69" spans="2:23" s="16" customFormat="1" ht="103.5" x14ac:dyDescent="0.25">
      <c r="B69" s="163" t="s">
        <v>59</v>
      </c>
      <c r="C69" s="164" t="s">
        <v>203</v>
      </c>
      <c r="D69" s="165" t="s">
        <v>204</v>
      </c>
      <c r="E69" s="123" t="s">
        <v>98</v>
      </c>
      <c r="F69" s="165" t="s">
        <v>358</v>
      </c>
      <c r="G69" s="125">
        <v>600</v>
      </c>
      <c r="H69" s="114">
        <v>144</v>
      </c>
      <c r="I69" s="114">
        <v>156</v>
      </c>
      <c r="J69" s="114">
        <v>144</v>
      </c>
      <c r="K69" s="114">
        <v>156</v>
      </c>
      <c r="L69" s="114">
        <v>137</v>
      </c>
      <c r="M69" s="103">
        <v>126</v>
      </c>
      <c r="N69" s="114">
        <v>195</v>
      </c>
      <c r="O69" s="114"/>
      <c r="P69" s="104">
        <f t="shared" si="6"/>
        <v>0.95138888888888884</v>
      </c>
      <c r="Q69" s="104">
        <f t="shared" si="8"/>
        <v>0.80769230769230771</v>
      </c>
      <c r="R69" s="104">
        <f t="shared" si="11"/>
        <v>1.3541666666666667</v>
      </c>
      <c r="S69" s="106"/>
      <c r="T69" s="104">
        <f t="shared" si="7"/>
        <v>0.87666666666666671</v>
      </c>
      <c r="U69" s="104">
        <f t="shared" si="10"/>
        <v>1.0315315315315314</v>
      </c>
      <c r="V69" s="106"/>
      <c r="W69" s="183" t="s">
        <v>522</v>
      </c>
    </row>
    <row r="70" spans="2:23" s="16" customFormat="1" ht="103.5" x14ac:dyDescent="0.25">
      <c r="B70" s="163" t="s">
        <v>59</v>
      </c>
      <c r="C70" s="164" t="s">
        <v>205</v>
      </c>
      <c r="D70" s="165" t="s">
        <v>206</v>
      </c>
      <c r="E70" s="123" t="s">
        <v>98</v>
      </c>
      <c r="F70" s="165" t="s">
        <v>359</v>
      </c>
      <c r="G70" s="125">
        <v>140</v>
      </c>
      <c r="H70" s="114">
        <v>34</v>
      </c>
      <c r="I70" s="114">
        <v>36</v>
      </c>
      <c r="J70" s="114">
        <v>34</v>
      </c>
      <c r="K70" s="114">
        <v>36</v>
      </c>
      <c r="L70" s="114">
        <v>28</v>
      </c>
      <c r="M70" s="103">
        <v>23</v>
      </c>
      <c r="N70" s="114">
        <v>30</v>
      </c>
      <c r="O70" s="114"/>
      <c r="P70" s="104">
        <f t="shared" si="6"/>
        <v>0.82352941176470584</v>
      </c>
      <c r="Q70" s="104">
        <f t="shared" si="8"/>
        <v>0.63888888888888884</v>
      </c>
      <c r="R70" s="104">
        <f t="shared" si="11"/>
        <v>0.88235294117647056</v>
      </c>
      <c r="S70" s="106"/>
      <c r="T70" s="104">
        <f t="shared" si="7"/>
        <v>0.72857142857142854</v>
      </c>
      <c r="U70" s="104">
        <f t="shared" si="10"/>
        <v>0.77884615384615385</v>
      </c>
      <c r="V70" s="106"/>
      <c r="W70" s="183" t="s">
        <v>523</v>
      </c>
    </row>
    <row r="71" spans="2:23" s="16" customFormat="1" ht="114.75" x14ac:dyDescent="0.25">
      <c r="B71" s="163" t="s">
        <v>59</v>
      </c>
      <c r="C71" s="164" t="s">
        <v>207</v>
      </c>
      <c r="D71" s="165" t="s">
        <v>208</v>
      </c>
      <c r="E71" s="123" t="s">
        <v>98</v>
      </c>
      <c r="F71" s="165" t="s">
        <v>360</v>
      </c>
      <c r="G71" s="125">
        <v>1482</v>
      </c>
      <c r="H71" s="114">
        <v>369</v>
      </c>
      <c r="I71" s="114">
        <v>372</v>
      </c>
      <c r="J71" s="114">
        <v>369</v>
      </c>
      <c r="K71" s="114">
        <v>372</v>
      </c>
      <c r="L71" s="114">
        <v>302</v>
      </c>
      <c r="M71" s="103">
        <v>204</v>
      </c>
      <c r="N71" s="114">
        <v>139</v>
      </c>
      <c r="O71" s="114"/>
      <c r="P71" s="104">
        <f t="shared" si="6"/>
        <v>0.81842818428184283</v>
      </c>
      <c r="Q71" s="104">
        <f t="shared" si="8"/>
        <v>0.54838709677419351</v>
      </c>
      <c r="R71" s="104">
        <f t="shared" ref="R71" si="12">IFERROR((N71/J71),"NO DISPONIBLE")</f>
        <v>0.37669376693766937</v>
      </c>
      <c r="S71" s="106"/>
      <c r="T71" s="104">
        <f t="shared" si="7"/>
        <v>0.68286099865047234</v>
      </c>
      <c r="U71" s="104">
        <f t="shared" si="10"/>
        <v>0.58108108108108103</v>
      </c>
      <c r="V71" s="106"/>
      <c r="W71" s="183" t="s">
        <v>524</v>
      </c>
    </row>
    <row r="72" spans="2:23" s="16" customFormat="1" ht="103.5" x14ac:dyDescent="0.25">
      <c r="B72" s="120" t="s">
        <v>59</v>
      </c>
      <c r="C72" s="128" t="s">
        <v>209</v>
      </c>
      <c r="D72" s="166" t="s">
        <v>210</v>
      </c>
      <c r="E72" s="123" t="s">
        <v>98</v>
      </c>
      <c r="F72" s="165" t="s">
        <v>361</v>
      </c>
      <c r="G72" s="125">
        <v>60</v>
      </c>
      <c r="H72" s="114">
        <v>17</v>
      </c>
      <c r="I72" s="114">
        <v>13</v>
      </c>
      <c r="J72" s="114">
        <v>17</v>
      </c>
      <c r="K72" s="114">
        <v>13</v>
      </c>
      <c r="L72" s="114">
        <v>11</v>
      </c>
      <c r="M72" s="103">
        <v>6</v>
      </c>
      <c r="N72" s="114">
        <v>6</v>
      </c>
      <c r="O72" s="114"/>
      <c r="P72" s="104">
        <f t="shared" si="6"/>
        <v>0.6470588235294118</v>
      </c>
      <c r="Q72" s="104">
        <f t="shared" si="8"/>
        <v>0.46153846153846156</v>
      </c>
      <c r="R72" s="104">
        <f t="shared" ref="R72:R103" si="13">IFERROR((N72/J72),"NO DISPONIBLE")</f>
        <v>0.35294117647058826</v>
      </c>
      <c r="S72" s="106"/>
      <c r="T72" s="104">
        <f t="shared" si="7"/>
        <v>0.56666666666666665</v>
      </c>
      <c r="U72" s="104">
        <f t="shared" si="10"/>
        <v>0.48936170212765956</v>
      </c>
      <c r="V72" s="106"/>
      <c r="W72" s="181" t="s">
        <v>525</v>
      </c>
    </row>
    <row r="73" spans="2:23" s="16" customFormat="1" ht="103.5" x14ac:dyDescent="0.25">
      <c r="B73" s="115" t="s">
        <v>60</v>
      </c>
      <c r="C73" s="135" t="s">
        <v>211</v>
      </c>
      <c r="D73" s="146" t="s">
        <v>212</v>
      </c>
      <c r="E73" s="140" t="s">
        <v>98</v>
      </c>
      <c r="F73" s="146" t="s">
        <v>358</v>
      </c>
      <c r="G73" s="119">
        <v>7597</v>
      </c>
      <c r="H73" s="114">
        <v>1727</v>
      </c>
      <c r="I73" s="114">
        <v>1895</v>
      </c>
      <c r="J73" s="114">
        <v>1987</v>
      </c>
      <c r="K73" s="114">
        <v>1988</v>
      </c>
      <c r="L73" s="114">
        <v>1600</v>
      </c>
      <c r="M73" s="103">
        <v>732</v>
      </c>
      <c r="N73" s="114">
        <v>508</v>
      </c>
      <c r="O73" s="114"/>
      <c r="P73" s="104">
        <f t="shared" si="6"/>
        <v>0.92646207295888827</v>
      </c>
      <c r="Q73" s="104">
        <f t="shared" si="8"/>
        <v>0.38627968337730872</v>
      </c>
      <c r="R73" s="104">
        <f t="shared" si="13"/>
        <v>0.25566180171112229</v>
      </c>
      <c r="S73" s="106"/>
      <c r="T73" s="104">
        <f t="shared" si="7"/>
        <v>0.64384318056322476</v>
      </c>
      <c r="U73" s="104">
        <f t="shared" si="10"/>
        <v>0.50632911392405067</v>
      </c>
      <c r="V73" s="106"/>
      <c r="W73" s="183" t="s">
        <v>526</v>
      </c>
    </row>
    <row r="74" spans="2:23" s="16" customFormat="1" ht="103.5" x14ac:dyDescent="0.25">
      <c r="B74" s="129" t="s">
        <v>61</v>
      </c>
      <c r="C74" s="130" t="s">
        <v>213</v>
      </c>
      <c r="D74" s="131" t="s">
        <v>214</v>
      </c>
      <c r="E74" s="123" t="s">
        <v>98</v>
      </c>
      <c r="F74" s="134" t="s">
        <v>362</v>
      </c>
      <c r="G74" s="125">
        <v>354</v>
      </c>
      <c r="H74" s="114">
        <v>95</v>
      </c>
      <c r="I74" s="114">
        <v>87</v>
      </c>
      <c r="J74" s="114">
        <v>86</v>
      </c>
      <c r="K74" s="114">
        <v>86</v>
      </c>
      <c r="L74" s="114">
        <v>58</v>
      </c>
      <c r="M74" s="103">
        <v>60</v>
      </c>
      <c r="N74" s="114">
        <v>62</v>
      </c>
      <c r="O74" s="114"/>
      <c r="P74" s="104">
        <f t="shared" si="6"/>
        <v>0.61052631578947369</v>
      </c>
      <c r="Q74" s="104">
        <f t="shared" si="8"/>
        <v>0.68965517241379315</v>
      </c>
      <c r="R74" s="104">
        <f t="shared" si="13"/>
        <v>0.72093023255813948</v>
      </c>
      <c r="S74" s="106"/>
      <c r="T74" s="104">
        <f t="shared" si="7"/>
        <v>0.64835164835164838</v>
      </c>
      <c r="U74" s="104">
        <f t="shared" si="10"/>
        <v>0.67164179104477617</v>
      </c>
      <c r="V74" s="106"/>
      <c r="W74" s="183" t="s">
        <v>527</v>
      </c>
    </row>
    <row r="75" spans="2:23" s="16" customFormat="1" ht="103.5" x14ac:dyDescent="0.25">
      <c r="B75" s="129" t="s">
        <v>61</v>
      </c>
      <c r="C75" s="130" t="s">
        <v>215</v>
      </c>
      <c r="D75" s="131" t="s">
        <v>216</v>
      </c>
      <c r="E75" s="123" t="s">
        <v>98</v>
      </c>
      <c r="F75" s="134" t="s">
        <v>363</v>
      </c>
      <c r="G75" s="125">
        <v>1405</v>
      </c>
      <c r="H75" s="114">
        <v>346</v>
      </c>
      <c r="I75" s="114">
        <v>325</v>
      </c>
      <c r="J75" s="114">
        <v>367</v>
      </c>
      <c r="K75" s="114">
        <v>367</v>
      </c>
      <c r="L75" s="114">
        <v>329</v>
      </c>
      <c r="M75" s="103">
        <v>197</v>
      </c>
      <c r="N75" s="114">
        <v>181</v>
      </c>
      <c r="O75" s="114"/>
      <c r="P75" s="104">
        <f t="shared" si="6"/>
        <v>0.95086705202312138</v>
      </c>
      <c r="Q75" s="104">
        <f t="shared" si="8"/>
        <v>0.60615384615384615</v>
      </c>
      <c r="R75" s="104">
        <f t="shared" si="13"/>
        <v>0.49318801089918257</v>
      </c>
      <c r="S75" s="106"/>
      <c r="T75" s="104">
        <f t="shared" si="7"/>
        <v>0.78390461997019378</v>
      </c>
      <c r="U75" s="104">
        <f t="shared" si="10"/>
        <v>0.68111753371868977</v>
      </c>
      <c r="V75" s="106"/>
      <c r="W75" s="183" t="s">
        <v>528</v>
      </c>
    </row>
    <row r="76" spans="2:23" s="16" customFormat="1" ht="103.5" x14ac:dyDescent="0.25">
      <c r="B76" s="129" t="s">
        <v>61</v>
      </c>
      <c r="C76" s="130" t="s">
        <v>217</v>
      </c>
      <c r="D76" s="131" t="s">
        <v>218</v>
      </c>
      <c r="E76" s="123" t="s">
        <v>98</v>
      </c>
      <c r="F76" s="134" t="s">
        <v>360</v>
      </c>
      <c r="G76" s="125">
        <v>5638</v>
      </c>
      <c r="H76" s="114">
        <v>1563</v>
      </c>
      <c r="I76" s="114">
        <v>1289</v>
      </c>
      <c r="J76" s="114">
        <v>1393</v>
      </c>
      <c r="K76" s="114">
        <v>1393</v>
      </c>
      <c r="L76" s="114">
        <v>1026</v>
      </c>
      <c r="M76" s="103">
        <v>443</v>
      </c>
      <c r="N76" s="114">
        <v>723</v>
      </c>
      <c r="O76" s="114"/>
      <c r="P76" s="104">
        <f t="shared" si="6"/>
        <v>0.65642994241842612</v>
      </c>
      <c r="Q76" s="104">
        <f t="shared" si="8"/>
        <v>0.34367726920093095</v>
      </c>
      <c r="R76" s="104">
        <f t="shared" si="13"/>
        <v>0.51902368987796121</v>
      </c>
      <c r="S76" s="106"/>
      <c r="T76" s="104">
        <f t="shared" si="7"/>
        <v>0.51507713884992989</v>
      </c>
      <c r="U76" s="104">
        <f t="shared" si="10"/>
        <v>0.51637220259128391</v>
      </c>
      <c r="V76" s="106"/>
      <c r="W76" s="181" t="s">
        <v>529</v>
      </c>
    </row>
    <row r="77" spans="2:23" s="16" customFormat="1" ht="103.5" x14ac:dyDescent="0.25">
      <c r="B77" s="129" t="s">
        <v>61</v>
      </c>
      <c r="C77" s="121" t="s">
        <v>219</v>
      </c>
      <c r="D77" s="131" t="s">
        <v>220</v>
      </c>
      <c r="E77" s="123" t="s">
        <v>98</v>
      </c>
      <c r="F77" s="134" t="s">
        <v>359</v>
      </c>
      <c r="G77" s="125">
        <v>1308</v>
      </c>
      <c r="H77" s="114">
        <v>318</v>
      </c>
      <c r="I77" s="114">
        <v>325</v>
      </c>
      <c r="J77" s="114">
        <v>333</v>
      </c>
      <c r="K77" s="114">
        <v>332</v>
      </c>
      <c r="L77" s="114">
        <v>283</v>
      </c>
      <c r="M77" s="103">
        <v>304</v>
      </c>
      <c r="N77" s="114">
        <v>301</v>
      </c>
      <c r="O77" s="114"/>
      <c r="P77" s="104">
        <f t="shared" si="6"/>
        <v>0.88993710691823902</v>
      </c>
      <c r="Q77" s="104">
        <f t="shared" si="8"/>
        <v>0.93538461538461537</v>
      </c>
      <c r="R77" s="104">
        <f t="shared" si="13"/>
        <v>0.90390390390390385</v>
      </c>
      <c r="S77" s="106"/>
      <c r="T77" s="104">
        <f t="shared" si="7"/>
        <v>0.91290824261275272</v>
      </c>
      <c r="U77" s="104">
        <f t="shared" si="10"/>
        <v>0.9098360655737705</v>
      </c>
      <c r="V77" s="106"/>
      <c r="W77" s="183" t="s">
        <v>530</v>
      </c>
    </row>
    <row r="78" spans="2:23" s="16" customFormat="1" ht="104.25" x14ac:dyDescent="0.25">
      <c r="B78" s="129" t="s">
        <v>61</v>
      </c>
      <c r="C78" s="130" t="s">
        <v>221</v>
      </c>
      <c r="D78" s="131" t="s">
        <v>222</v>
      </c>
      <c r="E78" s="123" t="s">
        <v>98</v>
      </c>
      <c r="F78" s="134" t="s">
        <v>364</v>
      </c>
      <c r="G78" s="125">
        <v>266</v>
      </c>
      <c r="H78" s="114">
        <v>69</v>
      </c>
      <c r="I78" s="114">
        <v>65</v>
      </c>
      <c r="J78" s="114">
        <v>66</v>
      </c>
      <c r="K78" s="114">
        <v>66</v>
      </c>
      <c r="L78" s="114">
        <v>70</v>
      </c>
      <c r="M78" s="103">
        <v>68</v>
      </c>
      <c r="N78" s="114">
        <v>74</v>
      </c>
      <c r="O78" s="114"/>
      <c r="P78" s="104">
        <f t="shared" si="6"/>
        <v>1.0144927536231885</v>
      </c>
      <c r="Q78" s="104">
        <f t="shared" si="8"/>
        <v>1.0461538461538462</v>
      </c>
      <c r="R78" s="104">
        <f t="shared" si="13"/>
        <v>1.1212121212121211</v>
      </c>
      <c r="S78" s="106"/>
      <c r="T78" s="104">
        <f t="shared" si="7"/>
        <v>1.0298507462686568</v>
      </c>
      <c r="U78" s="104">
        <f t="shared" si="10"/>
        <v>1.06</v>
      </c>
      <c r="V78" s="106"/>
      <c r="W78" s="183" t="s">
        <v>531</v>
      </c>
    </row>
    <row r="79" spans="2:23" s="16" customFormat="1" ht="100.5" x14ac:dyDescent="0.25">
      <c r="B79" s="115" t="s">
        <v>62</v>
      </c>
      <c r="C79" s="135" t="s">
        <v>223</v>
      </c>
      <c r="D79" s="117" t="s">
        <v>224</v>
      </c>
      <c r="E79" s="140" t="s">
        <v>98</v>
      </c>
      <c r="F79" s="147" t="s">
        <v>365</v>
      </c>
      <c r="G79" s="119">
        <v>2869</v>
      </c>
      <c r="H79" s="114">
        <v>804</v>
      </c>
      <c r="I79" s="114">
        <v>642</v>
      </c>
      <c r="J79" s="114">
        <v>712</v>
      </c>
      <c r="K79" s="114">
        <v>711</v>
      </c>
      <c r="L79" s="114">
        <v>1181</v>
      </c>
      <c r="M79" s="103">
        <v>559</v>
      </c>
      <c r="N79" s="114">
        <v>652</v>
      </c>
      <c r="O79" s="114"/>
      <c r="P79" s="104">
        <f t="shared" si="6"/>
        <v>1.4689054726368158</v>
      </c>
      <c r="Q79" s="104">
        <f t="shared" si="8"/>
        <v>0.87071651090342683</v>
      </c>
      <c r="R79" s="104">
        <f t="shared" si="13"/>
        <v>0.9157303370786517</v>
      </c>
      <c r="S79" s="106"/>
      <c r="T79" s="104">
        <f t="shared" si="7"/>
        <v>1.2033195020746887</v>
      </c>
      <c r="U79" s="104">
        <f t="shared" ref="U79:U110" si="14">IFERROR(((L79+M79+N79)/(H79+I79+J79)),"NO DISPONIBLE")</f>
        <v>1.1084337349397591</v>
      </c>
      <c r="V79" s="106"/>
      <c r="W79" s="183" t="s">
        <v>532</v>
      </c>
    </row>
    <row r="80" spans="2:23" s="16" customFormat="1" ht="102.75" x14ac:dyDescent="0.25">
      <c r="B80" s="129" t="s">
        <v>63</v>
      </c>
      <c r="C80" s="143" t="s">
        <v>225</v>
      </c>
      <c r="D80" s="138" t="s">
        <v>226</v>
      </c>
      <c r="E80" s="123" t="s">
        <v>98</v>
      </c>
      <c r="F80" s="138" t="s">
        <v>366</v>
      </c>
      <c r="G80" s="125">
        <v>1910</v>
      </c>
      <c r="H80" s="114">
        <v>453</v>
      </c>
      <c r="I80" s="114">
        <v>491</v>
      </c>
      <c r="J80" s="114">
        <v>483</v>
      </c>
      <c r="K80" s="114">
        <v>483</v>
      </c>
      <c r="L80" s="114">
        <v>497</v>
      </c>
      <c r="M80" s="103">
        <v>433</v>
      </c>
      <c r="N80" s="114">
        <v>498</v>
      </c>
      <c r="O80" s="114"/>
      <c r="P80" s="104">
        <f t="shared" ref="P80:P122" si="15">IFERROR((L80/H80),"NO DISPONIBLE")</f>
        <v>1.0971302428256071</v>
      </c>
      <c r="Q80" s="104">
        <f t="shared" si="8"/>
        <v>0.88187372708757639</v>
      </c>
      <c r="R80" s="104">
        <f t="shared" si="13"/>
        <v>1.031055900621118</v>
      </c>
      <c r="S80" s="106"/>
      <c r="T80" s="104">
        <f t="shared" ref="T80:T122" si="16">IFERROR(((L80+M80)/(H80+I80)),"NO DISPONIBLE")</f>
        <v>0.98516949152542377</v>
      </c>
      <c r="U80" s="104">
        <f t="shared" si="14"/>
        <v>1.0007007708479327</v>
      </c>
      <c r="V80" s="106"/>
      <c r="W80" s="183" t="s">
        <v>533</v>
      </c>
    </row>
    <row r="81" spans="2:23" s="16" customFormat="1" ht="102.75" x14ac:dyDescent="0.25">
      <c r="B81" s="120" t="s">
        <v>63</v>
      </c>
      <c r="C81" s="143" t="s">
        <v>227</v>
      </c>
      <c r="D81" s="138" t="s">
        <v>228</v>
      </c>
      <c r="E81" s="123" t="s">
        <v>98</v>
      </c>
      <c r="F81" s="138" t="s">
        <v>367</v>
      </c>
      <c r="G81" s="125">
        <v>24</v>
      </c>
      <c r="H81" s="114">
        <v>6</v>
      </c>
      <c r="I81" s="114">
        <v>5</v>
      </c>
      <c r="J81" s="114">
        <v>6</v>
      </c>
      <c r="K81" s="114">
        <v>7</v>
      </c>
      <c r="L81" s="114">
        <v>9</v>
      </c>
      <c r="M81" s="103">
        <v>2</v>
      </c>
      <c r="N81" s="114">
        <v>2</v>
      </c>
      <c r="O81" s="114"/>
      <c r="P81" s="104">
        <f t="shared" si="15"/>
        <v>1.5</v>
      </c>
      <c r="Q81" s="104">
        <f t="shared" ref="Q81:Q122" si="17">IFERROR((M81/I81),"NO DISPONIBLE")</f>
        <v>0.4</v>
      </c>
      <c r="R81" s="104">
        <f t="shared" si="13"/>
        <v>0.33333333333333331</v>
      </c>
      <c r="S81" s="106"/>
      <c r="T81" s="104">
        <f t="shared" si="16"/>
        <v>1</v>
      </c>
      <c r="U81" s="104">
        <f t="shared" si="14"/>
        <v>0.76470588235294112</v>
      </c>
      <c r="V81" s="106"/>
      <c r="W81" s="183" t="s">
        <v>534</v>
      </c>
    </row>
    <row r="82" spans="2:23" s="16" customFormat="1" ht="102.75" x14ac:dyDescent="0.25">
      <c r="B82" s="129" t="s">
        <v>63</v>
      </c>
      <c r="C82" s="143" t="s">
        <v>229</v>
      </c>
      <c r="D82" s="138" t="s">
        <v>230</v>
      </c>
      <c r="E82" s="123" t="s">
        <v>98</v>
      </c>
      <c r="F82" s="138" t="s">
        <v>368</v>
      </c>
      <c r="G82" s="125">
        <v>11</v>
      </c>
      <c r="H82" s="114">
        <v>2</v>
      </c>
      <c r="I82" s="114">
        <v>4</v>
      </c>
      <c r="J82" s="114">
        <v>3</v>
      </c>
      <c r="K82" s="114">
        <v>2</v>
      </c>
      <c r="L82" s="114">
        <v>2</v>
      </c>
      <c r="M82" s="103">
        <v>5</v>
      </c>
      <c r="N82" s="114">
        <v>4</v>
      </c>
      <c r="O82" s="114"/>
      <c r="P82" s="104">
        <f t="shared" si="15"/>
        <v>1</v>
      </c>
      <c r="Q82" s="104">
        <f t="shared" si="17"/>
        <v>1.25</v>
      </c>
      <c r="R82" s="104">
        <f t="shared" si="13"/>
        <v>1.3333333333333333</v>
      </c>
      <c r="S82" s="106"/>
      <c r="T82" s="104">
        <f t="shared" si="16"/>
        <v>1.1666666666666667</v>
      </c>
      <c r="U82" s="104">
        <f t="shared" si="14"/>
        <v>1.2222222222222223</v>
      </c>
      <c r="V82" s="106"/>
      <c r="W82" s="183" t="s">
        <v>535</v>
      </c>
    </row>
    <row r="83" spans="2:23" s="16" customFormat="1" ht="114.75" x14ac:dyDescent="0.25">
      <c r="B83" s="115" t="s">
        <v>64</v>
      </c>
      <c r="C83" s="135" t="s">
        <v>231</v>
      </c>
      <c r="D83" s="117" t="s">
        <v>232</v>
      </c>
      <c r="E83" s="140" t="s">
        <v>98</v>
      </c>
      <c r="F83" s="117" t="s">
        <v>331</v>
      </c>
      <c r="G83" s="119">
        <v>4520</v>
      </c>
      <c r="H83" s="114">
        <v>1900</v>
      </c>
      <c r="I83" s="114">
        <v>800</v>
      </c>
      <c r="J83" s="114">
        <v>870</v>
      </c>
      <c r="K83" s="114">
        <v>950</v>
      </c>
      <c r="L83" s="114">
        <v>2413</v>
      </c>
      <c r="M83" s="103">
        <v>924</v>
      </c>
      <c r="N83" s="114">
        <v>2403</v>
      </c>
      <c r="O83" s="114"/>
      <c r="P83" s="104">
        <f t="shared" si="15"/>
        <v>1.27</v>
      </c>
      <c r="Q83" s="104">
        <f t="shared" si="17"/>
        <v>1.155</v>
      </c>
      <c r="R83" s="104">
        <f t="shared" si="13"/>
        <v>2.7620689655172415</v>
      </c>
      <c r="S83" s="106"/>
      <c r="T83" s="104">
        <f t="shared" si="16"/>
        <v>1.2359259259259259</v>
      </c>
      <c r="U83" s="104">
        <f t="shared" si="14"/>
        <v>1.607843137254902</v>
      </c>
      <c r="V83" s="106"/>
      <c r="W83" s="183" t="s">
        <v>536</v>
      </c>
    </row>
    <row r="84" spans="2:23" s="16" customFormat="1" ht="103.5" x14ac:dyDescent="0.25">
      <c r="B84" s="129" t="s">
        <v>65</v>
      </c>
      <c r="C84" s="130" t="s">
        <v>233</v>
      </c>
      <c r="D84" s="131" t="s">
        <v>234</v>
      </c>
      <c r="E84" s="123" t="s">
        <v>98</v>
      </c>
      <c r="F84" s="131" t="s">
        <v>369</v>
      </c>
      <c r="G84" s="125">
        <v>15</v>
      </c>
      <c r="H84" s="114">
        <v>2</v>
      </c>
      <c r="I84" s="114">
        <v>4</v>
      </c>
      <c r="J84" s="114">
        <v>5</v>
      </c>
      <c r="K84" s="114">
        <v>4</v>
      </c>
      <c r="L84" s="114">
        <v>4</v>
      </c>
      <c r="M84" s="103">
        <v>3</v>
      </c>
      <c r="N84" s="114">
        <v>6</v>
      </c>
      <c r="O84" s="114"/>
      <c r="P84" s="104">
        <f t="shared" si="15"/>
        <v>2</v>
      </c>
      <c r="Q84" s="104">
        <f t="shared" si="17"/>
        <v>0.75</v>
      </c>
      <c r="R84" s="104">
        <f t="shared" si="13"/>
        <v>1.2</v>
      </c>
      <c r="S84" s="106"/>
      <c r="T84" s="104">
        <f t="shared" si="16"/>
        <v>1.1666666666666667</v>
      </c>
      <c r="U84" s="104">
        <f t="shared" si="14"/>
        <v>1.1818181818181819</v>
      </c>
      <c r="V84" s="106"/>
      <c r="W84" s="183" t="s">
        <v>537</v>
      </c>
    </row>
    <row r="85" spans="2:23" s="16" customFormat="1" ht="118.5" x14ac:dyDescent="0.25">
      <c r="B85" s="160" t="s">
        <v>66</v>
      </c>
      <c r="C85" s="161" t="s">
        <v>235</v>
      </c>
      <c r="D85" s="162" t="s">
        <v>236</v>
      </c>
      <c r="E85" s="140" t="s">
        <v>98</v>
      </c>
      <c r="F85" s="162" t="s">
        <v>370</v>
      </c>
      <c r="G85" s="119">
        <v>2604950</v>
      </c>
      <c r="H85" s="114">
        <v>775125</v>
      </c>
      <c r="I85" s="114">
        <v>690337</v>
      </c>
      <c r="J85" s="114">
        <v>364363</v>
      </c>
      <c r="K85" s="114">
        <v>775125</v>
      </c>
      <c r="L85" s="114">
        <v>371098</v>
      </c>
      <c r="M85" s="103">
        <v>1262839</v>
      </c>
      <c r="N85" s="114">
        <v>249464</v>
      </c>
      <c r="O85" s="114"/>
      <c r="P85" s="104">
        <f t="shared" si="15"/>
        <v>0.47875890985324948</v>
      </c>
      <c r="Q85" s="104">
        <f t="shared" si="17"/>
        <v>1.8293080046412116</v>
      </c>
      <c r="R85" s="104">
        <f t="shared" si="13"/>
        <v>0.68465788238652114</v>
      </c>
      <c r="S85" s="106"/>
      <c r="T85" s="104">
        <f t="shared" si="16"/>
        <v>1.1149637452216434</v>
      </c>
      <c r="U85" s="104">
        <f t="shared" si="14"/>
        <v>1.0292793026655553</v>
      </c>
      <c r="V85" s="106"/>
      <c r="W85" s="181" t="s">
        <v>538</v>
      </c>
    </row>
    <row r="86" spans="2:23" s="16" customFormat="1" ht="102.75" x14ac:dyDescent="0.25">
      <c r="B86" s="163" t="s">
        <v>67</v>
      </c>
      <c r="C86" s="164" t="s">
        <v>237</v>
      </c>
      <c r="D86" s="165" t="s">
        <v>238</v>
      </c>
      <c r="E86" s="123" t="s">
        <v>98</v>
      </c>
      <c r="F86" s="165" t="s">
        <v>371</v>
      </c>
      <c r="G86" s="125">
        <v>2477750</v>
      </c>
      <c r="H86" s="114">
        <v>743325</v>
      </c>
      <c r="I86" s="114">
        <v>658537</v>
      </c>
      <c r="J86" s="114">
        <v>332563</v>
      </c>
      <c r="K86" s="114">
        <v>743325</v>
      </c>
      <c r="L86" s="114">
        <v>351720</v>
      </c>
      <c r="M86" s="103">
        <v>1229090</v>
      </c>
      <c r="N86" s="114">
        <v>214160</v>
      </c>
      <c r="O86" s="114"/>
      <c r="P86" s="104">
        <f t="shared" si="15"/>
        <v>0.47317122389264454</v>
      </c>
      <c r="Q86" s="104">
        <f t="shared" si="17"/>
        <v>1.8663947507884902</v>
      </c>
      <c r="R86" s="104">
        <f t="shared" si="13"/>
        <v>0.64396821053454534</v>
      </c>
      <c r="S86" s="106"/>
      <c r="T86" s="104">
        <f t="shared" si="16"/>
        <v>1.1276502252004834</v>
      </c>
      <c r="U86" s="104">
        <f t="shared" si="14"/>
        <v>1.0349078224771899</v>
      </c>
      <c r="V86" s="106"/>
      <c r="W86" s="183" t="s">
        <v>539</v>
      </c>
    </row>
    <row r="87" spans="2:23" s="16" customFormat="1" ht="102.75" x14ac:dyDescent="0.25">
      <c r="B87" s="163" t="s">
        <v>67</v>
      </c>
      <c r="C87" s="164" t="s">
        <v>239</v>
      </c>
      <c r="D87" s="164" t="s">
        <v>240</v>
      </c>
      <c r="E87" s="123" t="s">
        <v>98</v>
      </c>
      <c r="F87" s="167" t="s">
        <v>371</v>
      </c>
      <c r="G87" s="125">
        <v>120000</v>
      </c>
      <c r="H87" s="114">
        <v>30000</v>
      </c>
      <c r="I87" s="114">
        <v>30000</v>
      </c>
      <c r="J87" s="114">
        <v>30000</v>
      </c>
      <c r="K87" s="114">
        <v>30000</v>
      </c>
      <c r="L87" s="114">
        <v>25888</v>
      </c>
      <c r="M87" s="103">
        <v>30692</v>
      </c>
      <c r="N87" s="114">
        <v>32199</v>
      </c>
      <c r="O87" s="114"/>
      <c r="P87" s="104">
        <f t="shared" si="15"/>
        <v>0.86293333333333333</v>
      </c>
      <c r="Q87" s="104">
        <f t="shared" si="17"/>
        <v>1.0230666666666666</v>
      </c>
      <c r="R87" s="104">
        <f t="shared" si="13"/>
        <v>1.0732999999999999</v>
      </c>
      <c r="S87" s="106"/>
      <c r="T87" s="104">
        <f t="shared" si="16"/>
        <v>0.94299999999999995</v>
      </c>
      <c r="U87" s="104">
        <f t="shared" si="14"/>
        <v>0.98643333333333338</v>
      </c>
      <c r="V87" s="106"/>
      <c r="W87" s="183" t="s">
        <v>540</v>
      </c>
    </row>
    <row r="88" spans="2:23" s="16" customFormat="1" ht="102.75" x14ac:dyDescent="0.25">
      <c r="B88" s="163" t="s">
        <v>67</v>
      </c>
      <c r="C88" s="164" t="s">
        <v>241</v>
      </c>
      <c r="D88" s="164" t="s">
        <v>242</v>
      </c>
      <c r="E88" s="123" t="s">
        <v>98</v>
      </c>
      <c r="F88" s="165" t="s">
        <v>372</v>
      </c>
      <c r="G88" s="125">
        <v>7200</v>
      </c>
      <c r="H88" s="114">
        <v>1800</v>
      </c>
      <c r="I88" s="114">
        <v>1800</v>
      </c>
      <c r="J88" s="114">
        <v>1800</v>
      </c>
      <c r="K88" s="114">
        <v>1800</v>
      </c>
      <c r="L88" s="114">
        <v>3000</v>
      </c>
      <c r="M88" s="103">
        <v>3046</v>
      </c>
      <c r="N88" s="114">
        <v>3105</v>
      </c>
      <c r="O88" s="114"/>
      <c r="P88" s="104">
        <f t="shared" si="15"/>
        <v>1.6666666666666667</v>
      </c>
      <c r="Q88" s="104">
        <f t="shared" si="17"/>
        <v>1.6922222222222223</v>
      </c>
      <c r="R88" s="104">
        <f t="shared" si="13"/>
        <v>1.7250000000000001</v>
      </c>
      <c r="S88" s="106"/>
      <c r="T88" s="104">
        <f t="shared" si="16"/>
        <v>1.6794444444444445</v>
      </c>
      <c r="U88" s="104">
        <f t="shared" si="14"/>
        <v>1.6946296296296297</v>
      </c>
      <c r="V88" s="106"/>
      <c r="W88" s="183" t="s">
        <v>541</v>
      </c>
    </row>
    <row r="89" spans="2:23" s="16" customFormat="1" ht="117" x14ac:dyDescent="0.25">
      <c r="B89" s="163" t="s">
        <v>67</v>
      </c>
      <c r="C89" s="164" t="s">
        <v>243</v>
      </c>
      <c r="D89" s="165" t="s">
        <v>244</v>
      </c>
      <c r="E89" s="123" t="s">
        <v>98</v>
      </c>
      <c r="F89" s="165" t="s">
        <v>373</v>
      </c>
      <c r="G89" s="125">
        <v>193</v>
      </c>
      <c r="H89" s="114">
        <v>40</v>
      </c>
      <c r="I89" s="114">
        <v>51</v>
      </c>
      <c r="J89" s="114">
        <v>51</v>
      </c>
      <c r="K89" s="114">
        <v>51</v>
      </c>
      <c r="L89" s="114">
        <v>42</v>
      </c>
      <c r="M89" s="103">
        <v>41</v>
      </c>
      <c r="N89" s="114">
        <v>57</v>
      </c>
      <c r="O89" s="114"/>
      <c r="P89" s="104">
        <f t="shared" si="15"/>
        <v>1.05</v>
      </c>
      <c r="Q89" s="104">
        <f t="shared" si="17"/>
        <v>0.80392156862745101</v>
      </c>
      <c r="R89" s="104">
        <f t="shared" si="13"/>
        <v>1.1176470588235294</v>
      </c>
      <c r="S89" s="106"/>
      <c r="T89" s="104">
        <f t="shared" si="16"/>
        <v>0.91208791208791207</v>
      </c>
      <c r="U89" s="104">
        <f t="shared" si="14"/>
        <v>0.9859154929577465</v>
      </c>
      <c r="V89" s="106"/>
      <c r="W89" s="183" t="s">
        <v>542</v>
      </c>
    </row>
    <row r="90" spans="2:23" s="16" customFormat="1" ht="129.75" x14ac:dyDescent="0.25">
      <c r="B90" s="160" t="s">
        <v>68</v>
      </c>
      <c r="C90" s="161" t="s">
        <v>245</v>
      </c>
      <c r="D90" s="162" t="s">
        <v>246</v>
      </c>
      <c r="E90" s="140" t="s">
        <v>98</v>
      </c>
      <c r="F90" s="162" t="s">
        <v>374</v>
      </c>
      <c r="G90" s="119">
        <v>950</v>
      </c>
      <c r="H90" s="114">
        <v>180</v>
      </c>
      <c r="I90" s="114">
        <v>350</v>
      </c>
      <c r="J90" s="114">
        <v>320</v>
      </c>
      <c r="K90" s="114">
        <v>100</v>
      </c>
      <c r="L90" s="114">
        <v>268</v>
      </c>
      <c r="M90" s="103">
        <v>340</v>
      </c>
      <c r="N90" s="114">
        <v>300</v>
      </c>
      <c r="O90" s="114"/>
      <c r="P90" s="104">
        <f t="shared" si="15"/>
        <v>1.4888888888888889</v>
      </c>
      <c r="Q90" s="104">
        <f t="shared" si="17"/>
        <v>0.97142857142857142</v>
      </c>
      <c r="R90" s="104">
        <f t="shared" si="13"/>
        <v>0.9375</v>
      </c>
      <c r="S90" s="106"/>
      <c r="T90" s="104">
        <f t="shared" si="16"/>
        <v>1.1471698113207547</v>
      </c>
      <c r="U90" s="104">
        <f t="shared" si="14"/>
        <v>1.0682352941176469</v>
      </c>
      <c r="V90" s="106"/>
      <c r="W90" s="183" t="s">
        <v>543</v>
      </c>
    </row>
    <row r="91" spans="2:23" s="16" customFormat="1" ht="102.75" x14ac:dyDescent="0.25">
      <c r="B91" s="163" t="s">
        <v>69</v>
      </c>
      <c r="C91" s="164" t="s">
        <v>247</v>
      </c>
      <c r="D91" s="165" t="s">
        <v>248</v>
      </c>
      <c r="E91" s="123" t="s">
        <v>98</v>
      </c>
      <c r="F91" s="165" t="s">
        <v>375</v>
      </c>
      <c r="G91" s="125">
        <v>170</v>
      </c>
      <c r="H91" s="114">
        <v>35</v>
      </c>
      <c r="I91" s="114">
        <v>55</v>
      </c>
      <c r="J91" s="114">
        <v>55</v>
      </c>
      <c r="K91" s="114">
        <v>25</v>
      </c>
      <c r="L91" s="114">
        <v>41</v>
      </c>
      <c r="M91" s="103">
        <v>46</v>
      </c>
      <c r="N91" s="114">
        <v>40</v>
      </c>
      <c r="O91" s="114"/>
      <c r="P91" s="104">
        <f t="shared" si="15"/>
        <v>1.1714285714285715</v>
      </c>
      <c r="Q91" s="104">
        <f t="shared" si="17"/>
        <v>0.83636363636363631</v>
      </c>
      <c r="R91" s="104">
        <f t="shared" si="13"/>
        <v>0.72727272727272729</v>
      </c>
      <c r="S91" s="106"/>
      <c r="T91" s="104">
        <f t="shared" si="16"/>
        <v>0.96666666666666667</v>
      </c>
      <c r="U91" s="104">
        <f t="shared" si="14"/>
        <v>0.87586206896551722</v>
      </c>
      <c r="V91" s="106"/>
      <c r="W91" s="183" t="s">
        <v>544</v>
      </c>
    </row>
    <row r="92" spans="2:23" s="16" customFormat="1" ht="104.25" x14ac:dyDescent="0.25">
      <c r="B92" s="163" t="s">
        <v>69</v>
      </c>
      <c r="C92" s="164" t="s">
        <v>249</v>
      </c>
      <c r="D92" s="165" t="s">
        <v>250</v>
      </c>
      <c r="E92" s="123" t="s">
        <v>98</v>
      </c>
      <c r="F92" s="165" t="s">
        <v>376</v>
      </c>
      <c r="G92" s="125">
        <v>200</v>
      </c>
      <c r="H92" s="114">
        <v>0</v>
      </c>
      <c r="I92" s="114">
        <v>200</v>
      </c>
      <c r="J92" s="114">
        <v>0</v>
      </c>
      <c r="K92" s="114">
        <v>0</v>
      </c>
      <c r="L92" s="114">
        <v>0</v>
      </c>
      <c r="M92" s="103">
        <v>353</v>
      </c>
      <c r="N92" s="114">
        <v>0</v>
      </c>
      <c r="O92" s="114"/>
      <c r="P92" s="104" t="str">
        <f t="shared" si="15"/>
        <v>NO DISPONIBLE</v>
      </c>
      <c r="Q92" s="104">
        <f t="shared" si="17"/>
        <v>1.7649999999999999</v>
      </c>
      <c r="R92" s="104" t="str">
        <f t="shared" si="13"/>
        <v>NO DISPONIBLE</v>
      </c>
      <c r="S92" s="106"/>
      <c r="T92" s="104">
        <f t="shared" si="16"/>
        <v>1.7649999999999999</v>
      </c>
      <c r="U92" s="104">
        <f t="shared" si="14"/>
        <v>1.7649999999999999</v>
      </c>
      <c r="V92" s="106"/>
      <c r="W92" s="186" t="s">
        <v>545</v>
      </c>
    </row>
    <row r="93" spans="2:23" s="16" customFormat="1" ht="119.25" x14ac:dyDescent="0.25">
      <c r="B93" s="163" t="s">
        <v>69</v>
      </c>
      <c r="C93" s="164" t="s">
        <v>251</v>
      </c>
      <c r="D93" s="165" t="s">
        <v>252</v>
      </c>
      <c r="E93" s="123" t="s">
        <v>98</v>
      </c>
      <c r="F93" s="165" t="s">
        <v>377</v>
      </c>
      <c r="G93" s="125">
        <v>135</v>
      </c>
      <c r="H93" s="114">
        <v>30</v>
      </c>
      <c r="I93" s="114">
        <v>40</v>
      </c>
      <c r="J93" s="114">
        <v>40</v>
      </c>
      <c r="K93" s="114">
        <v>25</v>
      </c>
      <c r="L93" s="114">
        <v>34</v>
      </c>
      <c r="M93" s="103">
        <v>38</v>
      </c>
      <c r="N93" s="114">
        <v>65</v>
      </c>
      <c r="O93" s="114"/>
      <c r="P93" s="104">
        <f t="shared" si="15"/>
        <v>1.1333333333333333</v>
      </c>
      <c r="Q93" s="104">
        <f t="shared" si="17"/>
        <v>0.95</v>
      </c>
      <c r="R93" s="104">
        <f t="shared" si="13"/>
        <v>1.625</v>
      </c>
      <c r="S93" s="106"/>
      <c r="T93" s="104">
        <f t="shared" si="16"/>
        <v>1.0285714285714285</v>
      </c>
      <c r="U93" s="104">
        <f t="shared" si="14"/>
        <v>1.2454545454545454</v>
      </c>
      <c r="V93" s="106"/>
      <c r="W93" s="183" t="s">
        <v>546</v>
      </c>
    </row>
    <row r="94" spans="2:23" s="16" customFormat="1" ht="118.5" x14ac:dyDescent="0.25">
      <c r="B94" s="163" t="s">
        <v>69</v>
      </c>
      <c r="C94" s="164" t="s">
        <v>253</v>
      </c>
      <c r="D94" s="165" t="s">
        <v>254</v>
      </c>
      <c r="E94" s="123" t="s">
        <v>98</v>
      </c>
      <c r="F94" s="165" t="s">
        <v>378</v>
      </c>
      <c r="G94" s="125">
        <v>165</v>
      </c>
      <c r="H94" s="114">
        <v>41</v>
      </c>
      <c r="I94" s="114">
        <v>42</v>
      </c>
      <c r="J94" s="114">
        <v>41</v>
      </c>
      <c r="K94" s="114">
        <v>41</v>
      </c>
      <c r="L94" s="114">
        <v>42</v>
      </c>
      <c r="M94" s="103">
        <v>42</v>
      </c>
      <c r="N94" s="114">
        <v>42</v>
      </c>
      <c r="O94" s="114"/>
      <c r="P94" s="104">
        <f t="shared" si="15"/>
        <v>1.024390243902439</v>
      </c>
      <c r="Q94" s="104">
        <f t="shared" si="17"/>
        <v>1</v>
      </c>
      <c r="R94" s="104">
        <f t="shared" si="13"/>
        <v>1.024390243902439</v>
      </c>
      <c r="S94" s="106"/>
      <c r="T94" s="104">
        <f t="shared" si="16"/>
        <v>1.0120481927710843</v>
      </c>
      <c r="U94" s="104">
        <f t="shared" si="14"/>
        <v>1.0161290322580645</v>
      </c>
      <c r="V94" s="106"/>
      <c r="W94" s="183" t="s">
        <v>547</v>
      </c>
    </row>
    <row r="95" spans="2:23" s="16" customFormat="1" ht="129" x14ac:dyDescent="0.25">
      <c r="B95" s="160" t="s">
        <v>70</v>
      </c>
      <c r="C95" s="161" t="s">
        <v>255</v>
      </c>
      <c r="D95" s="162" t="s">
        <v>256</v>
      </c>
      <c r="E95" s="140" t="s">
        <v>98</v>
      </c>
      <c r="F95" s="162" t="s">
        <v>322</v>
      </c>
      <c r="G95" s="119">
        <v>190</v>
      </c>
      <c r="H95" s="114">
        <v>100</v>
      </c>
      <c r="I95" s="114">
        <v>30</v>
      </c>
      <c r="J95" s="114">
        <v>30</v>
      </c>
      <c r="K95" s="114">
        <v>30</v>
      </c>
      <c r="L95" s="114">
        <v>88</v>
      </c>
      <c r="M95" s="103">
        <v>17</v>
      </c>
      <c r="N95" s="114">
        <v>12</v>
      </c>
      <c r="O95" s="114"/>
      <c r="P95" s="104">
        <f t="shared" si="15"/>
        <v>0.88</v>
      </c>
      <c r="Q95" s="104">
        <f t="shared" si="17"/>
        <v>0.56666666666666665</v>
      </c>
      <c r="R95" s="104">
        <f t="shared" si="13"/>
        <v>0.4</v>
      </c>
      <c r="S95" s="106"/>
      <c r="T95" s="104">
        <f t="shared" si="16"/>
        <v>0.80769230769230771</v>
      </c>
      <c r="U95" s="104">
        <f t="shared" si="14"/>
        <v>0.73124999999999996</v>
      </c>
      <c r="V95" s="106"/>
      <c r="W95" s="183" t="s">
        <v>548</v>
      </c>
    </row>
    <row r="96" spans="2:23" s="16" customFormat="1" ht="103.5" x14ac:dyDescent="0.25">
      <c r="B96" s="163" t="s">
        <v>71</v>
      </c>
      <c r="C96" s="164" t="s">
        <v>257</v>
      </c>
      <c r="D96" s="165" t="s">
        <v>258</v>
      </c>
      <c r="E96" s="123" t="s">
        <v>98</v>
      </c>
      <c r="F96" s="165" t="s">
        <v>379</v>
      </c>
      <c r="G96" s="125">
        <v>12</v>
      </c>
      <c r="H96" s="114">
        <v>3</v>
      </c>
      <c r="I96" s="114">
        <v>3</v>
      </c>
      <c r="J96" s="114">
        <v>3</v>
      </c>
      <c r="K96" s="114">
        <v>3</v>
      </c>
      <c r="L96" s="114">
        <v>3</v>
      </c>
      <c r="M96" s="103">
        <v>2</v>
      </c>
      <c r="N96" s="114">
        <v>3</v>
      </c>
      <c r="O96" s="114"/>
      <c r="P96" s="104">
        <f t="shared" si="15"/>
        <v>1</v>
      </c>
      <c r="Q96" s="104">
        <f t="shared" si="17"/>
        <v>0.66666666666666663</v>
      </c>
      <c r="R96" s="104">
        <f t="shared" si="13"/>
        <v>1</v>
      </c>
      <c r="S96" s="106"/>
      <c r="T96" s="104">
        <f t="shared" si="16"/>
        <v>0.83333333333333337</v>
      </c>
      <c r="U96" s="104">
        <f t="shared" si="14"/>
        <v>0.88888888888888884</v>
      </c>
      <c r="V96" s="106"/>
      <c r="W96" s="183" t="s">
        <v>549</v>
      </c>
    </row>
    <row r="97" spans="2:23" s="16" customFormat="1" ht="102.75" x14ac:dyDescent="0.25">
      <c r="B97" s="163" t="s">
        <v>71</v>
      </c>
      <c r="C97" s="164" t="s">
        <v>259</v>
      </c>
      <c r="D97" s="165" t="s">
        <v>260</v>
      </c>
      <c r="E97" s="123" t="s">
        <v>98</v>
      </c>
      <c r="F97" s="165" t="s">
        <v>380</v>
      </c>
      <c r="G97" s="125">
        <v>36</v>
      </c>
      <c r="H97" s="114">
        <v>10</v>
      </c>
      <c r="I97" s="114">
        <v>8</v>
      </c>
      <c r="J97" s="114">
        <v>10</v>
      </c>
      <c r="K97" s="114">
        <v>8</v>
      </c>
      <c r="L97" s="114">
        <v>10</v>
      </c>
      <c r="M97" s="103">
        <v>6</v>
      </c>
      <c r="N97" s="114">
        <v>4</v>
      </c>
      <c r="O97" s="114"/>
      <c r="P97" s="104">
        <f t="shared" si="15"/>
        <v>1</v>
      </c>
      <c r="Q97" s="104">
        <f t="shared" si="17"/>
        <v>0.75</v>
      </c>
      <c r="R97" s="104">
        <f t="shared" si="13"/>
        <v>0.4</v>
      </c>
      <c r="S97" s="106"/>
      <c r="T97" s="104">
        <f t="shared" si="16"/>
        <v>0.88888888888888884</v>
      </c>
      <c r="U97" s="104">
        <f t="shared" si="14"/>
        <v>0.7142857142857143</v>
      </c>
      <c r="V97" s="106"/>
      <c r="W97" s="183" t="s">
        <v>550</v>
      </c>
    </row>
    <row r="98" spans="2:23" s="16" customFormat="1" ht="117" x14ac:dyDescent="0.25">
      <c r="B98" s="163" t="s">
        <v>71</v>
      </c>
      <c r="C98" s="164" t="s">
        <v>261</v>
      </c>
      <c r="D98" s="165" t="s">
        <v>262</v>
      </c>
      <c r="E98" s="123" t="s">
        <v>98</v>
      </c>
      <c r="F98" s="165" t="s">
        <v>381</v>
      </c>
      <c r="G98" s="125">
        <v>48</v>
      </c>
      <c r="H98" s="114">
        <v>12</v>
      </c>
      <c r="I98" s="114">
        <v>12</v>
      </c>
      <c r="J98" s="114">
        <v>12</v>
      </c>
      <c r="K98" s="114">
        <v>12</v>
      </c>
      <c r="L98" s="114">
        <v>10</v>
      </c>
      <c r="M98" s="103">
        <v>12</v>
      </c>
      <c r="N98" s="114">
        <v>12</v>
      </c>
      <c r="O98" s="114"/>
      <c r="P98" s="104">
        <f t="shared" si="15"/>
        <v>0.83333333333333337</v>
      </c>
      <c r="Q98" s="104">
        <f t="shared" si="17"/>
        <v>1</v>
      </c>
      <c r="R98" s="104">
        <f t="shared" si="13"/>
        <v>1</v>
      </c>
      <c r="S98" s="106"/>
      <c r="T98" s="104">
        <f t="shared" si="16"/>
        <v>0.91666666666666663</v>
      </c>
      <c r="U98" s="104">
        <f t="shared" si="14"/>
        <v>0.94444444444444442</v>
      </c>
      <c r="V98" s="106"/>
      <c r="W98" s="181" t="s">
        <v>551</v>
      </c>
    </row>
    <row r="99" spans="2:23" s="16" customFormat="1" ht="117" x14ac:dyDescent="0.25">
      <c r="B99" s="115" t="s">
        <v>70</v>
      </c>
      <c r="C99" s="135" t="s">
        <v>263</v>
      </c>
      <c r="D99" s="117" t="s">
        <v>264</v>
      </c>
      <c r="E99" s="140" t="s">
        <v>98</v>
      </c>
      <c r="F99" s="117" t="s">
        <v>382</v>
      </c>
      <c r="G99" s="119">
        <v>5240</v>
      </c>
      <c r="H99" s="114">
        <v>1380</v>
      </c>
      <c r="I99" s="114">
        <v>1440</v>
      </c>
      <c r="J99" s="114">
        <v>960</v>
      </c>
      <c r="K99" s="114">
        <v>1460</v>
      </c>
      <c r="L99" s="114">
        <v>1867</v>
      </c>
      <c r="M99" s="103">
        <v>1846</v>
      </c>
      <c r="N99" s="114">
        <v>841</v>
      </c>
      <c r="O99" s="114"/>
      <c r="P99" s="104">
        <f t="shared" si="15"/>
        <v>1.3528985507246376</v>
      </c>
      <c r="Q99" s="104">
        <f t="shared" si="17"/>
        <v>1.2819444444444446</v>
      </c>
      <c r="R99" s="104">
        <f t="shared" si="13"/>
        <v>0.87604166666666672</v>
      </c>
      <c r="S99" s="106"/>
      <c r="T99" s="104">
        <f t="shared" si="16"/>
        <v>1.3166666666666667</v>
      </c>
      <c r="U99" s="104">
        <f t="shared" si="14"/>
        <v>1.2047619047619047</v>
      </c>
      <c r="V99" s="106"/>
      <c r="W99" s="183" t="s">
        <v>552</v>
      </c>
    </row>
    <row r="100" spans="2:23" s="16" customFormat="1" ht="117" x14ac:dyDescent="0.25">
      <c r="B100" s="120" t="s">
        <v>72</v>
      </c>
      <c r="C100" s="128" t="s">
        <v>265</v>
      </c>
      <c r="D100" s="166" t="s">
        <v>266</v>
      </c>
      <c r="E100" s="123" t="s">
        <v>98</v>
      </c>
      <c r="F100" s="166" t="s">
        <v>383</v>
      </c>
      <c r="G100" s="125">
        <v>634</v>
      </c>
      <c r="H100" s="114">
        <v>220</v>
      </c>
      <c r="I100" s="114">
        <v>180</v>
      </c>
      <c r="J100" s="114">
        <v>84</v>
      </c>
      <c r="K100" s="114">
        <v>150</v>
      </c>
      <c r="L100" s="114">
        <v>212</v>
      </c>
      <c r="M100" s="103">
        <v>167</v>
      </c>
      <c r="N100" s="114">
        <v>82</v>
      </c>
      <c r="O100" s="114"/>
      <c r="P100" s="104">
        <f t="shared" si="15"/>
        <v>0.96363636363636362</v>
      </c>
      <c r="Q100" s="104">
        <f t="shared" si="17"/>
        <v>0.92777777777777781</v>
      </c>
      <c r="R100" s="104">
        <f t="shared" si="13"/>
        <v>0.97619047619047616</v>
      </c>
      <c r="S100" s="106"/>
      <c r="T100" s="104">
        <f t="shared" si="16"/>
        <v>0.94750000000000001</v>
      </c>
      <c r="U100" s="104">
        <f t="shared" si="14"/>
        <v>0.9524793388429752</v>
      </c>
      <c r="V100" s="106"/>
      <c r="W100" s="183" t="s">
        <v>553</v>
      </c>
    </row>
    <row r="101" spans="2:23" s="16" customFormat="1" ht="102.75" x14ac:dyDescent="0.25">
      <c r="B101" s="120" t="s">
        <v>71</v>
      </c>
      <c r="C101" s="121" t="s">
        <v>267</v>
      </c>
      <c r="D101" s="168" t="s">
        <v>268</v>
      </c>
      <c r="E101" s="123" t="s">
        <v>98</v>
      </c>
      <c r="F101" s="168" t="s">
        <v>384</v>
      </c>
      <c r="G101" s="125">
        <v>3</v>
      </c>
      <c r="H101" s="114">
        <v>0</v>
      </c>
      <c r="I101" s="114">
        <v>1</v>
      </c>
      <c r="J101" s="114">
        <v>1</v>
      </c>
      <c r="K101" s="114">
        <v>1</v>
      </c>
      <c r="L101" s="114">
        <v>0</v>
      </c>
      <c r="M101" s="103">
        <v>1</v>
      </c>
      <c r="N101" s="114">
        <v>2</v>
      </c>
      <c r="O101" s="114"/>
      <c r="P101" s="104" t="str">
        <f t="shared" si="15"/>
        <v>NO DISPONIBLE</v>
      </c>
      <c r="Q101" s="104">
        <f t="shared" si="17"/>
        <v>1</v>
      </c>
      <c r="R101" s="104">
        <f t="shared" si="13"/>
        <v>2</v>
      </c>
      <c r="S101" s="106"/>
      <c r="T101" s="104">
        <f t="shared" si="16"/>
        <v>1</v>
      </c>
      <c r="U101" s="104">
        <f t="shared" si="14"/>
        <v>1.5</v>
      </c>
      <c r="V101" s="106"/>
      <c r="W101" s="183" t="s">
        <v>554</v>
      </c>
    </row>
    <row r="102" spans="2:23" s="16" customFormat="1" ht="104.25" x14ac:dyDescent="0.25">
      <c r="B102" s="115" t="s">
        <v>73</v>
      </c>
      <c r="C102" s="169" t="s">
        <v>269</v>
      </c>
      <c r="D102" s="170" t="s">
        <v>270</v>
      </c>
      <c r="E102" s="140" t="s">
        <v>98</v>
      </c>
      <c r="F102" s="171" t="s">
        <v>385</v>
      </c>
      <c r="G102" s="119">
        <v>24710</v>
      </c>
      <c r="H102" s="114">
        <v>6220</v>
      </c>
      <c r="I102" s="114">
        <v>6135</v>
      </c>
      <c r="J102" s="114">
        <v>6135</v>
      </c>
      <c r="K102" s="114">
        <v>6220</v>
      </c>
      <c r="L102" s="114">
        <v>5382</v>
      </c>
      <c r="M102" s="103">
        <v>5796</v>
      </c>
      <c r="N102" s="114">
        <v>5602</v>
      </c>
      <c r="O102" s="114"/>
      <c r="P102" s="104">
        <f t="shared" si="15"/>
        <v>0.8652733118971061</v>
      </c>
      <c r="Q102" s="104">
        <f t="shared" si="17"/>
        <v>0.94474327628361854</v>
      </c>
      <c r="R102" s="104">
        <f t="shared" si="13"/>
        <v>0.913121434392828</v>
      </c>
      <c r="S102" s="106"/>
      <c r="T102" s="104">
        <f t="shared" si="16"/>
        <v>0.90473492513152565</v>
      </c>
      <c r="U102" s="104">
        <f t="shared" si="14"/>
        <v>0.90751757706868574</v>
      </c>
      <c r="V102" s="106"/>
      <c r="W102" s="181" t="s">
        <v>555</v>
      </c>
    </row>
    <row r="103" spans="2:23" s="16" customFormat="1" ht="102.75" x14ac:dyDescent="0.25">
      <c r="B103" s="120" t="s">
        <v>74</v>
      </c>
      <c r="C103" s="139" t="s">
        <v>463</v>
      </c>
      <c r="D103" s="168" t="s">
        <v>464</v>
      </c>
      <c r="E103" s="123" t="s">
        <v>98</v>
      </c>
      <c r="F103" s="168" t="s">
        <v>386</v>
      </c>
      <c r="G103" s="125">
        <v>12300</v>
      </c>
      <c r="H103" s="114">
        <v>3075</v>
      </c>
      <c r="I103" s="114">
        <v>3075</v>
      </c>
      <c r="J103" s="114">
        <v>3075</v>
      </c>
      <c r="K103" s="114">
        <v>3075</v>
      </c>
      <c r="L103" s="114">
        <v>2671</v>
      </c>
      <c r="M103" s="103">
        <v>3659</v>
      </c>
      <c r="N103" s="114">
        <v>2919</v>
      </c>
      <c r="O103" s="114"/>
      <c r="P103" s="104">
        <f t="shared" si="15"/>
        <v>0.86861788617886182</v>
      </c>
      <c r="Q103" s="104">
        <f t="shared" si="17"/>
        <v>1.1899186991869919</v>
      </c>
      <c r="R103" s="104">
        <f t="shared" si="13"/>
        <v>0.94926829268292678</v>
      </c>
      <c r="S103" s="106"/>
      <c r="T103" s="104">
        <f t="shared" si="16"/>
        <v>1.0292682926829269</v>
      </c>
      <c r="U103" s="104">
        <f t="shared" si="14"/>
        <v>1.0026016260162602</v>
      </c>
      <c r="V103" s="106"/>
      <c r="W103" s="183" t="s">
        <v>556</v>
      </c>
    </row>
    <row r="104" spans="2:23" s="16" customFormat="1" ht="102.75" x14ac:dyDescent="0.25">
      <c r="B104" s="129" t="s">
        <v>90</v>
      </c>
      <c r="C104" s="130" t="s">
        <v>271</v>
      </c>
      <c r="D104" s="95" t="s">
        <v>272</v>
      </c>
      <c r="E104" s="123" t="s">
        <v>98</v>
      </c>
      <c r="F104" s="95" t="s">
        <v>386</v>
      </c>
      <c r="G104" s="125">
        <v>1130</v>
      </c>
      <c r="H104" s="114">
        <v>325</v>
      </c>
      <c r="I104" s="114">
        <v>240</v>
      </c>
      <c r="J104" s="114">
        <v>240</v>
      </c>
      <c r="K104" s="114">
        <v>325</v>
      </c>
      <c r="L104" s="114">
        <v>361</v>
      </c>
      <c r="M104" s="103">
        <v>247</v>
      </c>
      <c r="N104" s="114">
        <v>339</v>
      </c>
      <c r="O104" s="114"/>
      <c r="P104" s="104">
        <f t="shared" si="15"/>
        <v>1.1107692307692307</v>
      </c>
      <c r="Q104" s="104">
        <f t="shared" si="17"/>
        <v>1.0291666666666666</v>
      </c>
      <c r="R104" s="104">
        <f t="shared" ref="R104:R122" si="18">IFERROR((N104/J104),"NO DISPONIBLE")</f>
        <v>1.4125000000000001</v>
      </c>
      <c r="S104" s="106"/>
      <c r="T104" s="104">
        <f t="shared" si="16"/>
        <v>1.0761061946902655</v>
      </c>
      <c r="U104" s="104">
        <f t="shared" si="14"/>
        <v>1.1763975155279502</v>
      </c>
      <c r="V104" s="106"/>
      <c r="W104" s="183" t="s">
        <v>557</v>
      </c>
    </row>
    <row r="105" spans="2:23" s="16" customFormat="1" ht="102.75" x14ac:dyDescent="0.25">
      <c r="B105" s="129" t="s">
        <v>91</v>
      </c>
      <c r="C105" s="130" t="s">
        <v>273</v>
      </c>
      <c r="D105" s="95" t="s">
        <v>96</v>
      </c>
      <c r="E105" s="123" t="s">
        <v>98</v>
      </c>
      <c r="F105" s="95" t="s">
        <v>387</v>
      </c>
      <c r="G105" s="125">
        <v>11280</v>
      </c>
      <c r="H105" s="114">
        <v>2820</v>
      </c>
      <c r="I105" s="114">
        <v>2820</v>
      </c>
      <c r="J105" s="114">
        <v>2820</v>
      </c>
      <c r="K105" s="114">
        <v>2820</v>
      </c>
      <c r="L105" s="114">
        <v>2351</v>
      </c>
      <c r="M105" s="103">
        <v>1890</v>
      </c>
      <c r="N105" s="114">
        <v>2344</v>
      </c>
      <c r="O105" s="114"/>
      <c r="P105" s="104">
        <f t="shared" si="15"/>
        <v>0.83368794326241136</v>
      </c>
      <c r="Q105" s="104">
        <f t="shared" si="17"/>
        <v>0.67021276595744683</v>
      </c>
      <c r="R105" s="104">
        <f t="shared" si="18"/>
        <v>0.83120567375886523</v>
      </c>
      <c r="S105" s="106"/>
      <c r="T105" s="104">
        <f t="shared" si="16"/>
        <v>0.75195035460992909</v>
      </c>
      <c r="U105" s="104">
        <f t="shared" si="14"/>
        <v>0.77836879432624118</v>
      </c>
      <c r="V105" s="106"/>
      <c r="W105" s="183" t="s">
        <v>558</v>
      </c>
    </row>
    <row r="106" spans="2:23" s="16" customFormat="1" ht="115.5" x14ac:dyDescent="0.25">
      <c r="B106" s="115" t="s">
        <v>75</v>
      </c>
      <c r="C106" s="172" t="s">
        <v>274</v>
      </c>
      <c r="D106" s="173" t="s">
        <v>275</v>
      </c>
      <c r="E106" s="140" t="s">
        <v>98</v>
      </c>
      <c r="F106" s="173" t="s">
        <v>388</v>
      </c>
      <c r="G106" s="119">
        <v>29520</v>
      </c>
      <c r="H106" s="114">
        <v>7380</v>
      </c>
      <c r="I106" s="114">
        <v>7380</v>
      </c>
      <c r="J106" s="114">
        <v>7380</v>
      </c>
      <c r="K106" s="114">
        <v>7380</v>
      </c>
      <c r="L106" s="114">
        <v>6265</v>
      </c>
      <c r="M106" s="103">
        <v>6256</v>
      </c>
      <c r="N106" s="114">
        <v>6797</v>
      </c>
      <c r="O106" s="114"/>
      <c r="P106" s="104">
        <f t="shared" si="15"/>
        <v>0.84891598915989164</v>
      </c>
      <c r="Q106" s="104">
        <f t="shared" si="17"/>
        <v>0.84769647696476969</v>
      </c>
      <c r="R106" s="104">
        <f t="shared" si="18"/>
        <v>0.92100271002710032</v>
      </c>
      <c r="S106" s="106"/>
      <c r="T106" s="104">
        <f t="shared" si="16"/>
        <v>0.84830623306233066</v>
      </c>
      <c r="U106" s="104">
        <f t="shared" si="14"/>
        <v>0.87253839205058714</v>
      </c>
      <c r="V106" s="106"/>
      <c r="W106" s="185" t="s">
        <v>559</v>
      </c>
    </row>
    <row r="107" spans="2:23" s="16" customFormat="1" ht="102.75" x14ac:dyDescent="0.25">
      <c r="B107" s="129" t="s">
        <v>76</v>
      </c>
      <c r="C107" s="174" t="s">
        <v>276</v>
      </c>
      <c r="D107" s="95" t="s">
        <v>277</v>
      </c>
      <c r="E107" s="123" t="s">
        <v>98</v>
      </c>
      <c r="F107" s="175" t="s">
        <v>389</v>
      </c>
      <c r="G107" s="125">
        <v>5760</v>
      </c>
      <c r="H107" s="114">
        <v>1400</v>
      </c>
      <c r="I107" s="114">
        <v>1580</v>
      </c>
      <c r="J107" s="114">
        <v>1580</v>
      </c>
      <c r="K107" s="114">
        <v>1200</v>
      </c>
      <c r="L107" s="114">
        <v>1259</v>
      </c>
      <c r="M107" s="103">
        <v>1538</v>
      </c>
      <c r="N107" s="114">
        <v>1559</v>
      </c>
      <c r="O107" s="114"/>
      <c r="P107" s="104">
        <f t="shared" si="15"/>
        <v>0.89928571428571424</v>
      </c>
      <c r="Q107" s="104">
        <f t="shared" si="17"/>
        <v>0.97341772151898731</v>
      </c>
      <c r="R107" s="104">
        <f t="shared" si="18"/>
        <v>0.98670886075949371</v>
      </c>
      <c r="S107" s="106"/>
      <c r="T107" s="104">
        <f t="shared" si="16"/>
        <v>0.93859060402684569</v>
      </c>
      <c r="U107" s="104">
        <f t="shared" si="14"/>
        <v>0.95526315789473681</v>
      </c>
      <c r="V107" s="106"/>
      <c r="W107" s="183" t="s">
        <v>560</v>
      </c>
    </row>
    <row r="108" spans="2:23" s="16" customFormat="1" ht="117" x14ac:dyDescent="0.25">
      <c r="B108" s="129" t="s">
        <v>76</v>
      </c>
      <c r="C108" s="174" t="s">
        <v>278</v>
      </c>
      <c r="D108" s="175" t="s">
        <v>279</v>
      </c>
      <c r="E108" s="123" t="s">
        <v>98</v>
      </c>
      <c r="F108" s="175" t="s">
        <v>390</v>
      </c>
      <c r="G108" s="125">
        <v>6000</v>
      </c>
      <c r="H108" s="114">
        <v>1500</v>
      </c>
      <c r="I108" s="114">
        <v>1500</v>
      </c>
      <c r="J108" s="114">
        <v>1500</v>
      </c>
      <c r="K108" s="114">
        <v>1500</v>
      </c>
      <c r="L108" s="114">
        <v>1148</v>
      </c>
      <c r="M108" s="103">
        <v>1502</v>
      </c>
      <c r="N108" s="114">
        <v>1266</v>
      </c>
      <c r="O108" s="114"/>
      <c r="P108" s="104">
        <f t="shared" si="15"/>
        <v>0.76533333333333331</v>
      </c>
      <c r="Q108" s="104">
        <f t="shared" si="17"/>
        <v>1.0013333333333334</v>
      </c>
      <c r="R108" s="104">
        <f t="shared" si="18"/>
        <v>0.84399999999999997</v>
      </c>
      <c r="S108" s="106"/>
      <c r="T108" s="104">
        <f t="shared" si="16"/>
        <v>0.8833333333333333</v>
      </c>
      <c r="U108" s="104">
        <f t="shared" si="14"/>
        <v>0.87022222222222223</v>
      </c>
      <c r="V108" s="106"/>
      <c r="W108" s="183" t="s">
        <v>561</v>
      </c>
    </row>
    <row r="109" spans="2:23" s="16" customFormat="1" ht="102.75" x14ac:dyDescent="0.25">
      <c r="B109" s="120" t="s">
        <v>76</v>
      </c>
      <c r="C109" s="130" t="s">
        <v>280</v>
      </c>
      <c r="D109" s="131" t="s">
        <v>281</v>
      </c>
      <c r="E109" s="123" t="s">
        <v>98</v>
      </c>
      <c r="F109" s="138" t="s">
        <v>391</v>
      </c>
      <c r="G109" s="125">
        <v>17760</v>
      </c>
      <c r="H109" s="114">
        <v>4350</v>
      </c>
      <c r="I109" s="114">
        <v>4540</v>
      </c>
      <c r="J109" s="114">
        <v>4540</v>
      </c>
      <c r="K109" s="114">
        <v>4330</v>
      </c>
      <c r="L109" s="114">
        <v>3858</v>
      </c>
      <c r="M109" s="103">
        <v>3216</v>
      </c>
      <c r="N109" s="114">
        <v>3972</v>
      </c>
      <c r="O109" s="114"/>
      <c r="P109" s="104">
        <f t="shared" si="15"/>
        <v>0.88689655172413795</v>
      </c>
      <c r="Q109" s="104">
        <f t="shared" si="17"/>
        <v>0.70837004405286341</v>
      </c>
      <c r="R109" s="104">
        <f t="shared" si="18"/>
        <v>0.87488986784140965</v>
      </c>
      <c r="S109" s="106"/>
      <c r="T109" s="104">
        <f t="shared" si="16"/>
        <v>0.79572553430821147</v>
      </c>
      <c r="U109" s="104">
        <f t="shared" si="14"/>
        <v>0.82248696947133282</v>
      </c>
      <c r="V109" s="106"/>
      <c r="W109" s="182" t="s">
        <v>562</v>
      </c>
    </row>
    <row r="110" spans="2:23" s="16" customFormat="1" ht="103.5" x14ac:dyDescent="0.25">
      <c r="B110" s="115" t="s">
        <v>92</v>
      </c>
      <c r="C110" s="169" t="s">
        <v>282</v>
      </c>
      <c r="D110" s="170" t="s">
        <v>283</v>
      </c>
      <c r="E110" s="140" t="s">
        <v>98</v>
      </c>
      <c r="F110" s="176" t="s">
        <v>392</v>
      </c>
      <c r="G110" s="119">
        <v>20</v>
      </c>
      <c r="H110" s="114">
        <v>5</v>
      </c>
      <c r="I110" s="114">
        <v>5</v>
      </c>
      <c r="J110" s="114">
        <v>5</v>
      </c>
      <c r="K110" s="114">
        <v>5</v>
      </c>
      <c r="L110" s="114">
        <v>5</v>
      </c>
      <c r="M110" s="103">
        <v>5</v>
      </c>
      <c r="N110" s="114">
        <v>7</v>
      </c>
      <c r="O110" s="114"/>
      <c r="P110" s="104">
        <f t="shared" si="15"/>
        <v>1</v>
      </c>
      <c r="Q110" s="104">
        <f t="shared" si="17"/>
        <v>1</v>
      </c>
      <c r="R110" s="104">
        <f t="shared" si="18"/>
        <v>1.4</v>
      </c>
      <c r="S110" s="106"/>
      <c r="T110" s="104">
        <f t="shared" si="16"/>
        <v>1</v>
      </c>
      <c r="U110" s="104">
        <f t="shared" si="14"/>
        <v>1.1333333333333333</v>
      </c>
      <c r="V110" s="106"/>
      <c r="W110" s="181" t="s">
        <v>563</v>
      </c>
    </row>
    <row r="111" spans="2:23" s="16" customFormat="1" ht="114.75" x14ac:dyDescent="0.25">
      <c r="B111" s="120" t="s">
        <v>93</v>
      </c>
      <c r="C111" s="139" t="s">
        <v>284</v>
      </c>
      <c r="D111" s="168" t="s">
        <v>285</v>
      </c>
      <c r="E111" s="123" t="s">
        <v>98</v>
      </c>
      <c r="F111" s="168" t="s">
        <v>393</v>
      </c>
      <c r="G111" s="125">
        <v>30</v>
      </c>
      <c r="H111" s="114">
        <v>6</v>
      </c>
      <c r="I111" s="114">
        <v>8</v>
      </c>
      <c r="J111" s="114">
        <v>8</v>
      </c>
      <c r="K111" s="114">
        <v>8</v>
      </c>
      <c r="L111" s="114">
        <v>9</v>
      </c>
      <c r="M111" s="103">
        <v>15</v>
      </c>
      <c r="N111" s="114">
        <v>24</v>
      </c>
      <c r="O111" s="114"/>
      <c r="P111" s="104">
        <f t="shared" si="15"/>
        <v>1.5</v>
      </c>
      <c r="Q111" s="104">
        <f t="shared" si="17"/>
        <v>1.875</v>
      </c>
      <c r="R111" s="104">
        <f t="shared" si="18"/>
        <v>3</v>
      </c>
      <c r="S111" s="106"/>
      <c r="T111" s="104">
        <f t="shared" si="16"/>
        <v>1.7142857142857142</v>
      </c>
      <c r="U111" s="104">
        <f t="shared" ref="U111:U122" si="19">IFERROR(((L111+M111+N111)/(H111+I111+J111)),"NO DISPONIBLE")</f>
        <v>2.1818181818181817</v>
      </c>
      <c r="V111" s="106"/>
      <c r="W111" s="184" t="s">
        <v>564</v>
      </c>
    </row>
    <row r="112" spans="2:23" s="16" customFormat="1" ht="103.5" x14ac:dyDescent="0.25">
      <c r="B112" s="115" t="s">
        <v>77</v>
      </c>
      <c r="C112" s="169" t="s">
        <v>286</v>
      </c>
      <c r="D112" s="170" t="s">
        <v>287</v>
      </c>
      <c r="E112" s="140" t="s">
        <v>98</v>
      </c>
      <c r="F112" s="176" t="s">
        <v>394</v>
      </c>
      <c r="G112" s="119">
        <v>33879</v>
      </c>
      <c r="H112" s="114">
        <v>8375</v>
      </c>
      <c r="I112" s="114">
        <v>8440</v>
      </c>
      <c r="J112" s="114">
        <v>8497</v>
      </c>
      <c r="K112" s="114">
        <v>8567</v>
      </c>
      <c r="L112" s="114">
        <f>2537+2823+3054</f>
        <v>8414</v>
      </c>
      <c r="M112" s="103">
        <v>9095</v>
      </c>
      <c r="N112" s="114">
        <v>10262</v>
      </c>
      <c r="O112" s="114"/>
      <c r="P112" s="104">
        <f t="shared" si="15"/>
        <v>1.0046567164179105</v>
      </c>
      <c r="Q112" s="104">
        <f t="shared" si="17"/>
        <v>1.07760663507109</v>
      </c>
      <c r="R112" s="104">
        <f t="shared" si="18"/>
        <v>1.2077203718959633</v>
      </c>
      <c r="S112" s="106"/>
      <c r="T112" s="104">
        <f t="shared" si="16"/>
        <v>1.0412726732084447</v>
      </c>
      <c r="U112" s="104">
        <f t="shared" si="19"/>
        <v>1.097147597977244</v>
      </c>
      <c r="V112" s="106"/>
      <c r="W112" s="185" t="s">
        <v>565</v>
      </c>
    </row>
    <row r="113" spans="2:23" s="16" customFormat="1" ht="131.25" x14ac:dyDescent="0.25">
      <c r="B113" s="120" t="s">
        <v>78</v>
      </c>
      <c r="C113" s="139" t="s">
        <v>288</v>
      </c>
      <c r="D113" s="168" t="s">
        <v>465</v>
      </c>
      <c r="E113" s="123" t="s">
        <v>98</v>
      </c>
      <c r="F113" s="168" t="s">
        <v>395</v>
      </c>
      <c r="G113" s="125">
        <v>12710</v>
      </c>
      <c r="H113" s="114">
        <v>3170</v>
      </c>
      <c r="I113" s="114">
        <v>3175</v>
      </c>
      <c r="J113" s="114">
        <v>3180</v>
      </c>
      <c r="K113" s="114">
        <v>3185</v>
      </c>
      <c r="L113" s="114">
        <f>996+1073+1104</f>
        <v>3173</v>
      </c>
      <c r="M113" s="103">
        <v>3768</v>
      </c>
      <c r="N113" s="114">
        <v>3959</v>
      </c>
      <c r="O113" s="114"/>
      <c r="P113" s="104">
        <f t="shared" si="15"/>
        <v>1.0009463722397476</v>
      </c>
      <c r="Q113" s="104">
        <f t="shared" si="17"/>
        <v>1.186771653543307</v>
      </c>
      <c r="R113" s="104">
        <f t="shared" si="18"/>
        <v>1.2449685534591195</v>
      </c>
      <c r="S113" s="106"/>
      <c r="T113" s="104">
        <f t="shared" si="16"/>
        <v>1.0939322301024428</v>
      </c>
      <c r="U113" s="104">
        <f t="shared" si="19"/>
        <v>1.1443569553805775</v>
      </c>
      <c r="V113" s="106"/>
      <c r="W113" s="182" t="s">
        <v>566</v>
      </c>
    </row>
    <row r="114" spans="2:23" s="16" customFormat="1" ht="102.75" x14ac:dyDescent="0.25">
      <c r="B114" s="120" t="s">
        <v>78</v>
      </c>
      <c r="C114" s="177" t="s">
        <v>289</v>
      </c>
      <c r="D114" s="168" t="s">
        <v>290</v>
      </c>
      <c r="E114" s="123" t="s">
        <v>98</v>
      </c>
      <c r="F114" s="168" t="s">
        <v>396</v>
      </c>
      <c r="G114" s="125">
        <v>2015</v>
      </c>
      <c r="H114" s="114">
        <v>500</v>
      </c>
      <c r="I114" s="114">
        <v>500</v>
      </c>
      <c r="J114" s="114">
        <v>500</v>
      </c>
      <c r="K114" s="114">
        <v>515</v>
      </c>
      <c r="L114" s="114">
        <f>100+152+116</f>
        <v>368</v>
      </c>
      <c r="M114" s="103">
        <v>396</v>
      </c>
      <c r="N114" s="114">
        <v>448</v>
      </c>
      <c r="O114" s="114"/>
      <c r="P114" s="104">
        <f t="shared" si="15"/>
        <v>0.73599999999999999</v>
      </c>
      <c r="Q114" s="104">
        <f t="shared" si="17"/>
        <v>0.79200000000000004</v>
      </c>
      <c r="R114" s="104">
        <f t="shared" si="18"/>
        <v>0.89600000000000002</v>
      </c>
      <c r="S114" s="106"/>
      <c r="T114" s="104">
        <f t="shared" si="16"/>
        <v>0.76400000000000001</v>
      </c>
      <c r="U114" s="104">
        <f t="shared" si="19"/>
        <v>0.80800000000000005</v>
      </c>
      <c r="V114" s="106"/>
      <c r="W114" s="184" t="s">
        <v>461</v>
      </c>
    </row>
    <row r="115" spans="2:23" s="16" customFormat="1" ht="102.75" x14ac:dyDescent="0.25">
      <c r="B115" s="120" t="s">
        <v>78</v>
      </c>
      <c r="C115" s="121" t="s">
        <v>291</v>
      </c>
      <c r="D115" s="124" t="s">
        <v>292</v>
      </c>
      <c r="E115" s="123" t="s">
        <v>98</v>
      </c>
      <c r="F115" s="124" t="s">
        <v>397</v>
      </c>
      <c r="G115" s="125">
        <v>7500</v>
      </c>
      <c r="H115" s="114">
        <v>1800</v>
      </c>
      <c r="I115" s="114">
        <v>1850</v>
      </c>
      <c r="J115" s="114">
        <v>1900</v>
      </c>
      <c r="K115" s="114">
        <v>1950</v>
      </c>
      <c r="L115" s="114">
        <f>422+659+743</f>
        <v>1824</v>
      </c>
      <c r="M115" s="103">
        <v>1856</v>
      </c>
      <c r="N115" s="114">
        <v>2345</v>
      </c>
      <c r="O115" s="114"/>
      <c r="P115" s="104">
        <f t="shared" si="15"/>
        <v>1.0133333333333334</v>
      </c>
      <c r="Q115" s="104">
        <f t="shared" si="17"/>
        <v>1.0032432432432432</v>
      </c>
      <c r="R115" s="104">
        <f t="shared" si="18"/>
        <v>1.2342105263157894</v>
      </c>
      <c r="S115" s="106"/>
      <c r="T115" s="104">
        <f t="shared" si="16"/>
        <v>1.0082191780821919</v>
      </c>
      <c r="U115" s="104">
        <f t="shared" si="19"/>
        <v>1.0855855855855856</v>
      </c>
      <c r="V115" s="106"/>
      <c r="W115" s="183" t="s">
        <v>567</v>
      </c>
    </row>
    <row r="116" spans="2:23" s="16" customFormat="1" ht="102.75" x14ac:dyDescent="0.25">
      <c r="B116" s="115" t="s">
        <v>77</v>
      </c>
      <c r="C116" s="135" t="s">
        <v>293</v>
      </c>
      <c r="D116" s="117" t="s">
        <v>294</v>
      </c>
      <c r="E116" s="140" t="s">
        <v>98</v>
      </c>
      <c r="F116" s="117" t="s">
        <v>398</v>
      </c>
      <c r="G116" s="119">
        <v>44</v>
      </c>
      <c r="H116" s="114">
        <v>10</v>
      </c>
      <c r="I116" s="114">
        <v>10</v>
      </c>
      <c r="J116" s="114">
        <v>12</v>
      </c>
      <c r="K116" s="114">
        <v>12</v>
      </c>
      <c r="L116" s="114">
        <f>2+1+1</f>
        <v>4</v>
      </c>
      <c r="M116" s="103">
        <v>8</v>
      </c>
      <c r="N116" s="114">
        <v>12</v>
      </c>
      <c r="O116" s="114"/>
      <c r="P116" s="104">
        <f t="shared" si="15"/>
        <v>0.4</v>
      </c>
      <c r="Q116" s="104">
        <f t="shared" si="17"/>
        <v>0.8</v>
      </c>
      <c r="R116" s="104">
        <f t="shared" si="18"/>
        <v>1</v>
      </c>
      <c r="S116" s="106"/>
      <c r="T116" s="104">
        <f t="shared" si="16"/>
        <v>0.6</v>
      </c>
      <c r="U116" s="104">
        <f t="shared" si="19"/>
        <v>0.75</v>
      </c>
      <c r="V116" s="106"/>
      <c r="W116" s="185" t="s">
        <v>568</v>
      </c>
    </row>
    <row r="117" spans="2:23" s="16" customFormat="1" ht="117" x14ac:dyDescent="0.25">
      <c r="B117" s="120" t="s">
        <v>78</v>
      </c>
      <c r="C117" s="121" t="s">
        <v>295</v>
      </c>
      <c r="D117" s="124" t="s">
        <v>296</v>
      </c>
      <c r="E117" s="123" t="s">
        <v>98</v>
      </c>
      <c r="F117" s="124" t="s">
        <v>399</v>
      </c>
      <c r="G117" s="125">
        <v>260</v>
      </c>
      <c r="H117" s="114">
        <v>65</v>
      </c>
      <c r="I117" s="114">
        <v>70</v>
      </c>
      <c r="J117" s="114">
        <v>65</v>
      </c>
      <c r="K117" s="114">
        <v>60</v>
      </c>
      <c r="L117" s="114">
        <f>25+24+24</f>
        <v>73</v>
      </c>
      <c r="M117" s="103">
        <v>71</v>
      </c>
      <c r="N117" s="114">
        <v>61</v>
      </c>
      <c r="O117" s="114"/>
      <c r="P117" s="104">
        <f t="shared" si="15"/>
        <v>1.1230769230769231</v>
      </c>
      <c r="Q117" s="104">
        <f t="shared" si="17"/>
        <v>1.0142857142857142</v>
      </c>
      <c r="R117" s="104">
        <f t="shared" si="18"/>
        <v>0.93846153846153846</v>
      </c>
      <c r="S117" s="106"/>
      <c r="T117" s="104">
        <f t="shared" si="16"/>
        <v>1.0666666666666667</v>
      </c>
      <c r="U117" s="104">
        <f t="shared" si="19"/>
        <v>1.0249999999999999</v>
      </c>
      <c r="V117" s="106"/>
      <c r="W117" s="183" t="s">
        <v>569</v>
      </c>
    </row>
    <row r="118" spans="2:23" s="16" customFormat="1" ht="145.5" x14ac:dyDescent="0.25">
      <c r="B118" s="120" t="s">
        <v>78</v>
      </c>
      <c r="C118" s="121" t="s">
        <v>297</v>
      </c>
      <c r="D118" s="124" t="s">
        <v>298</v>
      </c>
      <c r="E118" s="123" t="s">
        <v>98</v>
      </c>
      <c r="F118" s="124" t="s">
        <v>466</v>
      </c>
      <c r="G118" s="125">
        <v>510</v>
      </c>
      <c r="H118" s="114">
        <v>120</v>
      </c>
      <c r="I118" s="114">
        <v>125</v>
      </c>
      <c r="J118" s="114">
        <v>130</v>
      </c>
      <c r="K118" s="114">
        <v>135</v>
      </c>
      <c r="L118" s="114">
        <f>42+55+44</f>
        <v>141</v>
      </c>
      <c r="M118" s="103">
        <v>135</v>
      </c>
      <c r="N118" s="114">
        <v>165</v>
      </c>
      <c r="O118" s="114"/>
      <c r="P118" s="104">
        <f t="shared" si="15"/>
        <v>1.175</v>
      </c>
      <c r="Q118" s="104">
        <f t="shared" si="17"/>
        <v>1.08</v>
      </c>
      <c r="R118" s="104">
        <f t="shared" si="18"/>
        <v>1.2692307692307692</v>
      </c>
      <c r="S118" s="106"/>
      <c r="T118" s="104">
        <f t="shared" si="16"/>
        <v>1.1265306122448979</v>
      </c>
      <c r="U118" s="104">
        <f t="shared" si="19"/>
        <v>1.1759999999999999</v>
      </c>
      <c r="V118" s="106"/>
      <c r="W118" s="182" t="s">
        <v>570</v>
      </c>
    </row>
    <row r="119" spans="2:23" s="16" customFormat="1" ht="102.75" x14ac:dyDescent="0.25">
      <c r="B119" s="120" t="s">
        <v>78</v>
      </c>
      <c r="C119" s="121" t="s">
        <v>299</v>
      </c>
      <c r="D119" s="124" t="s">
        <v>300</v>
      </c>
      <c r="E119" s="123" t="s">
        <v>98</v>
      </c>
      <c r="F119" s="124" t="s">
        <v>400</v>
      </c>
      <c r="G119" s="125">
        <v>11350</v>
      </c>
      <c r="H119" s="114">
        <v>2830</v>
      </c>
      <c r="I119" s="114">
        <v>2835</v>
      </c>
      <c r="J119" s="114">
        <v>2840</v>
      </c>
      <c r="K119" s="114">
        <v>2845</v>
      </c>
      <c r="L119" s="114">
        <f>950+859+1022</f>
        <v>2831</v>
      </c>
      <c r="M119" s="103">
        <v>2861</v>
      </c>
      <c r="N119" s="114">
        <v>3272</v>
      </c>
      <c r="O119" s="114"/>
      <c r="P119" s="104">
        <f t="shared" si="15"/>
        <v>1.0003533568904595</v>
      </c>
      <c r="Q119" s="104">
        <f t="shared" si="17"/>
        <v>1.0091710758377426</v>
      </c>
      <c r="R119" s="104">
        <f t="shared" si="18"/>
        <v>1.152112676056338</v>
      </c>
      <c r="S119" s="106"/>
      <c r="T119" s="104">
        <f t="shared" si="16"/>
        <v>1.0047661076787291</v>
      </c>
      <c r="U119" s="104">
        <f t="shared" si="19"/>
        <v>1.053968253968254</v>
      </c>
      <c r="V119" s="106"/>
      <c r="W119" s="183" t="s">
        <v>571</v>
      </c>
    </row>
    <row r="120" spans="2:23" s="16" customFormat="1" ht="103.5" x14ac:dyDescent="0.25">
      <c r="B120" s="115" t="s">
        <v>79</v>
      </c>
      <c r="C120" s="135" t="s">
        <v>301</v>
      </c>
      <c r="D120" s="117" t="s">
        <v>302</v>
      </c>
      <c r="E120" s="140" t="s">
        <v>98</v>
      </c>
      <c r="F120" s="146" t="s">
        <v>401</v>
      </c>
      <c r="G120" s="119">
        <v>6000</v>
      </c>
      <c r="H120" s="114">
        <v>1500</v>
      </c>
      <c r="I120" s="114">
        <v>1500</v>
      </c>
      <c r="J120" s="114">
        <v>1500</v>
      </c>
      <c r="K120" s="114">
        <v>1500</v>
      </c>
      <c r="L120" s="114">
        <f>301+678+569</f>
        <v>1548</v>
      </c>
      <c r="M120" s="103">
        <v>2215</v>
      </c>
      <c r="N120" s="114">
        <v>700</v>
      </c>
      <c r="O120" s="114"/>
      <c r="P120" s="104">
        <f t="shared" si="15"/>
        <v>1.032</v>
      </c>
      <c r="Q120" s="104">
        <f t="shared" si="17"/>
        <v>1.4766666666666666</v>
      </c>
      <c r="R120" s="104">
        <f t="shared" si="18"/>
        <v>0.46666666666666667</v>
      </c>
      <c r="S120" s="106"/>
      <c r="T120" s="104">
        <f t="shared" si="16"/>
        <v>1.2543333333333333</v>
      </c>
      <c r="U120" s="104">
        <f t="shared" si="19"/>
        <v>0.99177777777777776</v>
      </c>
      <c r="V120" s="106"/>
      <c r="W120" s="185" t="s">
        <v>572</v>
      </c>
    </row>
    <row r="121" spans="2:23" s="16" customFormat="1" ht="103.5" x14ac:dyDescent="0.25">
      <c r="B121" s="120" t="s">
        <v>80</v>
      </c>
      <c r="C121" s="121" t="s">
        <v>303</v>
      </c>
      <c r="D121" s="124" t="s">
        <v>304</v>
      </c>
      <c r="E121" s="123" t="s">
        <v>98</v>
      </c>
      <c r="F121" s="166" t="s">
        <v>402</v>
      </c>
      <c r="G121" s="125">
        <v>72</v>
      </c>
      <c r="H121" s="114">
        <v>18</v>
      </c>
      <c r="I121" s="114">
        <v>18</v>
      </c>
      <c r="J121" s="114">
        <v>18</v>
      </c>
      <c r="K121" s="114">
        <v>18</v>
      </c>
      <c r="L121" s="114">
        <f>7+16+16</f>
        <v>39</v>
      </c>
      <c r="M121" s="103">
        <v>25</v>
      </c>
      <c r="N121" s="114">
        <v>20</v>
      </c>
      <c r="O121" s="114"/>
      <c r="P121" s="104">
        <f t="shared" si="15"/>
        <v>2.1666666666666665</v>
      </c>
      <c r="Q121" s="104">
        <f t="shared" si="17"/>
        <v>1.3888888888888888</v>
      </c>
      <c r="R121" s="104">
        <f t="shared" si="18"/>
        <v>1.1111111111111112</v>
      </c>
      <c r="S121" s="106"/>
      <c r="T121" s="104">
        <f t="shared" si="16"/>
        <v>1.7777777777777777</v>
      </c>
      <c r="U121" s="104">
        <f t="shared" si="19"/>
        <v>1.5555555555555556</v>
      </c>
      <c r="V121" s="106"/>
      <c r="W121" s="183" t="s">
        <v>573</v>
      </c>
    </row>
    <row r="122" spans="2:23" s="16" customFormat="1" ht="104.25" thickBot="1" x14ac:dyDescent="0.3">
      <c r="B122" s="77" t="s">
        <v>80</v>
      </c>
      <c r="C122" s="78" t="s">
        <v>305</v>
      </c>
      <c r="D122" s="79" t="s">
        <v>306</v>
      </c>
      <c r="E122" s="80" t="s">
        <v>98</v>
      </c>
      <c r="F122" s="81" t="s">
        <v>379</v>
      </c>
      <c r="G122" s="82">
        <v>8</v>
      </c>
      <c r="H122" s="83">
        <v>2</v>
      </c>
      <c r="I122" s="84">
        <v>2</v>
      </c>
      <c r="J122" s="84">
        <v>2</v>
      </c>
      <c r="K122" s="85">
        <v>2</v>
      </c>
      <c r="L122" s="86">
        <f>0+1+2</f>
        <v>3</v>
      </c>
      <c r="M122" s="87">
        <v>1</v>
      </c>
      <c r="N122" s="84">
        <v>2</v>
      </c>
      <c r="O122" s="88"/>
      <c r="P122" s="89">
        <f t="shared" si="15"/>
        <v>1.5</v>
      </c>
      <c r="Q122" s="90">
        <f t="shared" si="17"/>
        <v>0.5</v>
      </c>
      <c r="R122" s="90">
        <f t="shared" si="18"/>
        <v>1</v>
      </c>
      <c r="S122" s="91"/>
      <c r="T122" s="89">
        <f t="shared" si="16"/>
        <v>1</v>
      </c>
      <c r="U122" s="90">
        <f t="shared" si="19"/>
        <v>1</v>
      </c>
      <c r="V122" s="91"/>
      <c r="W122" s="92" t="s">
        <v>574</v>
      </c>
    </row>
    <row r="123" spans="2:23" ht="19.5" thickTop="1" x14ac:dyDescent="0.25">
      <c r="P123" s="17"/>
      <c r="Q123" s="17"/>
      <c r="R123" s="17"/>
      <c r="S123" s="17"/>
      <c r="T123" s="17"/>
      <c r="U123" s="17"/>
      <c r="V123" s="17"/>
    </row>
    <row r="124" spans="2:23" ht="18.75" x14ac:dyDescent="0.25">
      <c r="P124" s="17"/>
      <c r="Q124" s="17"/>
      <c r="R124" s="17"/>
      <c r="S124" s="17"/>
      <c r="T124" s="17"/>
      <c r="U124" s="17"/>
      <c r="V124" s="17"/>
    </row>
    <row r="125" spans="2:23" ht="18.75" x14ac:dyDescent="0.25">
      <c r="P125" s="17"/>
      <c r="Q125" s="17"/>
      <c r="R125" s="17"/>
      <c r="S125" s="17"/>
      <c r="T125" s="17"/>
      <c r="U125" s="17"/>
      <c r="V125" s="17"/>
    </row>
    <row r="126" spans="2:23" ht="18.75" x14ac:dyDescent="0.25">
      <c r="P126" s="17"/>
      <c r="Q126" s="17"/>
      <c r="R126" s="17"/>
      <c r="S126" s="17"/>
      <c r="T126" s="17"/>
      <c r="U126" s="17"/>
      <c r="V126" s="17"/>
    </row>
    <row r="127" spans="2:23" ht="18.75" x14ac:dyDescent="0.25">
      <c r="P127" s="17"/>
      <c r="Q127" s="17"/>
      <c r="R127" s="17"/>
      <c r="S127" s="17"/>
      <c r="T127" s="17"/>
      <c r="U127" s="17"/>
      <c r="V127" s="17"/>
    </row>
    <row r="135" spans="3:23" ht="94.5" customHeight="1" x14ac:dyDescent="0.25">
      <c r="C135" s="192" t="s">
        <v>82</v>
      </c>
      <c r="D135" s="193"/>
      <c r="E135" s="193"/>
      <c r="F135" s="193"/>
      <c r="L135" s="194" t="s">
        <v>85</v>
      </c>
      <c r="M135" s="195"/>
      <c r="N135" s="195"/>
      <c r="O135" s="195"/>
      <c r="P135" s="195"/>
      <c r="Q135" s="195"/>
      <c r="U135" s="192" t="s">
        <v>83</v>
      </c>
      <c r="V135" s="193"/>
      <c r="W135" s="193"/>
    </row>
    <row r="136" spans="3:23" ht="31.5" customHeight="1" x14ac:dyDescent="0.25"/>
    <row r="137" spans="3:23" ht="31.5" customHeight="1" x14ac:dyDescent="0.25"/>
    <row r="138" spans="3:23" ht="28.5" customHeight="1" x14ac:dyDescent="0.25"/>
    <row r="139" spans="3:23" ht="28.5" customHeight="1" x14ac:dyDescent="0.25"/>
    <row r="140" spans="3:23" ht="28.5" customHeight="1" thickBot="1" x14ac:dyDescent="0.3"/>
    <row r="141" spans="3:23" ht="32.450000000000003" customHeight="1" thickBot="1" x14ac:dyDescent="0.3">
      <c r="E141" s="189" t="s">
        <v>15</v>
      </c>
      <c r="F141" s="190"/>
      <c r="G141" s="190"/>
      <c r="H141" s="190"/>
      <c r="I141" s="190"/>
      <c r="J141" s="190"/>
      <c r="K141" s="190"/>
      <c r="L141" s="190"/>
      <c r="M141" s="190"/>
      <c r="N141" s="190"/>
      <c r="O141" s="190"/>
      <c r="P141" s="190"/>
      <c r="Q141" s="190"/>
      <c r="R141" s="190"/>
      <c r="S141" s="190"/>
      <c r="T141" s="190"/>
      <c r="U141" s="190"/>
      <c r="V141" s="190"/>
      <c r="W141" s="191"/>
    </row>
    <row r="142" spans="3:23" ht="15.75" customHeight="1" thickBot="1" x14ac:dyDescent="0.3">
      <c r="E142" s="199" t="s">
        <v>16</v>
      </c>
      <c r="F142" s="203" t="s">
        <v>10</v>
      </c>
      <c r="G142" s="196" t="s">
        <v>11</v>
      </c>
      <c r="H142" s="197"/>
      <c r="I142" s="197"/>
      <c r="J142" s="198"/>
      <c r="K142" s="196" t="s">
        <v>12</v>
      </c>
      <c r="L142" s="197"/>
      <c r="M142" s="197"/>
      <c r="N142" s="198"/>
      <c r="O142" s="196" t="s">
        <v>13</v>
      </c>
      <c r="P142" s="197"/>
      <c r="Q142" s="197"/>
      <c r="R142" s="198"/>
      <c r="S142" s="196" t="s">
        <v>14</v>
      </c>
      <c r="T142" s="197"/>
      <c r="U142" s="197"/>
      <c r="V142" s="198"/>
      <c r="W142" s="199" t="s">
        <v>414</v>
      </c>
    </row>
    <row r="143" spans="3:23" ht="33" customHeight="1" thickBot="1" x14ac:dyDescent="0.3">
      <c r="E143" s="200"/>
      <c r="F143" s="204"/>
      <c r="G143" s="18" t="s">
        <v>410</v>
      </c>
      <c r="H143" s="19" t="s">
        <v>411</v>
      </c>
      <c r="I143" s="20" t="s">
        <v>412</v>
      </c>
      <c r="J143" s="21" t="s">
        <v>413</v>
      </c>
      <c r="K143" s="18" t="s">
        <v>410</v>
      </c>
      <c r="L143" s="19" t="s">
        <v>411</v>
      </c>
      <c r="M143" s="20" t="s">
        <v>412</v>
      </c>
      <c r="N143" s="21" t="s">
        <v>413</v>
      </c>
      <c r="O143" s="18" t="s">
        <v>6</v>
      </c>
      <c r="P143" s="19" t="s">
        <v>7</v>
      </c>
      <c r="Q143" s="20" t="s">
        <v>8</v>
      </c>
      <c r="R143" s="21" t="s">
        <v>9</v>
      </c>
      <c r="S143" s="18" t="s">
        <v>6</v>
      </c>
      <c r="T143" s="19" t="s">
        <v>7</v>
      </c>
      <c r="U143" s="20" t="s">
        <v>8</v>
      </c>
      <c r="V143" s="21" t="s">
        <v>9</v>
      </c>
      <c r="W143" s="200"/>
    </row>
    <row r="144" spans="3:23" ht="15.75" hidden="1" thickBot="1" x14ac:dyDescent="0.3">
      <c r="E144" s="187"/>
      <c r="F144" s="188"/>
      <c r="G144" s="14"/>
      <c r="H144" s="9"/>
      <c r="I144" s="9"/>
      <c r="J144" s="22"/>
      <c r="K144" s="14"/>
      <c r="L144" s="9"/>
      <c r="M144" s="9"/>
      <c r="N144" s="10"/>
      <c r="O144" s="13" t="str">
        <f>IFERROR((K144/G144),"100%")</f>
        <v>100%</v>
      </c>
      <c r="P144" s="12" t="str">
        <f t="shared" ref="O144:R159" si="20">IFERROR((L144/H144),"100%")</f>
        <v>100%</v>
      </c>
      <c r="Q144" s="12" t="str">
        <f t="shared" si="20"/>
        <v>100%</v>
      </c>
      <c r="R144" s="15" t="str">
        <f t="shared" si="20"/>
        <v>100%</v>
      </c>
      <c r="S144" s="11" t="str">
        <f>IFERROR(K144/F144,"100%")</f>
        <v>100%</v>
      </c>
      <c r="T144" s="23" t="str">
        <f>IFERROR(((K144+L144)/(G144+H144)),"100%")</f>
        <v>100%</v>
      </c>
      <c r="U144" s="47" t="str">
        <f>IFERROR(((G144+H144+I144)/(K144+L144+M144)),"100%")</f>
        <v>100%</v>
      </c>
      <c r="V144" s="15" t="str">
        <f>IFERROR(((L144+M144+N144+O144)/(H144+I144+J144+K144)),"100%")</f>
        <v>100%</v>
      </c>
      <c r="W144" s="24"/>
    </row>
    <row r="145" spans="5:23" ht="57.75" thickBot="1" x14ac:dyDescent="0.3">
      <c r="E145" s="50" t="s">
        <v>417</v>
      </c>
      <c r="F145" s="51">
        <v>1405929</v>
      </c>
      <c r="G145" s="25">
        <v>806450</v>
      </c>
      <c r="H145" s="26">
        <v>185210</v>
      </c>
      <c r="I145" s="26">
        <v>192802</v>
      </c>
      <c r="J145" s="27">
        <v>221467</v>
      </c>
      <c r="K145" s="25">
        <v>602934.81000000006</v>
      </c>
      <c r="L145" s="28">
        <v>138294.06</v>
      </c>
      <c r="M145" s="43">
        <v>261750.89</v>
      </c>
      <c r="N145" s="29"/>
      <c r="O145" s="13">
        <f t="shared" si="20"/>
        <v>0.74764065968131943</v>
      </c>
      <c r="P145" s="12">
        <f t="shared" si="20"/>
        <v>0.74668786782571139</v>
      </c>
      <c r="Q145" s="12">
        <f t="shared" si="20"/>
        <v>1.3576150143670709</v>
      </c>
      <c r="R145" s="15"/>
      <c r="S145" s="11">
        <f t="shared" ref="S145:S186" si="21">IFERROR(K145/F145,"100%")</f>
        <v>0.42885153517709645</v>
      </c>
      <c r="T145" s="23">
        <f t="shared" ref="T145:T186" si="22">IFERROR(((K145+L145)/(G145+H145)),"100%")</f>
        <v>0.74746270899300171</v>
      </c>
      <c r="U145" s="47">
        <f t="shared" ref="U145:U186" si="23">IFERROR(((G145+H145+I145)/(K145+L145+M145)),"100%")</f>
        <v>1.180943073068593</v>
      </c>
      <c r="V145" s="15"/>
      <c r="W145" s="60" t="s">
        <v>576</v>
      </c>
    </row>
    <row r="146" spans="5:23" ht="57.75" thickBot="1" x14ac:dyDescent="0.3">
      <c r="E146" s="52" t="s">
        <v>418</v>
      </c>
      <c r="F146" s="53">
        <v>405954</v>
      </c>
      <c r="G146" s="30">
        <v>82263</v>
      </c>
      <c r="H146" s="31">
        <v>79935</v>
      </c>
      <c r="I146" s="31">
        <v>101142</v>
      </c>
      <c r="J146" s="32">
        <v>142614</v>
      </c>
      <c r="K146" s="30">
        <v>107125.98</v>
      </c>
      <c r="L146" s="33">
        <v>120940.65999999999</v>
      </c>
      <c r="M146" s="44">
        <v>142140.79</v>
      </c>
      <c r="N146" s="34"/>
      <c r="O146" s="13">
        <f t="shared" si="20"/>
        <v>1.3022377010320556</v>
      </c>
      <c r="P146" s="12">
        <f t="shared" si="20"/>
        <v>1.5129875523863137</v>
      </c>
      <c r="Q146" s="12">
        <f t="shared" si="20"/>
        <v>1.4053587036048329</v>
      </c>
      <c r="R146" s="15"/>
      <c r="S146" s="11">
        <f t="shared" si="21"/>
        <v>0.26388699212226013</v>
      </c>
      <c r="T146" s="23">
        <f t="shared" si="22"/>
        <v>1.406100198522793</v>
      </c>
      <c r="U146" s="47">
        <f t="shared" si="23"/>
        <v>0.71133094222339088</v>
      </c>
      <c r="V146" s="15"/>
      <c r="W146" s="61" t="s">
        <v>577</v>
      </c>
    </row>
    <row r="147" spans="5:23" ht="43.5" thickBot="1" x14ac:dyDescent="0.3">
      <c r="E147" s="52" t="s">
        <v>419</v>
      </c>
      <c r="F147" s="53">
        <v>663</v>
      </c>
      <c r="G147" s="30">
        <v>663</v>
      </c>
      <c r="H147" s="31">
        <v>0</v>
      </c>
      <c r="I147" s="31">
        <v>0</v>
      </c>
      <c r="J147" s="32">
        <v>0</v>
      </c>
      <c r="K147" s="30">
        <v>777.49</v>
      </c>
      <c r="L147" s="35">
        <v>820.41</v>
      </c>
      <c r="M147" s="45">
        <v>11208</v>
      </c>
      <c r="N147" s="36"/>
      <c r="O147" s="13">
        <f t="shared" si="20"/>
        <v>1.1726847662141779</v>
      </c>
      <c r="P147" s="12" t="str">
        <f t="shared" si="20"/>
        <v>100%</v>
      </c>
      <c r="Q147" s="12" t="str">
        <f t="shared" si="20"/>
        <v>100%</v>
      </c>
      <c r="R147" s="15"/>
      <c r="S147" s="11">
        <f t="shared" si="21"/>
        <v>1.1726847662141779</v>
      </c>
      <c r="T147" s="23">
        <f t="shared" si="22"/>
        <v>2.4101055806938163</v>
      </c>
      <c r="U147" s="47">
        <f t="shared" si="23"/>
        <v>5.1773010877798516E-2</v>
      </c>
      <c r="V147" s="15"/>
      <c r="W147" s="61" t="s">
        <v>467</v>
      </c>
    </row>
    <row r="148" spans="5:23" ht="57.75" thickBot="1" x14ac:dyDescent="0.3">
      <c r="E148" s="52" t="s">
        <v>420</v>
      </c>
      <c r="F148" s="53">
        <v>24496</v>
      </c>
      <c r="G148" s="30">
        <v>6656</v>
      </c>
      <c r="H148" s="31">
        <v>5655</v>
      </c>
      <c r="I148" s="31">
        <v>6487</v>
      </c>
      <c r="J148" s="32">
        <v>5698</v>
      </c>
      <c r="K148" s="30">
        <v>3318.76</v>
      </c>
      <c r="L148" s="35">
        <v>9488.66</v>
      </c>
      <c r="M148" s="45">
        <v>15953.44</v>
      </c>
      <c r="N148" s="36"/>
      <c r="O148" s="13">
        <f t="shared" si="20"/>
        <v>0.49861177884615387</v>
      </c>
      <c r="P148" s="12">
        <f t="shared" si="20"/>
        <v>1.6779239610963748</v>
      </c>
      <c r="Q148" s="12">
        <f t="shared" si="20"/>
        <v>2.4592939725605056</v>
      </c>
      <c r="R148" s="15"/>
      <c r="S148" s="11">
        <f t="shared" si="21"/>
        <v>0.13548171129980405</v>
      </c>
      <c r="T148" s="23">
        <f t="shared" si="22"/>
        <v>1.0403232881163187</v>
      </c>
      <c r="U148" s="47">
        <f t="shared" si="23"/>
        <v>0.65359658925358977</v>
      </c>
      <c r="V148" s="15"/>
      <c r="W148" s="235" t="s">
        <v>578</v>
      </c>
    </row>
    <row r="149" spans="5:23" ht="43.5" thickBot="1" x14ac:dyDescent="0.3">
      <c r="E149" s="52" t="s">
        <v>421</v>
      </c>
      <c r="F149" s="53">
        <v>430870</v>
      </c>
      <c r="G149" s="30">
        <v>84848</v>
      </c>
      <c r="H149" s="31">
        <v>84360</v>
      </c>
      <c r="I149" s="31">
        <v>107721</v>
      </c>
      <c r="J149" s="32">
        <v>153941</v>
      </c>
      <c r="K149" s="30">
        <v>78118.070000000007</v>
      </c>
      <c r="L149" s="35">
        <v>89535.28</v>
      </c>
      <c r="M149" s="45">
        <v>95656.28</v>
      </c>
      <c r="N149" s="36"/>
      <c r="O149" s="13">
        <f t="shared" si="20"/>
        <v>0.92068251461436934</v>
      </c>
      <c r="P149" s="12">
        <f t="shared" si="20"/>
        <v>1.0613475580844001</v>
      </c>
      <c r="Q149" s="12">
        <f t="shared" si="20"/>
        <v>0.88800029706371086</v>
      </c>
      <c r="R149" s="15"/>
      <c r="S149" s="11">
        <f t="shared" si="21"/>
        <v>0.18130310766588531</v>
      </c>
      <c r="T149" s="23">
        <f t="shared" si="22"/>
        <v>0.99081219564086809</v>
      </c>
      <c r="U149" s="47">
        <f t="shared" si="23"/>
        <v>1.0517237823774239</v>
      </c>
      <c r="V149" s="15"/>
      <c r="W149" s="61" t="s">
        <v>579</v>
      </c>
    </row>
    <row r="150" spans="5:23" ht="43.5" thickBot="1" x14ac:dyDescent="0.3">
      <c r="E150" s="52" t="s">
        <v>422</v>
      </c>
      <c r="F150" s="53">
        <v>247810</v>
      </c>
      <c r="G150" s="30">
        <v>50511</v>
      </c>
      <c r="H150" s="31">
        <v>50515</v>
      </c>
      <c r="I150" s="31">
        <v>62028</v>
      </c>
      <c r="J150" s="32">
        <v>84756</v>
      </c>
      <c r="K150" s="30">
        <v>44155.82</v>
      </c>
      <c r="L150" s="35">
        <v>51754.1</v>
      </c>
      <c r="M150" s="45">
        <v>60204.07</v>
      </c>
      <c r="N150" s="36"/>
      <c r="O150" s="13">
        <f t="shared" si="20"/>
        <v>0.87418225733008648</v>
      </c>
      <c r="P150" s="12">
        <f t="shared" si="20"/>
        <v>1.0245293477184994</v>
      </c>
      <c r="Q150" s="12">
        <f t="shared" si="20"/>
        <v>0.9705950538466499</v>
      </c>
      <c r="R150" s="15"/>
      <c r="S150" s="11">
        <f t="shared" si="21"/>
        <v>0.17818417335862152</v>
      </c>
      <c r="T150" s="23">
        <f t="shared" si="22"/>
        <v>0.94935877892819664</v>
      </c>
      <c r="U150" s="47">
        <f t="shared" si="23"/>
        <v>1.0444547602684424</v>
      </c>
      <c r="V150" s="15"/>
      <c r="W150" s="61" t="s">
        <v>580</v>
      </c>
    </row>
    <row r="151" spans="5:23" ht="57.75" thickBot="1" x14ac:dyDescent="0.3">
      <c r="E151" s="52" t="s">
        <v>423</v>
      </c>
      <c r="F151" s="53">
        <v>262253</v>
      </c>
      <c r="G151" s="30">
        <v>53647</v>
      </c>
      <c r="H151" s="31">
        <v>52494</v>
      </c>
      <c r="I151" s="31">
        <v>66045</v>
      </c>
      <c r="J151" s="32">
        <v>90067</v>
      </c>
      <c r="K151" s="30">
        <v>64862.62</v>
      </c>
      <c r="L151" s="35">
        <v>54377.039999999986</v>
      </c>
      <c r="M151" s="45">
        <v>88686.33</v>
      </c>
      <c r="N151" s="36"/>
      <c r="O151" s="13">
        <f t="shared" si="20"/>
        <v>1.2090633213413611</v>
      </c>
      <c r="P151" s="12">
        <f t="shared" si="20"/>
        <v>1.0358715281746482</v>
      </c>
      <c r="Q151" s="12">
        <f t="shared" si="20"/>
        <v>1.3428167158755395</v>
      </c>
      <c r="R151" s="15"/>
      <c r="S151" s="11">
        <f t="shared" si="21"/>
        <v>0.24732841950330406</v>
      </c>
      <c r="T151" s="23">
        <f t="shared" si="22"/>
        <v>1.1234081080826446</v>
      </c>
      <c r="U151" s="47">
        <f t="shared" si="23"/>
        <v>0.82811196426189915</v>
      </c>
      <c r="V151" s="15"/>
      <c r="W151" s="61" t="s">
        <v>581</v>
      </c>
    </row>
    <row r="152" spans="5:23" ht="57.75" thickBot="1" x14ac:dyDescent="0.3">
      <c r="E152" s="52" t="s">
        <v>424</v>
      </c>
      <c r="F152" s="53">
        <v>353133</v>
      </c>
      <c r="G152" s="30">
        <v>11632</v>
      </c>
      <c r="H152" s="31">
        <v>318229</v>
      </c>
      <c r="I152" s="31">
        <v>11635</v>
      </c>
      <c r="J152" s="32">
        <v>11637</v>
      </c>
      <c r="K152" s="30">
        <v>25841.94</v>
      </c>
      <c r="L152" s="35">
        <v>345653.5</v>
      </c>
      <c r="M152" s="45">
        <v>12459.16</v>
      </c>
      <c r="N152" s="36"/>
      <c r="O152" s="13">
        <f t="shared" si="20"/>
        <v>2.2216248280605226</v>
      </c>
      <c r="P152" s="12">
        <f t="shared" si="20"/>
        <v>1.0861785066728677</v>
      </c>
      <c r="Q152" s="12">
        <f t="shared" si="20"/>
        <v>1.0708345509239363</v>
      </c>
      <c r="R152" s="15"/>
      <c r="S152" s="11">
        <f t="shared" si="21"/>
        <v>7.3179057182421348E-2</v>
      </c>
      <c r="T152" s="23">
        <f t="shared" si="22"/>
        <v>1.1262181343050557</v>
      </c>
      <c r="U152" s="47">
        <f t="shared" si="23"/>
        <v>0.88941765510818216</v>
      </c>
      <c r="V152" s="15"/>
      <c r="W152" s="61" t="s">
        <v>582</v>
      </c>
    </row>
    <row r="153" spans="5:23" ht="57.75" thickBot="1" x14ac:dyDescent="0.3">
      <c r="E153" s="52" t="s">
        <v>425</v>
      </c>
      <c r="F153" s="53">
        <v>213196</v>
      </c>
      <c r="G153" s="30">
        <v>172852</v>
      </c>
      <c r="H153" s="31">
        <v>17281</v>
      </c>
      <c r="I153" s="31">
        <v>15579</v>
      </c>
      <c r="J153" s="32">
        <v>7484</v>
      </c>
      <c r="K153" s="30">
        <v>5141.57</v>
      </c>
      <c r="L153" s="35">
        <v>1996</v>
      </c>
      <c r="M153" s="45">
        <v>16920.73</v>
      </c>
      <c r="N153" s="36"/>
      <c r="O153" s="13">
        <f t="shared" si="20"/>
        <v>2.9745504824936937E-2</v>
      </c>
      <c r="P153" s="12">
        <f t="shared" si="20"/>
        <v>0.11550257508246051</v>
      </c>
      <c r="Q153" s="12">
        <f t="shared" si="20"/>
        <v>1.0861242698504396</v>
      </c>
      <c r="R153" s="15"/>
      <c r="S153" s="11">
        <f t="shared" si="21"/>
        <v>2.4116634458432616E-2</v>
      </c>
      <c r="T153" s="23">
        <f t="shared" si="22"/>
        <v>3.7539879978751717E-2</v>
      </c>
      <c r="U153" s="47">
        <f t="shared" si="23"/>
        <v>8.5505625917043186</v>
      </c>
      <c r="V153" s="15"/>
      <c r="W153" s="61" t="s">
        <v>583</v>
      </c>
    </row>
    <row r="154" spans="5:23" ht="43.5" thickBot="1" x14ac:dyDescent="0.3">
      <c r="E154" s="52" t="s">
        <v>426</v>
      </c>
      <c r="F154" s="53">
        <v>716411</v>
      </c>
      <c r="G154" s="30">
        <v>148177</v>
      </c>
      <c r="H154" s="31">
        <v>148069</v>
      </c>
      <c r="I154" s="31">
        <v>179526</v>
      </c>
      <c r="J154" s="32">
        <v>240639</v>
      </c>
      <c r="K154" s="30">
        <v>133737.29999999999</v>
      </c>
      <c r="L154" s="35">
        <v>134545.64000000001</v>
      </c>
      <c r="M154" s="45">
        <v>165112.48000000001</v>
      </c>
      <c r="N154" s="36"/>
      <c r="O154" s="13">
        <f t="shared" si="20"/>
        <v>0.90255100319212822</v>
      </c>
      <c r="P154" s="12">
        <f t="shared" si="20"/>
        <v>0.90866852616010108</v>
      </c>
      <c r="Q154" s="12">
        <f t="shared" si="20"/>
        <v>0.91971346768713169</v>
      </c>
      <c r="R154" s="15"/>
      <c r="S154" s="11">
        <f t="shared" si="21"/>
        <v>0.18667678190312542</v>
      </c>
      <c r="T154" s="23">
        <f t="shared" si="22"/>
        <v>0.90560864956826426</v>
      </c>
      <c r="U154" s="47">
        <f t="shared" si="23"/>
        <v>1.0977780983472321</v>
      </c>
      <c r="V154" s="15"/>
      <c r="W154" s="61" t="s">
        <v>584</v>
      </c>
    </row>
    <row r="155" spans="5:23" ht="43.5" thickBot="1" x14ac:dyDescent="0.3">
      <c r="E155" s="52" t="s">
        <v>427</v>
      </c>
      <c r="F155" s="53">
        <v>1794617.25</v>
      </c>
      <c r="G155" s="30">
        <v>787980.25</v>
      </c>
      <c r="H155" s="31">
        <v>254510</v>
      </c>
      <c r="I155" s="31">
        <v>312901</v>
      </c>
      <c r="J155" s="32">
        <v>439226</v>
      </c>
      <c r="K155" s="30">
        <v>225524.93</v>
      </c>
      <c r="L155" s="35">
        <v>248339.66</v>
      </c>
      <c r="M155" s="45">
        <v>282500.2</v>
      </c>
      <c r="N155" s="36"/>
      <c r="O155" s="13">
        <f t="shared" si="20"/>
        <v>0.28620632306456917</v>
      </c>
      <c r="P155" s="12">
        <f t="shared" si="20"/>
        <v>0.97575600172881227</v>
      </c>
      <c r="Q155" s="12">
        <f t="shared" si="20"/>
        <v>0.90284211300059769</v>
      </c>
      <c r="R155" s="15"/>
      <c r="S155" s="11">
        <f t="shared" si="21"/>
        <v>0.12566742574217427</v>
      </c>
      <c r="T155" s="23">
        <f t="shared" si="22"/>
        <v>0.45455062049740991</v>
      </c>
      <c r="U155" s="47">
        <f t="shared" si="23"/>
        <v>1.791980890596454</v>
      </c>
      <c r="V155" s="15"/>
      <c r="W155" s="61" t="s">
        <v>585</v>
      </c>
    </row>
    <row r="156" spans="5:23" ht="57.75" thickBot="1" x14ac:dyDescent="0.3">
      <c r="E156" s="52" t="s">
        <v>428</v>
      </c>
      <c r="F156" s="53">
        <v>250045.31</v>
      </c>
      <c r="G156" s="30">
        <v>157213.31</v>
      </c>
      <c r="H156" s="31">
        <v>67193</v>
      </c>
      <c r="I156" s="31">
        <v>12819</v>
      </c>
      <c r="J156" s="32">
        <v>12820</v>
      </c>
      <c r="K156" s="30">
        <v>135727.63</v>
      </c>
      <c r="L156" s="35">
        <v>80888.670000000013</v>
      </c>
      <c r="M156" s="45">
        <v>61072.15</v>
      </c>
      <c r="N156" s="36"/>
      <c r="O156" s="13">
        <f t="shared" si="20"/>
        <v>0.86333421769441787</v>
      </c>
      <c r="P156" s="12">
        <f t="shared" si="20"/>
        <v>1.2038258449540877</v>
      </c>
      <c r="Q156" s="12">
        <f t="shared" si="20"/>
        <v>4.7641898744051803</v>
      </c>
      <c r="R156" s="15"/>
      <c r="S156" s="11">
        <f t="shared" si="21"/>
        <v>0.54281214072761452</v>
      </c>
      <c r="T156" s="23">
        <f t="shared" si="22"/>
        <v>0.96528613656184636</v>
      </c>
      <c r="U156" s="47">
        <f t="shared" si="23"/>
        <v>0.85428583723953944</v>
      </c>
      <c r="V156" s="15"/>
      <c r="W156" s="61" t="s">
        <v>586</v>
      </c>
    </row>
    <row r="157" spans="5:23" ht="57.75" thickBot="1" x14ac:dyDescent="0.3">
      <c r="E157" s="52" t="s">
        <v>429</v>
      </c>
      <c r="F157" s="53">
        <v>1813384</v>
      </c>
      <c r="G157" s="30">
        <v>1774671</v>
      </c>
      <c r="H157" s="31">
        <v>32905</v>
      </c>
      <c r="I157" s="31">
        <v>2904</v>
      </c>
      <c r="J157" s="32">
        <v>2904</v>
      </c>
      <c r="K157" s="30">
        <v>1905.59</v>
      </c>
      <c r="L157" s="35">
        <v>73064.440000000031</v>
      </c>
      <c r="M157" s="45">
        <v>47898.05</v>
      </c>
      <c r="N157" s="36"/>
      <c r="O157" s="13">
        <f t="shared" si="20"/>
        <v>1.0737708566827316E-3</v>
      </c>
      <c r="P157" s="12">
        <f t="shared" si="20"/>
        <v>2.2204661905485499</v>
      </c>
      <c r="Q157" s="12">
        <f t="shared" si="20"/>
        <v>16.493818870523416</v>
      </c>
      <c r="R157" s="15"/>
      <c r="S157" s="11">
        <f t="shared" si="21"/>
        <v>1.0508474763205144E-3</v>
      </c>
      <c r="T157" s="23">
        <f t="shared" si="22"/>
        <v>4.1475451101364497E-2</v>
      </c>
      <c r="U157" s="47">
        <f t="shared" si="23"/>
        <v>14.73515334495338</v>
      </c>
      <c r="V157" s="15"/>
      <c r="W157" s="235" t="s">
        <v>587</v>
      </c>
    </row>
    <row r="158" spans="5:23" ht="57.75" thickBot="1" x14ac:dyDescent="0.3">
      <c r="E158" s="52" t="s">
        <v>430</v>
      </c>
      <c r="F158" s="53">
        <v>6135</v>
      </c>
      <c r="G158" s="30">
        <v>515</v>
      </c>
      <c r="H158" s="31">
        <v>5620</v>
      </c>
      <c r="I158" s="31">
        <v>0</v>
      </c>
      <c r="J158" s="32">
        <v>0</v>
      </c>
      <c r="K158" s="30">
        <v>0</v>
      </c>
      <c r="L158" s="35">
        <v>0</v>
      </c>
      <c r="M158" s="45">
        <v>444</v>
      </c>
      <c r="N158" s="36"/>
      <c r="O158" s="13">
        <f t="shared" si="20"/>
        <v>0</v>
      </c>
      <c r="P158" s="12">
        <f t="shared" si="20"/>
        <v>0</v>
      </c>
      <c r="Q158" s="12" t="str">
        <f t="shared" si="20"/>
        <v>100%</v>
      </c>
      <c r="R158" s="15"/>
      <c r="S158" s="11">
        <f t="shared" si="21"/>
        <v>0</v>
      </c>
      <c r="T158" s="23">
        <f t="shared" si="22"/>
        <v>0</v>
      </c>
      <c r="U158" s="47">
        <f t="shared" si="23"/>
        <v>13.817567567567568</v>
      </c>
      <c r="V158" s="15"/>
      <c r="W158" s="61" t="s">
        <v>588</v>
      </c>
    </row>
    <row r="159" spans="5:23" ht="57.75" thickBot="1" x14ac:dyDescent="0.3">
      <c r="E159" s="52" t="s">
        <v>431</v>
      </c>
      <c r="F159" s="53">
        <v>848899</v>
      </c>
      <c r="G159" s="30">
        <v>570294</v>
      </c>
      <c r="H159" s="31">
        <v>66824</v>
      </c>
      <c r="I159" s="31">
        <v>89398</v>
      </c>
      <c r="J159" s="32">
        <v>122383</v>
      </c>
      <c r="K159" s="30">
        <v>451406.25</v>
      </c>
      <c r="L159" s="35">
        <v>76107.649999999994</v>
      </c>
      <c r="M159" s="45">
        <v>84114.68</v>
      </c>
      <c r="N159" s="36"/>
      <c r="O159" s="13">
        <f t="shared" si="20"/>
        <v>0.79153252532904084</v>
      </c>
      <c r="P159" s="12">
        <f t="shared" si="20"/>
        <v>1.138926882557165</v>
      </c>
      <c r="Q159" s="12">
        <f t="shared" si="20"/>
        <v>0.94090113872793568</v>
      </c>
      <c r="R159" s="15"/>
      <c r="S159" s="11">
        <f t="shared" si="21"/>
        <v>0.53175495553652441</v>
      </c>
      <c r="T159" s="23">
        <f t="shared" si="22"/>
        <v>0.82796891627610592</v>
      </c>
      <c r="U159" s="47">
        <f t="shared" si="23"/>
        <v>1.1878385408347005</v>
      </c>
      <c r="V159" s="15"/>
      <c r="W159" s="61" t="s">
        <v>459</v>
      </c>
    </row>
    <row r="160" spans="5:23" ht="57.75" thickBot="1" x14ac:dyDescent="0.3">
      <c r="E160" s="52" t="s">
        <v>432</v>
      </c>
      <c r="F160" s="53">
        <v>2540257.3000000003</v>
      </c>
      <c r="G160" s="30">
        <v>947633.3</v>
      </c>
      <c r="H160" s="31">
        <v>511845</v>
      </c>
      <c r="I160" s="31">
        <v>524787</v>
      </c>
      <c r="J160" s="32">
        <v>555992</v>
      </c>
      <c r="K160" s="30">
        <v>451597.15</v>
      </c>
      <c r="L160" s="35">
        <v>886595.63999999978</v>
      </c>
      <c r="M160" s="45">
        <v>813368.17</v>
      </c>
      <c r="N160" s="36"/>
      <c r="O160" s="13">
        <f t="shared" ref="O160:Q186" si="24">IFERROR((K160/G160),"100%")</f>
        <v>0.47655263908518203</v>
      </c>
      <c r="P160" s="12">
        <f t="shared" si="24"/>
        <v>1.7321564926882158</v>
      </c>
      <c r="Q160" s="12">
        <f t="shared" si="24"/>
        <v>1.5499015219508105</v>
      </c>
      <c r="R160" s="15"/>
      <c r="S160" s="11">
        <f t="shared" si="21"/>
        <v>0.17777614495980387</v>
      </c>
      <c r="T160" s="23">
        <f t="shared" si="22"/>
        <v>0.91689803815514059</v>
      </c>
      <c r="U160" s="47">
        <f t="shared" si="23"/>
        <v>0.92224451776630123</v>
      </c>
      <c r="V160" s="15"/>
      <c r="W160" s="61" t="s">
        <v>589</v>
      </c>
    </row>
    <row r="161" spans="5:23" ht="43.5" thickBot="1" x14ac:dyDescent="0.3">
      <c r="E161" s="52" t="s">
        <v>433</v>
      </c>
      <c r="F161" s="53">
        <v>297978</v>
      </c>
      <c r="G161" s="30">
        <v>60751</v>
      </c>
      <c r="H161" s="31">
        <v>58244</v>
      </c>
      <c r="I161" s="31">
        <v>73657</v>
      </c>
      <c r="J161" s="32">
        <v>105326</v>
      </c>
      <c r="K161" s="30">
        <v>104114.08</v>
      </c>
      <c r="L161" s="35">
        <v>60273.39</v>
      </c>
      <c r="M161" s="45">
        <v>58457.25</v>
      </c>
      <c r="N161" s="36"/>
      <c r="O161" s="13">
        <f t="shared" si="24"/>
        <v>1.7137838060278843</v>
      </c>
      <c r="P161" s="12">
        <f t="shared" si="24"/>
        <v>1.0348429022731955</v>
      </c>
      <c r="Q161" s="12">
        <f t="shared" si="24"/>
        <v>0.79364147331550294</v>
      </c>
      <c r="R161" s="15"/>
      <c r="S161" s="11">
        <f t="shared" si="21"/>
        <v>0.34940190215385031</v>
      </c>
      <c r="T161" s="23">
        <f t="shared" si="22"/>
        <v>1.3814653556872138</v>
      </c>
      <c r="U161" s="47">
        <f t="shared" si="23"/>
        <v>0.8645122935827243</v>
      </c>
      <c r="V161" s="15"/>
      <c r="W161" s="61" t="s">
        <v>590</v>
      </c>
    </row>
    <row r="162" spans="5:23" ht="43.5" thickBot="1" x14ac:dyDescent="0.3">
      <c r="E162" s="52" t="s">
        <v>434</v>
      </c>
      <c r="F162" s="53">
        <v>186931</v>
      </c>
      <c r="G162" s="30">
        <v>48639</v>
      </c>
      <c r="H162" s="31">
        <v>46646</v>
      </c>
      <c r="I162" s="31">
        <v>46646</v>
      </c>
      <c r="J162" s="32">
        <v>45000</v>
      </c>
      <c r="K162" s="30">
        <v>57757.26</v>
      </c>
      <c r="L162" s="35">
        <v>59327.959999999992</v>
      </c>
      <c r="M162" s="45">
        <v>45290.76</v>
      </c>
      <c r="N162" s="36"/>
      <c r="O162" s="13">
        <f t="shared" si="24"/>
        <v>1.187468081169432</v>
      </c>
      <c r="P162" s="12">
        <f t="shared" si="24"/>
        <v>1.2718766882476524</v>
      </c>
      <c r="Q162" s="12">
        <f t="shared" si="24"/>
        <v>0.97094627620803498</v>
      </c>
      <c r="R162" s="15"/>
      <c r="S162" s="11">
        <f t="shared" si="21"/>
        <v>0.3089763602612729</v>
      </c>
      <c r="T162" s="23">
        <f t="shared" si="22"/>
        <v>1.2287896311066799</v>
      </c>
      <c r="U162" s="47">
        <f t="shared" si="23"/>
        <v>0.87408864291381028</v>
      </c>
      <c r="V162" s="15"/>
      <c r="W162" s="61" t="s">
        <v>591</v>
      </c>
    </row>
    <row r="163" spans="5:23" ht="57.75" thickBot="1" x14ac:dyDescent="0.3">
      <c r="E163" s="52" t="s">
        <v>435</v>
      </c>
      <c r="F163" s="53">
        <v>380060</v>
      </c>
      <c r="G163" s="30">
        <v>124959</v>
      </c>
      <c r="H163" s="31">
        <v>74961</v>
      </c>
      <c r="I163" s="31">
        <v>82809</v>
      </c>
      <c r="J163" s="32">
        <v>97331</v>
      </c>
      <c r="K163" s="30">
        <v>63167.19</v>
      </c>
      <c r="L163" s="35">
        <v>126056.41</v>
      </c>
      <c r="M163" s="45">
        <v>126712.1</v>
      </c>
      <c r="N163" s="36"/>
      <c r="O163" s="13">
        <f t="shared" si="24"/>
        <v>0.50550332509062978</v>
      </c>
      <c r="P163" s="12">
        <f t="shared" si="24"/>
        <v>1.6816265791544938</v>
      </c>
      <c r="Q163" s="12">
        <f t="shared" si="24"/>
        <v>1.5301730488231957</v>
      </c>
      <c r="R163" s="15"/>
      <c r="S163" s="11">
        <f t="shared" si="21"/>
        <v>0.16620320475714362</v>
      </c>
      <c r="T163" s="23">
        <f t="shared" si="22"/>
        <v>0.94649659863945579</v>
      </c>
      <c r="U163" s="47">
        <f t="shared" si="23"/>
        <v>0.89489411927806828</v>
      </c>
      <c r="V163" s="15"/>
      <c r="W163" s="61" t="s">
        <v>592</v>
      </c>
    </row>
    <row r="164" spans="5:23" ht="43.5" thickBot="1" x14ac:dyDescent="0.3">
      <c r="E164" s="52" t="s">
        <v>436</v>
      </c>
      <c r="F164" s="53">
        <v>1273704</v>
      </c>
      <c r="G164" s="30">
        <v>274743</v>
      </c>
      <c r="H164" s="31">
        <v>292746</v>
      </c>
      <c r="I164" s="31">
        <v>338252</v>
      </c>
      <c r="J164" s="32">
        <v>367963</v>
      </c>
      <c r="K164" s="30">
        <v>249881.7</v>
      </c>
      <c r="L164" s="35">
        <v>257811.36</v>
      </c>
      <c r="M164" s="45">
        <v>275313.12</v>
      </c>
      <c r="N164" s="36"/>
      <c r="O164" s="13">
        <f t="shared" si="24"/>
        <v>0.90951070636922515</v>
      </c>
      <c r="P164" s="12">
        <f t="shared" si="24"/>
        <v>0.88066569654239502</v>
      </c>
      <c r="Q164" s="12">
        <f t="shared" si="24"/>
        <v>0.81392902333171713</v>
      </c>
      <c r="R164" s="15"/>
      <c r="S164" s="11">
        <f t="shared" si="21"/>
        <v>0.19618506340562644</v>
      </c>
      <c r="T164" s="23">
        <f t="shared" si="22"/>
        <v>0.89463066244455836</v>
      </c>
      <c r="U164" s="47">
        <f t="shared" si="23"/>
        <v>1.1567482136603315</v>
      </c>
      <c r="V164" s="15"/>
      <c r="W164" s="61" t="s">
        <v>593</v>
      </c>
    </row>
    <row r="165" spans="5:23" ht="43.5" thickBot="1" x14ac:dyDescent="0.3">
      <c r="E165" s="52" t="s">
        <v>437</v>
      </c>
      <c r="F165" s="53">
        <v>17612</v>
      </c>
      <c r="G165" s="30">
        <v>5561</v>
      </c>
      <c r="H165" s="31">
        <v>4152</v>
      </c>
      <c r="I165" s="31">
        <v>4257</v>
      </c>
      <c r="J165" s="32">
        <v>3642</v>
      </c>
      <c r="K165" s="30">
        <v>3639.25</v>
      </c>
      <c r="L165" s="35">
        <v>1894.86</v>
      </c>
      <c r="M165" s="45">
        <v>4100.21</v>
      </c>
      <c r="N165" s="36"/>
      <c r="O165" s="13">
        <f t="shared" si="24"/>
        <v>0.65442366480848768</v>
      </c>
      <c r="P165" s="12">
        <f>IFERROR((L165/H165),"100%")</f>
        <v>0.45637283236994219</v>
      </c>
      <c r="Q165" s="12">
        <f t="shared" si="24"/>
        <v>0.96316889828517738</v>
      </c>
      <c r="R165" s="15"/>
      <c r="S165" s="11">
        <f t="shared" si="21"/>
        <v>0.20663468089938677</v>
      </c>
      <c r="T165" s="23">
        <f t="shared" si="22"/>
        <v>0.56976320395346436</v>
      </c>
      <c r="U165" s="47">
        <f t="shared" si="23"/>
        <v>1.4500244957609878</v>
      </c>
      <c r="V165" s="15"/>
      <c r="W165" s="61" t="s">
        <v>594</v>
      </c>
    </row>
    <row r="166" spans="5:23" ht="57.75" thickBot="1" x14ac:dyDescent="0.3">
      <c r="E166" s="52" t="s">
        <v>438</v>
      </c>
      <c r="F166" s="53">
        <v>232982</v>
      </c>
      <c r="G166" s="30">
        <v>50909</v>
      </c>
      <c r="H166" s="31">
        <v>49378</v>
      </c>
      <c r="I166" s="31">
        <v>58092</v>
      </c>
      <c r="J166" s="32">
        <v>74603</v>
      </c>
      <c r="K166" s="30">
        <v>41034.29</v>
      </c>
      <c r="L166" s="35">
        <v>102417.01999999999</v>
      </c>
      <c r="M166" s="45">
        <v>79256.789999999994</v>
      </c>
      <c r="N166" s="36"/>
      <c r="O166" s="13">
        <f t="shared" si="24"/>
        <v>0.80603213577167099</v>
      </c>
      <c r="P166" s="12">
        <f t="shared" si="24"/>
        <v>2.0741427356312525</v>
      </c>
      <c r="Q166" s="12">
        <f t="shared" si="24"/>
        <v>1.3643322660607311</v>
      </c>
      <c r="R166" s="15"/>
      <c r="S166" s="11">
        <f t="shared" si="21"/>
        <v>0.17612643895236543</v>
      </c>
      <c r="T166" s="23">
        <f t="shared" si="22"/>
        <v>1.4304078295292511</v>
      </c>
      <c r="U166" s="47">
        <f t="shared" si="23"/>
        <v>0.71115060476022207</v>
      </c>
      <c r="V166" s="15"/>
      <c r="W166" s="61" t="s">
        <v>595</v>
      </c>
    </row>
    <row r="167" spans="5:23" ht="57.75" thickBot="1" x14ac:dyDescent="0.3">
      <c r="E167" s="52" t="s">
        <v>439</v>
      </c>
      <c r="F167" s="53">
        <v>448824</v>
      </c>
      <c r="G167" s="30">
        <v>88371</v>
      </c>
      <c r="H167" s="31">
        <v>85239</v>
      </c>
      <c r="I167" s="31">
        <v>130668</v>
      </c>
      <c r="J167" s="32">
        <v>144546</v>
      </c>
      <c r="K167" s="30">
        <v>71455.350000000006</v>
      </c>
      <c r="L167" s="35">
        <v>260309.30999999994</v>
      </c>
      <c r="M167" s="45">
        <v>217578.52</v>
      </c>
      <c r="N167" s="36"/>
      <c r="O167" s="13">
        <f t="shared" si="24"/>
        <v>0.80858369827205767</v>
      </c>
      <c r="P167" s="12">
        <f t="shared" si="24"/>
        <v>3.0538756907049582</v>
      </c>
      <c r="Q167" s="12">
        <f t="shared" si="24"/>
        <v>1.6651247436250649</v>
      </c>
      <c r="R167" s="15"/>
      <c r="S167" s="11">
        <f t="shared" si="21"/>
        <v>0.15920572429281857</v>
      </c>
      <c r="T167" s="23">
        <f t="shared" si="22"/>
        <v>1.9109766718506993</v>
      </c>
      <c r="U167" s="47">
        <f t="shared" si="23"/>
        <v>0.55389419779453719</v>
      </c>
      <c r="V167" s="15"/>
      <c r="W167" s="61" t="s">
        <v>596</v>
      </c>
    </row>
    <row r="168" spans="5:23" ht="57.75" thickBot="1" x14ac:dyDescent="0.3">
      <c r="E168" s="52" t="s">
        <v>440</v>
      </c>
      <c r="F168" s="53">
        <v>2512202</v>
      </c>
      <c r="G168" s="30">
        <v>696731</v>
      </c>
      <c r="H168" s="31">
        <v>696680</v>
      </c>
      <c r="I168" s="31">
        <v>527013</v>
      </c>
      <c r="J168" s="32">
        <v>591778</v>
      </c>
      <c r="K168" s="30">
        <v>432965.07</v>
      </c>
      <c r="L168" s="35">
        <v>1029059.73</v>
      </c>
      <c r="M168" s="45">
        <v>922538.09</v>
      </c>
      <c r="N168" s="36"/>
      <c r="O168" s="13">
        <f t="shared" si="24"/>
        <v>0.62142357667449843</v>
      </c>
      <c r="P168" s="12">
        <f t="shared" si="24"/>
        <v>1.4770909599816271</v>
      </c>
      <c r="Q168" s="12">
        <f t="shared" si="24"/>
        <v>1.7505034790413139</v>
      </c>
      <c r="R168" s="15"/>
      <c r="S168" s="11">
        <f t="shared" si="21"/>
        <v>0.17234484726944729</v>
      </c>
      <c r="T168" s="23">
        <f t="shared" si="22"/>
        <v>1.0492416092595795</v>
      </c>
      <c r="U168" s="47">
        <f t="shared" si="23"/>
        <v>0.80535682579543955</v>
      </c>
      <c r="V168" s="15"/>
      <c r="W168" s="61" t="s">
        <v>597</v>
      </c>
    </row>
    <row r="169" spans="5:23" ht="57.75" thickBot="1" x14ac:dyDescent="0.3">
      <c r="E169" s="52" t="s">
        <v>441</v>
      </c>
      <c r="F169" s="53">
        <v>132950</v>
      </c>
      <c r="G169" s="30">
        <v>26684</v>
      </c>
      <c r="H169" s="31">
        <v>26687</v>
      </c>
      <c r="I169" s="31">
        <v>33518</v>
      </c>
      <c r="J169" s="32">
        <v>46061</v>
      </c>
      <c r="K169" s="30">
        <v>24833.39</v>
      </c>
      <c r="L169" s="35">
        <v>34327.950000000004</v>
      </c>
      <c r="M169" s="45">
        <v>36580.949999999997</v>
      </c>
      <c r="N169" s="36"/>
      <c r="O169" s="13">
        <f t="shared" si="24"/>
        <v>0.93064720431719383</v>
      </c>
      <c r="P169" s="12">
        <f t="shared" si="24"/>
        <v>1.28631730805261</v>
      </c>
      <c r="Q169" s="12">
        <f t="shared" si="24"/>
        <v>1.0913822423772301</v>
      </c>
      <c r="R169" s="15"/>
      <c r="S169" s="11">
        <f t="shared" si="21"/>
        <v>0.18678743888679955</v>
      </c>
      <c r="T169" s="23">
        <f t="shared" si="22"/>
        <v>1.1084922523467802</v>
      </c>
      <c r="U169" s="47">
        <f t="shared" si="23"/>
        <v>0.90752999536568424</v>
      </c>
      <c r="V169" s="15"/>
      <c r="W169" s="61" t="s">
        <v>598</v>
      </c>
    </row>
    <row r="170" spans="5:23" ht="43.5" thickBot="1" x14ac:dyDescent="0.3">
      <c r="E170" s="52" t="s">
        <v>442</v>
      </c>
      <c r="F170" s="53">
        <v>1235434</v>
      </c>
      <c r="G170" s="30">
        <v>253403</v>
      </c>
      <c r="H170" s="31">
        <v>256195</v>
      </c>
      <c r="I170" s="31">
        <v>311687</v>
      </c>
      <c r="J170" s="32">
        <v>414149</v>
      </c>
      <c r="K170" s="30">
        <v>258496.88</v>
      </c>
      <c r="L170" s="35">
        <v>233771.71000000005</v>
      </c>
      <c r="M170" s="45">
        <v>305295.73</v>
      </c>
      <c r="N170" s="36"/>
      <c r="O170" s="13">
        <f t="shared" si="24"/>
        <v>1.0201018930320478</v>
      </c>
      <c r="P170" s="12">
        <f t="shared" si="24"/>
        <v>0.91247569234372272</v>
      </c>
      <c r="Q170" s="12">
        <f t="shared" si="24"/>
        <v>0.97949458912306253</v>
      </c>
      <c r="R170" s="15"/>
      <c r="S170" s="11">
        <f t="shared" si="21"/>
        <v>0.20923568559712619</v>
      </c>
      <c r="T170" s="23">
        <f t="shared" si="22"/>
        <v>0.9659939599448979</v>
      </c>
      <c r="U170" s="47">
        <f t="shared" si="23"/>
        <v>1.0297414006684751</v>
      </c>
      <c r="V170" s="15"/>
      <c r="W170" s="61" t="s">
        <v>599</v>
      </c>
    </row>
    <row r="171" spans="5:23" ht="57.75" thickBot="1" x14ac:dyDescent="0.3">
      <c r="E171" s="52" t="s">
        <v>443</v>
      </c>
      <c r="F171" s="53">
        <v>524995</v>
      </c>
      <c r="G171" s="30">
        <v>105780</v>
      </c>
      <c r="H171" s="31">
        <v>105782</v>
      </c>
      <c r="I171" s="31">
        <v>131950</v>
      </c>
      <c r="J171" s="32">
        <v>181483</v>
      </c>
      <c r="K171" s="30">
        <v>128805.48</v>
      </c>
      <c r="L171" s="35">
        <v>101487.14000000001</v>
      </c>
      <c r="M171" s="45">
        <v>135008.13</v>
      </c>
      <c r="N171" s="36"/>
      <c r="O171" s="13">
        <f t="shared" si="24"/>
        <v>1.2176732841747022</v>
      </c>
      <c r="P171" s="12">
        <f t="shared" si="24"/>
        <v>0.95939895256281804</v>
      </c>
      <c r="Q171" s="12">
        <f t="shared" si="24"/>
        <v>1.0231764304660858</v>
      </c>
      <c r="R171" s="15"/>
      <c r="S171" s="11">
        <f t="shared" si="21"/>
        <v>0.24534610805817197</v>
      </c>
      <c r="T171" s="23">
        <f t="shared" si="22"/>
        <v>1.0885348975713975</v>
      </c>
      <c r="U171" s="47">
        <f t="shared" si="23"/>
        <v>0.94035394123882854</v>
      </c>
      <c r="V171" s="15"/>
      <c r="W171" s="61" t="s">
        <v>600</v>
      </c>
    </row>
    <row r="172" spans="5:23" ht="57.75" thickBot="1" x14ac:dyDescent="0.3">
      <c r="E172" s="52" t="s">
        <v>444</v>
      </c>
      <c r="F172" s="53">
        <v>476391</v>
      </c>
      <c r="G172" s="30">
        <v>93753</v>
      </c>
      <c r="H172" s="31">
        <v>93754</v>
      </c>
      <c r="I172" s="31">
        <v>119808</v>
      </c>
      <c r="J172" s="32">
        <v>169076</v>
      </c>
      <c r="K172" s="30">
        <v>88065.2</v>
      </c>
      <c r="L172" s="35">
        <v>96744.140000000014</v>
      </c>
      <c r="M172" s="45">
        <v>85821.55</v>
      </c>
      <c r="N172" s="36"/>
      <c r="O172" s="13">
        <f t="shared" si="24"/>
        <v>0.93933207470694269</v>
      </c>
      <c r="P172" s="12">
        <f t="shared" si="24"/>
        <v>1.0318934658787893</v>
      </c>
      <c r="Q172" s="12">
        <f t="shared" si="24"/>
        <v>0.71632570446047006</v>
      </c>
      <c r="R172" s="15"/>
      <c r="S172" s="11">
        <f t="shared" si="21"/>
        <v>0.18485907584316244</v>
      </c>
      <c r="T172" s="23">
        <f t="shared" si="22"/>
        <v>0.98561301711402793</v>
      </c>
      <c r="U172" s="47">
        <f t="shared" si="23"/>
        <v>1.1355503431260192</v>
      </c>
      <c r="V172" s="15"/>
      <c r="W172" s="61" t="s">
        <v>601</v>
      </c>
    </row>
    <row r="173" spans="5:23" ht="43.5" thickBot="1" x14ac:dyDescent="0.3">
      <c r="E173" s="52" t="s">
        <v>445</v>
      </c>
      <c r="F173" s="53">
        <v>3218163</v>
      </c>
      <c r="G173" s="30">
        <v>676990</v>
      </c>
      <c r="H173" s="31">
        <v>688092</v>
      </c>
      <c r="I173" s="31">
        <v>787497</v>
      </c>
      <c r="J173" s="32">
        <v>1065584</v>
      </c>
      <c r="K173" s="30">
        <v>537978.77</v>
      </c>
      <c r="L173" s="35">
        <v>609330.59000000008</v>
      </c>
      <c r="M173" s="45">
        <v>526825.22</v>
      </c>
      <c r="N173" s="36"/>
      <c r="O173" s="13">
        <f t="shared" si="24"/>
        <v>0.79466280151848623</v>
      </c>
      <c r="P173" s="12">
        <f t="shared" si="24"/>
        <v>0.88553651255936716</v>
      </c>
      <c r="Q173" s="12">
        <f t="shared" si="24"/>
        <v>0.66898695487093918</v>
      </c>
      <c r="R173" s="15"/>
      <c r="S173" s="11">
        <f t="shared" si="21"/>
        <v>0.16716952186697814</v>
      </c>
      <c r="T173" s="23">
        <f t="shared" si="22"/>
        <v>0.84046918793156755</v>
      </c>
      <c r="U173" s="47">
        <f t="shared" si="23"/>
        <v>1.2857861164303768</v>
      </c>
      <c r="V173" s="15"/>
      <c r="W173" s="61" t="s">
        <v>602</v>
      </c>
    </row>
    <row r="174" spans="5:23" ht="57.75" thickBot="1" x14ac:dyDescent="0.3">
      <c r="E174" s="52" t="s">
        <v>446</v>
      </c>
      <c r="F174" s="53">
        <v>11376731</v>
      </c>
      <c r="G174" s="30">
        <v>2534842</v>
      </c>
      <c r="H174" s="31">
        <v>2524660</v>
      </c>
      <c r="I174" s="31">
        <v>2805359</v>
      </c>
      <c r="J174" s="32">
        <v>3511870</v>
      </c>
      <c r="K174" s="30">
        <v>2136125.5</v>
      </c>
      <c r="L174" s="35">
        <v>2524668.9899999984</v>
      </c>
      <c r="M174" s="45">
        <v>3077346.45</v>
      </c>
      <c r="N174" s="36"/>
      <c r="O174" s="13">
        <f t="shared" si="24"/>
        <v>0.84270558086066116</v>
      </c>
      <c r="P174" s="12">
        <f t="shared" si="24"/>
        <v>1.0000035608755231</v>
      </c>
      <c r="Q174" s="12">
        <f t="shared" si="24"/>
        <v>1.0969528142387481</v>
      </c>
      <c r="R174" s="15"/>
      <c r="S174" s="11">
        <f t="shared" si="21"/>
        <v>0.18776267980670369</v>
      </c>
      <c r="T174" s="23">
        <f t="shared" si="22"/>
        <v>0.92119629362731714</v>
      </c>
      <c r="U174" s="47">
        <f t="shared" si="23"/>
        <v>1.0163760341124004</v>
      </c>
      <c r="V174" s="15"/>
      <c r="W174" s="61" t="s">
        <v>598</v>
      </c>
    </row>
    <row r="175" spans="5:23" ht="43.5" thickBot="1" x14ac:dyDescent="0.3">
      <c r="E175" s="52" t="s">
        <v>447</v>
      </c>
      <c r="F175" s="53">
        <v>560061.07999999996</v>
      </c>
      <c r="G175" s="30">
        <v>121090.08</v>
      </c>
      <c r="H175" s="31">
        <v>106922</v>
      </c>
      <c r="I175" s="31">
        <v>136977</v>
      </c>
      <c r="J175" s="32">
        <v>195072</v>
      </c>
      <c r="K175" s="30">
        <v>113579.38</v>
      </c>
      <c r="L175" s="35">
        <v>130370.53</v>
      </c>
      <c r="M175" s="45">
        <v>132168</v>
      </c>
      <c r="N175" s="36"/>
      <c r="O175" s="13">
        <f t="shared" si="24"/>
        <v>0.93797427501906017</v>
      </c>
      <c r="P175" s="12">
        <f t="shared" si="24"/>
        <v>1.2193050073885636</v>
      </c>
      <c r="Q175" s="12">
        <f t="shared" si="24"/>
        <v>0.96489191616110737</v>
      </c>
      <c r="R175" s="15"/>
      <c r="S175" s="11">
        <f t="shared" si="21"/>
        <v>0.20279820193897424</v>
      </c>
      <c r="T175" s="23">
        <f t="shared" si="22"/>
        <v>1.0698990597340281</v>
      </c>
      <c r="U175" s="47">
        <f t="shared" si="23"/>
        <v>0.97041132659702378</v>
      </c>
      <c r="V175" s="15"/>
      <c r="W175" s="61" t="s">
        <v>603</v>
      </c>
    </row>
    <row r="176" spans="5:23" ht="57.75" thickBot="1" x14ac:dyDescent="0.3">
      <c r="E176" s="52" t="s">
        <v>448</v>
      </c>
      <c r="F176" s="53">
        <v>1732552</v>
      </c>
      <c r="G176" s="30">
        <v>1358597</v>
      </c>
      <c r="H176" s="31">
        <v>13572</v>
      </c>
      <c r="I176" s="31">
        <v>13572</v>
      </c>
      <c r="J176" s="32">
        <v>346811</v>
      </c>
      <c r="K176" s="30">
        <v>2035583.94</v>
      </c>
      <c r="L176" s="35">
        <v>11626.79</v>
      </c>
      <c r="M176" s="45">
        <v>101271.72</v>
      </c>
      <c r="N176" s="36"/>
      <c r="O176" s="13">
        <f t="shared" si="24"/>
        <v>1.4982985683024472</v>
      </c>
      <c r="P176" s="12">
        <f t="shared" si="24"/>
        <v>0.85667477158856475</v>
      </c>
      <c r="Q176" s="12">
        <f t="shared" si="24"/>
        <v>7.4618125552608312</v>
      </c>
      <c r="R176" s="15"/>
      <c r="S176" s="11">
        <f t="shared" si="21"/>
        <v>1.1749049610054993</v>
      </c>
      <c r="T176" s="23">
        <f t="shared" si="22"/>
        <v>1.491952325114472</v>
      </c>
      <c r="U176" s="47">
        <f t="shared" si="23"/>
        <v>0.64498595275935344</v>
      </c>
      <c r="V176" s="15"/>
      <c r="W176" s="61" t="s">
        <v>604</v>
      </c>
    </row>
    <row r="177" spans="5:23" ht="57.75" thickBot="1" x14ac:dyDescent="0.3">
      <c r="E177" s="52" t="s">
        <v>449</v>
      </c>
      <c r="F177" s="53">
        <v>3249445.96</v>
      </c>
      <c r="G177" s="30">
        <v>1406996.96</v>
      </c>
      <c r="H177" s="31">
        <v>784335</v>
      </c>
      <c r="I177" s="31">
        <v>418532.5</v>
      </c>
      <c r="J177" s="32">
        <v>639581.5</v>
      </c>
      <c r="K177" s="30">
        <v>491060.04</v>
      </c>
      <c r="L177" s="35">
        <v>600244.57000000007</v>
      </c>
      <c r="M177" s="45">
        <v>1198541.96</v>
      </c>
      <c r="N177" s="36"/>
      <c r="O177" s="13">
        <f t="shared" si="24"/>
        <v>0.34901286496027684</v>
      </c>
      <c r="P177" s="12">
        <f t="shared" si="24"/>
        <v>0.76529106822977433</v>
      </c>
      <c r="Q177" s="12">
        <f t="shared" si="24"/>
        <v>2.8636771576878735</v>
      </c>
      <c r="R177" s="15"/>
      <c r="S177" s="11">
        <f t="shared" si="21"/>
        <v>0.15112115912830876</v>
      </c>
      <c r="T177" s="23">
        <f t="shared" si="22"/>
        <v>0.49800971734104593</v>
      </c>
      <c r="U177" s="47">
        <f t="shared" si="23"/>
        <v>1.1397551670896446</v>
      </c>
      <c r="V177" s="15"/>
      <c r="W177" s="61" t="s">
        <v>605</v>
      </c>
    </row>
    <row r="178" spans="5:23" ht="57.75" thickBot="1" x14ac:dyDescent="0.3">
      <c r="E178" s="52" t="s">
        <v>450</v>
      </c>
      <c r="F178" s="53">
        <v>893482</v>
      </c>
      <c r="G178" s="30">
        <v>258000.5</v>
      </c>
      <c r="H178" s="31">
        <v>189484.5</v>
      </c>
      <c r="I178" s="31">
        <v>191914.5</v>
      </c>
      <c r="J178" s="32">
        <v>254082.5</v>
      </c>
      <c r="K178" s="30">
        <v>177808.47</v>
      </c>
      <c r="L178" s="35">
        <v>178909.8</v>
      </c>
      <c r="M178" s="45">
        <v>259715.79</v>
      </c>
      <c r="N178" s="36"/>
      <c r="O178" s="13">
        <f t="shared" si="24"/>
        <v>0.6891787806612778</v>
      </c>
      <c r="P178" s="12">
        <f t="shared" si="24"/>
        <v>0.94419226902464315</v>
      </c>
      <c r="Q178" s="12">
        <f t="shared" si="24"/>
        <v>1.3532890427768616</v>
      </c>
      <c r="R178" s="15"/>
      <c r="S178" s="11">
        <f t="shared" si="21"/>
        <v>0.19900621389127032</v>
      </c>
      <c r="T178" s="23">
        <f t="shared" si="22"/>
        <v>0.79716251941405858</v>
      </c>
      <c r="U178" s="47">
        <f t="shared" si="23"/>
        <v>1.0372553067557622</v>
      </c>
      <c r="V178" s="15"/>
      <c r="W178" s="61" t="s">
        <v>606</v>
      </c>
    </row>
    <row r="179" spans="5:23" ht="43.5" thickBot="1" x14ac:dyDescent="0.3">
      <c r="E179" s="52" t="s">
        <v>451</v>
      </c>
      <c r="F179" s="53">
        <v>538398</v>
      </c>
      <c r="G179" s="30">
        <v>107528</v>
      </c>
      <c r="H179" s="31">
        <v>104749</v>
      </c>
      <c r="I179" s="31">
        <v>134481</v>
      </c>
      <c r="J179" s="32">
        <v>191640</v>
      </c>
      <c r="K179" s="30">
        <v>115219.6</v>
      </c>
      <c r="L179" s="35">
        <v>107366.26</v>
      </c>
      <c r="M179" s="45">
        <v>113780.93</v>
      </c>
      <c r="N179" s="36"/>
      <c r="O179" s="13">
        <f t="shared" si="24"/>
        <v>1.0715311360761848</v>
      </c>
      <c r="P179" s="12">
        <f t="shared" si="24"/>
        <v>1.024986014186293</v>
      </c>
      <c r="Q179" s="12">
        <f t="shared" si="24"/>
        <v>0.84607438969073689</v>
      </c>
      <c r="R179" s="15"/>
      <c r="S179" s="11">
        <f t="shared" si="21"/>
        <v>0.21400450967499882</v>
      </c>
      <c r="T179" s="23">
        <f t="shared" si="22"/>
        <v>1.0485632451937799</v>
      </c>
      <c r="U179" s="47">
        <f t="shared" si="23"/>
        <v>1.0308924968484552</v>
      </c>
      <c r="V179" s="15"/>
      <c r="W179" s="61" t="s">
        <v>607</v>
      </c>
    </row>
    <row r="180" spans="5:23" ht="43.5" thickBot="1" x14ac:dyDescent="0.3">
      <c r="E180" s="52" t="s">
        <v>452</v>
      </c>
      <c r="F180" s="53">
        <v>1140931</v>
      </c>
      <c r="G180" s="30">
        <v>245723</v>
      </c>
      <c r="H180" s="31">
        <v>241165</v>
      </c>
      <c r="I180" s="31">
        <v>292851</v>
      </c>
      <c r="J180" s="32">
        <v>361192</v>
      </c>
      <c r="K180" s="30">
        <v>205976.2</v>
      </c>
      <c r="L180" s="35">
        <v>261911.94</v>
      </c>
      <c r="M180" s="45">
        <v>249553.43</v>
      </c>
      <c r="N180" s="36"/>
      <c r="O180" s="13">
        <f t="shared" si="24"/>
        <v>0.83824550408386689</v>
      </c>
      <c r="P180" s="12">
        <f t="shared" si="24"/>
        <v>1.0860279891360687</v>
      </c>
      <c r="Q180" s="12">
        <f t="shared" si="24"/>
        <v>0.85215153781274433</v>
      </c>
      <c r="R180" s="15"/>
      <c r="S180" s="11">
        <f t="shared" si="21"/>
        <v>0.18053344154905074</v>
      </c>
      <c r="T180" s="23">
        <f t="shared" si="22"/>
        <v>0.96097693925502381</v>
      </c>
      <c r="U180" s="47">
        <f t="shared" si="23"/>
        <v>1.0868327576836674</v>
      </c>
      <c r="V180" s="15"/>
      <c r="W180" s="61" t="s">
        <v>608</v>
      </c>
    </row>
    <row r="181" spans="5:23" ht="43.5" thickBot="1" x14ac:dyDescent="0.3">
      <c r="E181" s="52" t="s">
        <v>453</v>
      </c>
      <c r="F181" s="53">
        <v>191767</v>
      </c>
      <c r="G181" s="30">
        <v>1452</v>
      </c>
      <c r="H181" s="31">
        <v>1452</v>
      </c>
      <c r="I181" s="31">
        <v>188863</v>
      </c>
      <c r="J181" s="32">
        <v>0</v>
      </c>
      <c r="K181" s="30">
        <v>74078.789999999994</v>
      </c>
      <c r="L181" s="35">
        <v>4051.71</v>
      </c>
      <c r="M181" s="45">
        <v>108626.33</v>
      </c>
      <c r="N181" s="36"/>
      <c r="O181" s="13">
        <f t="shared" si="24"/>
        <v>51.018450413223135</v>
      </c>
      <c r="P181" s="12">
        <f t="shared" si="24"/>
        <v>2.7904338842975207</v>
      </c>
      <c r="Q181" s="12">
        <f t="shared" si="24"/>
        <v>0.5751594012591138</v>
      </c>
      <c r="R181" s="15"/>
      <c r="S181" s="11">
        <f t="shared" si="21"/>
        <v>0.38629581731997681</v>
      </c>
      <c r="T181" s="23">
        <f t="shared" si="22"/>
        <v>26.904442148760332</v>
      </c>
      <c r="U181" s="47">
        <f t="shared" si="23"/>
        <v>1.0268272383933694</v>
      </c>
      <c r="V181" s="15"/>
      <c r="W181" s="61" t="s">
        <v>609</v>
      </c>
    </row>
    <row r="182" spans="5:23" ht="43.5" thickBot="1" x14ac:dyDescent="0.3">
      <c r="E182" s="52" t="s">
        <v>454</v>
      </c>
      <c r="F182" s="53">
        <v>932379</v>
      </c>
      <c r="G182" s="30">
        <v>215473</v>
      </c>
      <c r="H182" s="31">
        <v>215991</v>
      </c>
      <c r="I182" s="31">
        <v>250633</v>
      </c>
      <c r="J182" s="32">
        <v>250282</v>
      </c>
      <c r="K182" s="30">
        <v>203300.36</v>
      </c>
      <c r="L182" s="35">
        <v>269088.93</v>
      </c>
      <c r="M182" s="45">
        <v>252435.45</v>
      </c>
      <c r="N182" s="36"/>
      <c r="O182" s="13">
        <f t="shared" si="24"/>
        <v>0.94350735358954485</v>
      </c>
      <c r="P182" s="12">
        <f t="shared" si="24"/>
        <v>1.2458339930830451</v>
      </c>
      <c r="Q182" s="12">
        <f t="shared" si="24"/>
        <v>1.0071915908918618</v>
      </c>
      <c r="R182" s="15"/>
      <c r="S182" s="11">
        <f t="shared" si="21"/>
        <v>0.21804476505798606</v>
      </c>
      <c r="T182" s="23">
        <f t="shared" si="22"/>
        <v>1.0948521545250589</v>
      </c>
      <c r="U182" s="47">
        <f t="shared" si="23"/>
        <v>0.94105093598212441</v>
      </c>
      <c r="V182" s="15"/>
      <c r="W182" s="61" t="s">
        <v>610</v>
      </c>
    </row>
    <row r="183" spans="5:23" ht="43.5" thickBot="1" x14ac:dyDescent="0.3">
      <c r="E183" s="52" t="s">
        <v>455</v>
      </c>
      <c r="F183" s="53">
        <v>2543354.84</v>
      </c>
      <c r="G183" s="30">
        <v>556429.84</v>
      </c>
      <c r="H183" s="31">
        <v>566236</v>
      </c>
      <c r="I183" s="31">
        <v>661972</v>
      </c>
      <c r="J183" s="32">
        <v>758717</v>
      </c>
      <c r="K183" s="30">
        <v>441403.78</v>
      </c>
      <c r="L183" s="35">
        <v>549307.6</v>
      </c>
      <c r="M183" s="45">
        <v>612717.62</v>
      </c>
      <c r="N183" s="36"/>
      <c r="O183" s="13">
        <f t="shared" si="24"/>
        <v>0.79327841224331186</v>
      </c>
      <c r="P183" s="12">
        <f t="shared" si="24"/>
        <v>0.97010363170126934</v>
      </c>
      <c r="Q183" s="12">
        <f t="shared" si="24"/>
        <v>0.92559446623120012</v>
      </c>
      <c r="R183" s="15"/>
      <c r="S183" s="11">
        <f t="shared" si="21"/>
        <v>0.17355178799982154</v>
      </c>
      <c r="T183" s="23">
        <f t="shared" si="22"/>
        <v>0.88246328043614486</v>
      </c>
      <c r="U183" s="47">
        <f t="shared" si="23"/>
        <v>1.1130133233214565</v>
      </c>
      <c r="V183" s="15"/>
      <c r="W183" s="61" t="s">
        <v>611</v>
      </c>
    </row>
    <row r="184" spans="5:23" ht="57.75" thickBot="1" x14ac:dyDescent="0.3">
      <c r="E184" s="52" t="s">
        <v>456</v>
      </c>
      <c r="F184" s="53">
        <v>40000</v>
      </c>
      <c r="G184" s="30">
        <v>10000</v>
      </c>
      <c r="H184" s="31">
        <v>10000</v>
      </c>
      <c r="I184" s="31">
        <v>10000</v>
      </c>
      <c r="J184" s="32">
        <v>10000</v>
      </c>
      <c r="K184" s="30">
        <v>0</v>
      </c>
      <c r="L184" s="35">
        <v>1873.6899999999998</v>
      </c>
      <c r="M184" s="45">
        <v>23837.919999999998</v>
      </c>
      <c r="N184" s="36"/>
      <c r="O184" s="13">
        <f t="shared" si="24"/>
        <v>0</v>
      </c>
      <c r="P184" s="12">
        <f t="shared" si="24"/>
        <v>0.18736899999999998</v>
      </c>
      <c r="Q184" s="12">
        <f t="shared" si="24"/>
        <v>2.3837919999999997</v>
      </c>
      <c r="R184" s="15"/>
      <c r="S184" s="11">
        <f t="shared" si="21"/>
        <v>0</v>
      </c>
      <c r="T184" s="23">
        <f t="shared" si="22"/>
        <v>9.368449999999999E-2</v>
      </c>
      <c r="U184" s="47">
        <f t="shared" si="23"/>
        <v>1.1667880774482813</v>
      </c>
      <c r="V184" s="15"/>
      <c r="W184" s="61" t="s">
        <v>612</v>
      </c>
    </row>
    <row r="185" spans="5:23" ht="57.75" thickBot="1" x14ac:dyDescent="0.3">
      <c r="E185" s="52" t="s">
        <v>457</v>
      </c>
      <c r="F185" s="53">
        <v>3745928</v>
      </c>
      <c r="G185" s="30">
        <v>817587</v>
      </c>
      <c r="H185" s="31">
        <v>815491</v>
      </c>
      <c r="I185" s="31">
        <v>907701</v>
      </c>
      <c r="J185" s="32">
        <v>1205149</v>
      </c>
      <c r="K185" s="30">
        <v>761220.56</v>
      </c>
      <c r="L185" s="35">
        <v>904919.81000000017</v>
      </c>
      <c r="M185" s="45">
        <v>1173652.48</v>
      </c>
      <c r="N185" s="36"/>
      <c r="O185" s="13">
        <f t="shared" si="24"/>
        <v>0.93105756329295852</v>
      </c>
      <c r="P185" s="12">
        <f t="shared" si="24"/>
        <v>1.1096625345957223</v>
      </c>
      <c r="Q185" s="12">
        <f t="shared" si="24"/>
        <v>1.2929945874247135</v>
      </c>
      <c r="R185" s="15"/>
      <c r="S185" s="11">
        <f t="shared" si="21"/>
        <v>0.20321281135141947</v>
      </c>
      <c r="T185" s="23">
        <f t="shared" si="22"/>
        <v>1.0202454322451224</v>
      </c>
      <c r="U185" s="47">
        <f t="shared" si="23"/>
        <v>0.89470575292137944</v>
      </c>
      <c r="V185" s="15"/>
      <c r="W185" s="61" t="s">
        <v>613</v>
      </c>
    </row>
    <row r="186" spans="5:23" ht="43.5" thickBot="1" x14ac:dyDescent="0.3">
      <c r="E186" s="54" t="s">
        <v>458</v>
      </c>
      <c r="F186" s="55">
        <v>387292</v>
      </c>
      <c r="G186" s="37">
        <v>104825</v>
      </c>
      <c r="H186" s="38">
        <v>76139</v>
      </c>
      <c r="I186" s="38">
        <v>85638</v>
      </c>
      <c r="J186" s="39">
        <v>120690</v>
      </c>
      <c r="K186" s="37">
        <v>119318.13</v>
      </c>
      <c r="L186" s="40">
        <v>68684.300000000017</v>
      </c>
      <c r="M186" s="46">
        <v>78951.39</v>
      </c>
      <c r="N186" s="41"/>
      <c r="O186" s="57">
        <f t="shared" si="24"/>
        <v>1.1382602432625806</v>
      </c>
      <c r="P186" s="42">
        <f t="shared" si="24"/>
        <v>0.90209091267287489</v>
      </c>
      <c r="Q186" s="12">
        <f t="shared" si="24"/>
        <v>0.9219200588523786</v>
      </c>
      <c r="R186" s="58"/>
      <c r="S186" s="11">
        <f t="shared" si="21"/>
        <v>0.30808312591016601</v>
      </c>
      <c r="T186" s="23">
        <f t="shared" si="22"/>
        <v>1.0388940894321523</v>
      </c>
      <c r="U186" s="47">
        <f t="shared" si="23"/>
        <v>0.99868209415396259</v>
      </c>
      <c r="V186" s="59"/>
      <c r="W186" s="62" t="s">
        <v>614</v>
      </c>
    </row>
    <row r="187" spans="5:23" x14ac:dyDescent="0.25">
      <c r="L187" s="56"/>
      <c r="Q187" s="12"/>
    </row>
  </sheetData>
  <mergeCells count="29">
    <mergeCell ref="W10:W12"/>
    <mergeCell ref="B11:B12"/>
    <mergeCell ref="C11:C12"/>
    <mergeCell ref="D11:F11"/>
    <mergeCell ref="H10:V10"/>
    <mergeCell ref="H11:K11"/>
    <mergeCell ref="L11:O11"/>
    <mergeCell ref="P11:S11"/>
    <mergeCell ref="T11:V11"/>
    <mergeCell ref="B14:F14"/>
    <mergeCell ref="E142:E143"/>
    <mergeCell ref="F142:F143"/>
    <mergeCell ref="E2:U2"/>
    <mergeCell ref="E3:U3"/>
    <mergeCell ref="E4:U4"/>
    <mergeCell ref="E5:U5"/>
    <mergeCell ref="E6:U6"/>
    <mergeCell ref="B33:B34"/>
    <mergeCell ref="C33:C34"/>
    <mergeCell ref="G142:J142"/>
    <mergeCell ref="E144:F144"/>
    <mergeCell ref="E141:W141"/>
    <mergeCell ref="C135:F135"/>
    <mergeCell ref="L135:Q135"/>
    <mergeCell ref="U135:W135"/>
    <mergeCell ref="K142:N142"/>
    <mergeCell ref="O142:R142"/>
    <mergeCell ref="S142:V142"/>
    <mergeCell ref="W142:W143"/>
  </mergeCells>
  <phoneticPr fontId="11" type="noConversion"/>
  <conditionalFormatting sqref="F145:F186">
    <cfRule type="containsBlanks" dxfId="32" priority="8">
      <formula>LEN(TRIM(F145))=0</formula>
    </cfRule>
  </conditionalFormatting>
  <conditionalFormatting sqref="G144:J186">
    <cfRule type="containsBlanks" dxfId="31" priority="7">
      <formula>LEN(TRIM(G144))=0</formula>
    </cfRule>
  </conditionalFormatting>
  <conditionalFormatting sqref="G14:K14">
    <cfRule type="containsBlanks" dxfId="30" priority="1454">
      <formula>LEN(TRIM(G14))=0</formula>
    </cfRule>
  </conditionalFormatting>
  <conditionalFormatting sqref="H15:K122">
    <cfRule type="containsBlanks" dxfId="29" priority="190">
      <formula>LEN(TRIM(H15))=0</formula>
    </cfRule>
  </conditionalFormatting>
  <conditionalFormatting sqref="K144:N144 K145:L186 N145:N186">
    <cfRule type="containsBlanks" dxfId="28" priority="5">
      <formula>LEN(TRIM(K144))=0</formula>
    </cfRule>
  </conditionalFormatting>
  <conditionalFormatting sqref="L15">
    <cfRule type="containsBlanks" dxfId="27" priority="9">
      <formula>LEN(TRIM(L15))=0</formula>
    </cfRule>
  </conditionalFormatting>
  <conditionalFormatting sqref="L13:N13">
    <cfRule type="cellIs" priority="10" operator="equal">
      <formula>"NO DISPONIBLE"</formula>
    </cfRule>
  </conditionalFormatting>
  <conditionalFormatting sqref="L14:N14 M15:P15 L16:P122 P14 O13:O14 T14:U122">
    <cfRule type="containsBlanks" dxfId="26" priority="136">
      <formula>LEN(TRIM(L13))=0</formula>
    </cfRule>
  </conditionalFormatting>
  <conditionalFormatting sqref="O144:V144 O145:P186 Q145:Q187 R145:V186">
    <cfRule type="cellIs" dxfId="25" priority="81" stopIfTrue="1" operator="equal">
      <formula>"100%"</formula>
    </cfRule>
    <cfRule type="cellIs" dxfId="24" priority="82" stopIfTrue="1" operator="lessThan">
      <formula>0.5</formula>
    </cfRule>
    <cfRule type="cellIs" dxfId="23" priority="83" stopIfTrue="1" operator="between">
      <formula>0.5</formula>
      <formula>0.7</formula>
    </cfRule>
    <cfRule type="cellIs" dxfId="22" priority="84" stopIfTrue="1" operator="between">
      <formula>0.7</formula>
      <formula>1.2</formula>
    </cfRule>
    <cfRule type="cellIs" dxfId="21" priority="85" stopIfTrue="1" operator="greaterThanOrEqual">
      <formula>1.2</formula>
    </cfRule>
    <cfRule type="containsBlanks" dxfId="20" priority="86" stopIfTrue="1">
      <formula>LEN(TRIM(O144))=0</formula>
    </cfRule>
  </conditionalFormatting>
  <conditionalFormatting sqref="P13:R13">
    <cfRule type="cellIs" dxfId="19" priority="15" stopIfTrue="1" operator="equal">
      <formula>"NO DISPONIBLE"</formula>
    </cfRule>
    <cfRule type="cellIs" dxfId="18" priority="16" stopIfTrue="1" operator="lessThanOrEqual">
      <formula>0</formula>
    </cfRule>
    <cfRule type="cellIs" dxfId="17" priority="17" stopIfTrue="1" operator="greaterThanOrEqual">
      <formula>0.15</formula>
    </cfRule>
    <cfRule type="cellIs" dxfId="16" priority="18" stopIfTrue="1" operator="between">
      <formula>0</formula>
      <formula>0.15</formula>
    </cfRule>
  </conditionalFormatting>
  <conditionalFormatting sqref="P14:R122 T14:U122">
    <cfRule type="cellIs" dxfId="15" priority="74" stopIfTrue="1" operator="equal">
      <formula>"100%"</formula>
    </cfRule>
    <cfRule type="cellIs" dxfId="14" priority="75" stopIfTrue="1" operator="lessThan">
      <formula>0.5</formula>
    </cfRule>
    <cfRule type="cellIs" dxfId="13" priority="76" stopIfTrue="1" operator="between">
      <formula>0.5</formula>
      <formula>0.7</formula>
    </cfRule>
    <cfRule type="cellIs" dxfId="12" priority="77" stopIfTrue="1" operator="between">
      <formula>0.7</formula>
      <formula>1.2</formula>
    </cfRule>
    <cfRule type="cellIs" dxfId="11" priority="78" stopIfTrue="1" operator="greaterThanOrEqual">
      <formula>1.2</formula>
    </cfRule>
    <cfRule type="containsBlanks" dxfId="10" priority="79" stopIfTrue="1">
      <formula>LEN(TRIM(P14))=0</formula>
    </cfRule>
  </conditionalFormatting>
  <conditionalFormatting sqref="S13:S122 V13:V122">
    <cfRule type="containsBlanks" dxfId="9" priority="19">
      <formula>LEN(TRIM(S13))=0</formula>
    </cfRule>
  </conditionalFormatting>
  <conditionalFormatting sqref="T13:U13">
    <cfRule type="cellIs" dxfId="8" priority="11" operator="equal">
      <formula>"NO DISPONIBLE"</formula>
    </cfRule>
    <cfRule type="cellIs" dxfId="7" priority="12" stopIfTrue="1" operator="greaterThanOrEqual">
      <formula>0.7</formula>
    </cfRule>
    <cfRule type="cellIs" dxfId="6" priority="13" stopIfTrue="1" operator="between">
      <formula>0.5</formula>
      <formula>0.7</formula>
    </cfRule>
    <cfRule type="cellIs" dxfId="5" priority="14" stopIfTrue="1" operator="lessThanOrEqual">
      <formula>0.5</formula>
    </cfRule>
  </conditionalFormatting>
  <conditionalFormatting sqref="T144:V186">
    <cfRule type="containsBlanks" dxfId="4" priority="80">
      <formula>LEN(TRIM(T144))=0</formula>
    </cfRule>
  </conditionalFormatting>
  <conditionalFormatting sqref="P15:R122">
    <cfRule type="cellIs" dxfId="3" priority="4" operator="equal">
      <formula>"NO DISPONIBLE"</formula>
    </cfRule>
  </conditionalFormatting>
  <conditionalFormatting sqref="T15:U122">
    <cfRule type="cellIs" dxfId="2" priority="3" operator="equal">
      <formula>"NO DISPONIBLE"</formula>
    </cfRule>
  </conditionalFormatting>
  <conditionalFormatting sqref="M145:M147">
    <cfRule type="containsBlanks" dxfId="1" priority="2">
      <formula>LEN(TRIM(M145))=0</formula>
    </cfRule>
  </conditionalFormatting>
  <conditionalFormatting sqref="M148:M186">
    <cfRule type="containsBlanks" dxfId="0" priority="1">
      <formula>LEN(TRIM(M148))=0</formula>
    </cfRule>
  </conditionalFormatting>
  <pageMargins left="0.26" right="0.2" top="0.35433070866141736" bottom="0.34" header="0.31496062992125984" footer="0.31496062992125984"/>
  <pageSetup paperSize="14" scale="33" fitToHeight="0" orientation="landscape" r:id="rId1"/>
  <rowBreaks count="1" manualBreakCount="1">
    <brk id="137"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L3" sqref="L3"/>
    </sheetView>
  </sheetViews>
  <sheetFormatPr baseColWidth="10" defaultRowHeight="15" x14ac:dyDescent="0.25"/>
  <cols>
    <col min="1" max="1" width="20.28515625" customWidth="1"/>
    <col min="2" max="2" width="34.7109375" customWidth="1"/>
  </cols>
  <sheetData>
    <row r="1" spans="1:2" x14ac:dyDescent="0.25">
      <c r="A1" s="1" t="s">
        <v>17</v>
      </c>
    </row>
    <row r="3" spans="1:2" ht="120" customHeight="1" x14ac:dyDescent="0.25">
      <c r="A3" s="234" t="s">
        <v>18</v>
      </c>
      <c r="B3" s="234"/>
    </row>
    <row r="5" spans="1:2" ht="45" x14ac:dyDescent="0.25">
      <c r="A5" s="2"/>
      <c r="B5" s="3" t="s">
        <v>19</v>
      </c>
    </row>
    <row r="6" spans="1:2" ht="60" x14ac:dyDescent="0.25">
      <c r="A6" s="4"/>
      <c r="B6" s="3" t="s">
        <v>20</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EJE 2 2023</vt:lpstr>
      <vt:lpstr>Instrucciones</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Gustavo Teoval Cruz</cp:lastModifiedBy>
  <cp:lastPrinted>2024-10-15T17:07:30Z</cp:lastPrinted>
  <dcterms:created xsi:type="dcterms:W3CDTF">2021-02-22T21:43:21Z</dcterms:created>
  <dcterms:modified xsi:type="dcterms:W3CDTF">2024-10-15T17:28:36Z</dcterms:modified>
</cp:coreProperties>
</file>