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\PLANEACION\3T\"/>
    </mc:Choice>
  </mc:AlternateContent>
  <xr:revisionPtr revIDLastSave="0" documentId="13_ncr:1_{3C2C91FB-E838-4569-A399-B70AABD18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GUIMIENTO 2025" sheetId="3" r:id="rId1"/>
    <sheet name="SEGUIMIENTO 2026" sheetId="5" r:id="rId2"/>
    <sheet name="SEGUIMIENTO 2027" sheetId="6" r:id="rId3"/>
    <sheet name="Instrucciones" sheetId="4" r:id="rId4"/>
  </sheets>
  <definedNames>
    <definedName name="ADFASDF">#REF!</definedName>
    <definedName name="_xlnm.Print_Area" localSheetId="0">'SEGUIMIENTO 2025'!$B$1:$X$35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9" i="3"/>
  <c r="U19" i="3" s="1"/>
  <c r="G20" i="3"/>
  <c r="G21" i="3"/>
  <c r="G22" i="3"/>
  <c r="V22" i="3" s="1"/>
  <c r="G23" i="3"/>
  <c r="U23" i="3" s="1"/>
  <c r="G24" i="3"/>
  <c r="G25" i="3"/>
  <c r="G26" i="3"/>
  <c r="V26" i="3" s="1"/>
  <c r="G27" i="3"/>
  <c r="U27" i="3" s="1"/>
  <c r="G28" i="3"/>
  <c r="V28" i="3" s="1"/>
  <c r="G29" i="3"/>
  <c r="G30" i="3"/>
  <c r="G31" i="3"/>
  <c r="V31" i="3" s="1"/>
  <c r="G32" i="3"/>
  <c r="G17" i="3"/>
  <c r="V17" i="3" s="1"/>
  <c r="G16" i="3"/>
  <c r="V16" i="3" s="1"/>
  <c r="G15" i="3"/>
  <c r="G14" i="3"/>
  <c r="V14" i="3" s="1"/>
  <c r="G13" i="3"/>
  <c r="V13" i="3" s="1"/>
  <c r="V32" i="3"/>
  <c r="U32" i="3"/>
  <c r="T32" i="3"/>
  <c r="R32" i="3"/>
  <c r="Q32" i="3"/>
  <c r="P32" i="3"/>
  <c r="R31" i="3"/>
  <c r="Q31" i="3"/>
  <c r="P31" i="3"/>
  <c r="V30" i="3"/>
  <c r="U30" i="3"/>
  <c r="T30" i="3"/>
  <c r="R30" i="3"/>
  <c r="Q30" i="3"/>
  <c r="P30" i="3"/>
  <c r="P29" i="3"/>
  <c r="Q29" i="3"/>
  <c r="R29" i="3"/>
  <c r="R28" i="3"/>
  <c r="Q28" i="3"/>
  <c r="P28" i="3"/>
  <c r="V27" i="3"/>
  <c r="T27" i="3"/>
  <c r="R27" i="3"/>
  <c r="Q27" i="3"/>
  <c r="P27" i="3"/>
  <c r="R26" i="3"/>
  <c r="Q26" i="3"/>
  <c r="P26" i="3"/>
  <c r="V25" i="3"/>
  <c r="U25" i="3"/>
  <c r="T25" i="3"/>
  <c r="R25" i="3"/>
  <c r="Q25" i="3"/>
  <c r="P25" i="3"/>
  <c r="V24" i="3"/>
  <c r="U24" i="3"/>
  <c r="T24" i="3"/>
  <c r="R24" i="3"/>
  <c r="Q24" i="3"/>
  <c r="P24" i="3"/>
  <c r="V23" i="3"/>
  <c r="T23" i="3"/>
  <c r="R23" i="3"/>
  <c r="Q23" i="3"/>
  <c r="P23" i="3"/>
  <c r="Q21" i="3"/>
  <c r="R22" i="3"/>
  <c r="Q22" i="3"/>
  <c r="P22" i="3"/>
  <c r="V21" i="3"/>
  <c r="U21" i="3"/>
  <c r="T21" i="3"/>
  <c r="R21" i="3"/>
  <c r="P21" i="3"/>
  <c r="V20" i="3"/>
  <c r="U20" i="3"/>
  <c r="T20" i="3"/>
  <c r="R20" i="3"/>
  <c r="Q20" i="3"/>
  <c r="P20" i="3"/>
  <c r="R19" i="3"/>
  <c r="Q19" i="3"/>
  <c r="P19" i="3"/>
  <c r="V18" i="3"/>
  <c r="U18" i="3"/>
  <c r="T18" i="3"/>
  <c r="R18" i="3"/>
  <c r="Q18" i="3"/>
  <c r="P18" i="3"/>
  <c r="R17" i="3"/>
  <c r="Q17" i="3"/>
  <c r="P17" i="3"/>
  <c r="R16" i="3"/>
  <c r="Q16" i="3"/>
  <c r="P16" i="3"/>
  <c r="V15" i="3"/>
  <c r="U15" i="3"/>
  <c r="T15" i="3"/>
  <c r="R15" i="3"/>
  <c r="Q15" i="3"/>
  <c r="P15" i="3"/>
  <c r="T14" i="3"/>
  <c r="R14" i="3"/>
  <c r="Q14" i="3"/>
  <c r="P14" i="3"/>
  <c r="U13" i="3"/>
  <c r="T13" i="3"/>
  <c r="R13" i="3"/>
  <c r="Q13" i="3"/>
  <c r="P13" i="3"/>
  <c r="V12" i="3"/>
  <c r="U12" i="3"/>
  <c r="T12" i="3"/>
  <c r="R12" i="3"/>
  <c r="Q12" i="3"/>
  <c r="P12" i="3"/>
  <c r="U22" i="3" l="1"/>
  <c r="T22" i="3"/>
  <c r="T19" i="3"/>
  <c r="V19" i="3"/>
  <c r="T26" i="3"/>
  <c r="T28" i="3"/>
  <c r="U26" i="3"/>
  <c r="U28" i="3"/>
  <c r="T31" i="3"/>
  <c r="U31" i="3"/>
  <c r="T17" i="3"/>
  <c r="U17" i="3"/>
  <c r="T16" i="3"/>
  <c r="U16" i="3"/>
  <c r="U14" i="3"/>
  <c r="V29" i="3"/>
  <c r="U29" i="3"/>
  <c r="T29" i="3"/>
  <c r="V35" i="6"/>
  <c r="U35" i="6"/>
  <c r="T35" i="6"/>
  <c r="S35" i="6"/>
  <c r="R35" i="6"/>
  <c r="Q35" i="6"/>
  <c r="P35" i="6"/>
  <c r="O35" i="6"/>
  <c r="V34" i="6"/>
  <c r="U34" i="6"/>
  <c r="T34" i="6"/>
  <c r="S34" i="6"/>
  <c r="R34" i="6"/>
  <c r="Q34" i="6"/>
  <c r="P34" i="6"/>
  <c r="O34" i="6"/>
  <c r="V33" i="6"/>
  <c r="U33" i="6"/>
  <c r="T33" i="6"/>
  <c r="S33" i="6"/>
  <c r="R33" i="6"/>
  <c r="Q33" i="6"/>
  <c r="P33" i="6"/>
  <c r="O33" i="6"/>
  <c r="V32" i="6"/>
  <c r="U32" i="6"/>
  <c r="T32" i="6"/>
  <c r="S32" i="6"/>
  <c r="R32" i="6"/>
  <c r="Q32" i="6"/>
  <c r="P32" i="6"/>
  <c r="O32" i="6"/>
  <c r="W14" i="6"/>
  <c r="V14" i="6"/>
  <c r="U14" i="6"/>
  <c r="T14" i="6"/>
  <c r="S14" i="6"/>
  <c r="R14" i="6"/>
  <c r="Q14" i="6"/>
  <c r="P14" i="6"/>
  <c r="V35" i="5"/>
  <c r="U35" i="5"/>
  <c r="T35" i="5"/>
  <c r="S35" i="5"/>
  <c r="R35" i="5"/>
  <c r="Q35" i="5"/>
  <c r="P35" i="5"/>
  <c r="O35" i="5"/>
  <c r="V34" i="5"/>
  <c r="U34" i="5"/>
  <c r="T34" i="5"/>
  <c r="S34" i="5"/>
  <c r="R34" i="5"/>
  <c r="Q34" i="5"/>
  <c r="P34" i="5"/>
  <c r="O34" i="5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W14" i="5"/>
  <c r="V14" i="5"/>
  <c r="U14" i="5"/>
  <c r="T14" i="5"/>
  <c r="S14" i="5"/>
  <c r="R14" i="5"/>
  <c r="Q14" i="5"/>
  <c r="P14" i="5"/>
  <c r="V44" i="3"/>
  <c r="U44" i="3"/>
  <c r="T44" i="3"/>
  <c r="S44" i="3"/>
  <c r="R44" i="3"/>
  <c r="Q44" i="3"/>
  <c r="P44" i="3"/>
  <c r="O44" i="3"/>
  <c r="V43" i="3"/>
  <c r="U43" i="3"/>
  <c r="T43" i="3"/>
  <c r="S43" i="3"/>
  <c r="R43" i="3"/>
  <c r="Q43" i="3"/>
  <c r="P43" i="3"/>
  <c r="O43" i="3"/>
  <c r="V42" i="3"/>
  <c r="U42" i="3"/>
  <c r="T42" i="3"/>
  <c r="S42" i="3"/>
  <c r="R42" i="3"/>
  <c r="Q42" i="3"/>
  <c r="P42" i="3"/>
  <c r="O42" i="3"/>
  <c r="V41" i="3"/>
  <c r="U41" i="3"/>
  <c r="T41" i="3"/>
  <c r="S41" i="3"/>
  <c r="R41" i="3"/>
  <c r="Q41" i="3"/>
  <c r="P41" i="3"/>
  <c r="O41" i="3"/>
</calcChain>
</file>

<file path=xl/sharedStrings.xml><?xml version="1.0" encoding="utf-8"?>
<sst xmlns="http://schemas.openxmlformats.org/spreadsheetml/2006/main" count="380" uniqueCount="171">
  <si>
    <t>FORMATO PARA LA PROGRAMACIÓN, SEGUIMIENTO Y EVALUACIÓN DEL AVANCE EN CUMPLIMIENTO DE METAS Y OBJETIVOS DEL PROGRAMA PRESUPUESTARIO ANUAL 2025</t>
  </si>
  <si>
    <t xml:space="preserve">EJE 1: GOBIERNO HUMANISTA Y DE RESULTADOS </t>
  </si>
  <si>
    <t>CLAVE Y NOMBRE DEL PPA:</t>
  </si>
  <si>
    <t>NOMBRE DE LA DEPENDENCIA QUE ATIENDE AL PROGRAMA: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</si>
  <si>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</si>
  <si>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</si>
  <si>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</si>
  <si>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</si>
  <si>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</si>
  <si>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REALIZADA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</si>
  <si>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</si>
  <si>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</si>
  <si>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</si>
  <si>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</si>
  <si>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</si>
  <si>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</si>
  <si>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</si>
  <si>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</si>
  <si>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</si>
  <si>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</si>
  <si>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</si>
  <si>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(DGPM / DP)</t>
  </si>
  <si>
    <r>
      <t xml:space="preserve">1.1.1 </t>
    </r>
    <r>
      <rPr>
        <sz val="11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</si>
  <si>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r>
      <rPr>
        <b/>
        <sz val="11"/>
        <color theme="1"/>
        <rFont val="Arial"/>
        <family val="2"/>
      </rPr>
      <t xml:space="preserve">IGOB_HUM_R: </t>
    </r>
    <r>
      <rPr>
        <sz val="11"/>
        <color theme="1"/>
        <rFont val="Arial"/>
        <family val="2"/>
      </rPr>
      <t>Índice de Gobierno Humanista y de Resultados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</si>
  <si>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 </t>
    </r>
  </si>
  <si>
    <t>No Aplica</t>
  </si>
  <si>
    <t>EJEMPLO</t>
  </si>
  <si>
    <t>Propósito
(             )</t>
  </si>
  <si>
    <t>Justificacion Trimestral:</t>
  </si>
  <si>
    <t>Componente
(                      )</t>
  </si>
  <si>
    <t>Actividad</t>
  </si>
  <si>
    <t>ELABORÓ
(nombre, cargo y firma)</t>
  </si>
  <si>
    <t>REVISÓ
Dr. Enrique E. Encalada Sánchez
Dirección de Planeación de la DGPM</t>
  </si>
  <si>
    <t>AUTORIZÓ
(nombre, cargo y firma)</t>
  </si>
  <si>
    <t>SEGUIMIENTO A LA EJECUCIÓN DEL PRESUPUESTO AUTORIZADO</t>
  </si>
  <si>
    <t>NOMBRE DE LAS UNIDADES ADMINISTRATIVAS</t>
  </si>
  <si>
    <t>PRESUPUESTO AUTORIZADO 2025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</si>
  <si>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</si>
  <si>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</si>
  <si>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</si>
  <si>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</si>
  <si>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</si>
  <si>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</si>
  <si>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</si>
  <si>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</si>
  <si>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</si>
  <si>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</si>
  <si>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</si>
  <si>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</si>
  <si>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</si>
  <si>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Trianual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</si>
  <si>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</si>
  <si>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</si>
  <si>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</si>
  <si>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REALIZADA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</si>
  <si>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</si>
  <si>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</si>
  <si>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</si>
  <si>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</si>
  <si>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</si>
  <si>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</si>
  <si>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</si>
  <si>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</si>
  <si>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</si>
  <si>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</si>
  <si>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</si>
  <si>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</si>
  <si>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</si>
  <si>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REALIZADA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</si>
  <si>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</si>
  <si>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</si>
  <si>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</si>
  <si>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</si>
  <si>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</si>
  <si>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</si>
  <si>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</si>
  <si>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</si>
  <si>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</si>
  <si>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</si>
  <si>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t>Unidad de Medida del Indicador:  
Unidad de Medida de la Variable:</t>
  </si>
  <si>
    <t>Trimestral</t>
  </si>
  <si>
    <r>
      <t xml:space="preserve">UNIDAD DE MEDIDA DEL INDICADOR:
</t>
    </r>
    <r>
      <rPr>
        <sz val="11"/>
        <color theme="0"/>
        <rFont val="Arial"/>
        <family val="2"/>
      </rPr>
      <t>Porcentaje.</t>
    </r>
    <r>
      <rPr>
        <b/>
        <sz val="11"/>
        <color theme="0"/>
        <rFont val="Arial"/>
        <family val="2"/>
      </rPr>
      <t xml:space="preserve">
UNIDAD DE MEDIDA DE LAS VARIABLES: 
</t>
    </r>
    <r>
      <rPr>
        <sz val="11"/>
        <color theme="0"/>
        <rFont val="Arial"/>
        <family val="2"/>
      </rPr>
      <t>Dependencias municipales.</t>
    </r>
  </si>
  <si>
    <t>Componente
(Dirección de Desarrollo Administrativo e Innovación)</t>
  </si>
  <si>
    <r>
      <t xml:space="preserve">UNIDAD DE MEDIDA DEL INDICADOR:
</t>
    </r>
    <r>
      <rPr>
        <sz val="11"/>
        <color theme="0"/>
        <rFont val="Arial"/>
        <family val="2"/>
      </rPr>
      <t>Porcentaje.</t>
    </r>
    <r>
      <rPr>
        <b/>
        <sz val="11"/>
        <color theme="0"/>
        <rFont val="Arial"/>
        <family val="2"/>
      </rPr>
      <t xml:space="preserve">
UNIDAD DE MEDIDA DE LAS VARIABLES: 
</t>
    </r>
    <r>
      <rPr>
        <sz val="11"/>
        <color theme="0"/>
        <rFont val="Arial"/>
        <family val="2"/>
      </rPr>
      <t>Población.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</si>
  <si>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Trámites y servicios.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</si>
  <si>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 xml:space="preserve">Asesorías 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</si>
  <si>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Asesorías, Trámites y Servicios.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</si>
  <si>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Herramientas de Mejora Regulatoria.</t>
    </r>
    <r>
      <rPr>
        <b/>
        <sz val="11"/>
        <color theme="1"/>
        <rFont val="Arial"/>
        <family val="2"/>
      </rPr>
      <t xml:space="preserve"> 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</si>
  <si>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
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Trámites y Servicios.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</si>
  <si>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
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Capacitaciones.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</si>
  <si>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Conferencias y/o foros.</t>
    </r>
    <r>
      <rPr>
        <b/>
        <sz val="11"/>
        <color theme="1"/>
        <rFont val="Arial"/>
        <family val="2"/>
      </rPr>
      <t xml:space="preserve"> 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</si>
  <si>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
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Regulaciones.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</si>
  <si>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Herramientas Administrativas.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</si>
  <si>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Manuales Administrativos.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</si>
  <si>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
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Estructuras Orgánicas.</t>
    </r>
  </si>
  <si>
    <r>
      <t xml:space="preserve">UNIDAD DE MEDIDA DEL INDICADOR:
</t>
    </r>
    <r>
      <rPr>
        <sz val="11"/>
        <color theme="1"/>
        <rFont val="Arial"/>
        <family val="2"/>
      </rPr>
      <t>Porcentaje.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Evaluaciones Ciudadanas de Atención.</t>
    </r>
  </si>
  <si>
    <r>
      <t xml:space="preserve">UNIDAD DE MEDIDA DEL INDICADOR:
</t>
    </r>
    <r>
      <rPr>
        <sz val="11"/>
        <color theme="1"/>
        <rFont val="Arial"/>
        <family val="2"/>
      </rPr>
      <t>Porcentaje.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Capacitaciones.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</si>
  <si>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Herramientas.</t>
    </r>
  </si>
  <si>
    <r>
      <t xml:space="preserve">UNIDAD DE MEDIDA DEL INDICADOR:
</t>
    </r>
    <r>
      <rPr>
        <sz val="11"/>
        <color theme="1"/>
        <rFont val="Arial"/>
        <family val="2"/>
      </rPr>
      <t>Porcentaje.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Actividades Realizadas.</t>
    </r>
  </si>
  <si>
    <r>
      <t xml:space="preserve">UNIDAD DE MEDIDA DEL INDICADOR:
</t>
    </r>
    <r>
      <rPr>
        <sz val="11"/>
        <color theme="1"/>
        <rFont val="Arial"/>
        <family val="2"/>
      </rPr>
      <t xml:space="preserve">Porcentaje. 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 xml:space="preserve">Actividades Realizadas. </t>
    </r>
  </si>
  <si>
    <r>
      <t xml:space="preserve">UNIDAD DE MEDIDA DEL INDICADOR:
</t>
    </r>
    <r>
      <rPr>
        <sz val="11"/>
        <color theme="1"/>
        <rFont val="Arial"/>
        <family val="2"/>
      </rPr>
      <t>Porcentaje.</t>
    </r>
    <r>
      <rPr>
        <b/>
        <sz val="11"/>
        <color theme="1"/>
        <rFont val="Arial"/>
        <family val="2"/>
      </rPr>
      <t xml:space="preserve"> 
UNIDAD DE MEDIDA DE LAS VARIABLES: 
</t>
    </r>
    <r>
      <rPr>
        <sz val="11"/>
        <color theme="1"/>
        <rFont val="Arial"/>
        <family val="2"/>
      </rPr>
      <t>Actividades Realizadas.</t>
    </r>
  </si>
  <si>
    <t>ELABORÓ
Lic. Samantha Herrera Calderón
Coordinadora Administrativa del IMDAI</t>
  </si>
  <si>
    <t>AUTORIZÓ
Lic. Bárbara Jackeline Iturralde Ortíz
 Directora General del IMDAI</t>
  </si>
  <si>
    <t>CLAVE Y NOMBRE DEL PPA: G-PPA 1.5 PROGRAMA INTEGRAL PARA LA OPTIMIZACIÓN DE PROCESOS ADMINISTRATIVOS Y LA MEJORA REGULATORIA</t>
  </si>
  <si>
    <t>INSTITUTO MUNICIPAL DE DESARROLLO ADMINISTRATIVO E INNOVACIÓN</t>
  </si>
  <si>
    <r>
      <t xml:space="preserve">Justificacion Trimestral: </t>
    </r>
    <r>
      <rPr>
        <sz val="14"/>
        <color theme="1"/>
        <rFont val="Arial"/>
        <family val="2"/>
      </rPr>
      <t>Se logra el 100.00% de la meta trimestral programada gracias a la activa participación de las dependencias municipales.</t>
    </r>
  </si>
  <si>
    <r>
      <rPr>
        <b/>
        <sz val="14"/>
        <color theme="1"/>
        <rFont val="Arial"/>
        <family val="2"/>
      </rPr>
      <t xml:space="preserve">IGOB_HUM_R: </t>
    </r>
    <r>
      <rPr>
        <sz val="14"/>
        <color theme="1"/>
        <rFont val="Arial"/>
        <family val="2"/>
      </rPr>
      <t>Índice de Gobierno Humanista y de Resultados</t>
    </r>
  </si>
  <si>
    <r>
      <t xml:space="preserve">Propósito
</t>
    </r>
    <r>
      <rPr>
        <sz val="14"/>
        <color theme="0"/>
        <rFont val="Arial"/>
        <family val="2"/>
      </rPr>
      <t>(Instituto Municipal de Desarrollo Administrativo e Innovación IMDAI)</t>
    </r>
  </si>
  <si>
    <r>
      <rPr>
        <b/>
        <sz val="14"/>
        <color theme="0"/>
        <rFont val="Arial"/>
        <family val="2"/>
      </rPr>
      <t xml:space="preserve">PPA: </t>
    </r>
    <r>
      <rPr>
        <sz val="14"/>
        <color theme="0"/>
        <rFont val="Arial"/>
        <family val="2"/>
      </rPr>
      <t>Porcentaje de la Población Atendida.</t>
    </r>
  </si>
  <si>
    <r>
      <rPr>
        <b/>
        <sz val="14"/>
        <color theme="0"/>
        <rFont val="Arial"/>
        <family val="2"/>
      </rPr>
      <t xml:space="preserve">PDMA: </t>
    </r>
    <r>
      <rPr>
        <sz val="14"/>
        <color theme="0"/>
        <rFont val="Arial"/>
        <family val="2"/>
      </rPr>
      <t>Porcentaje de Dependencias municipales atendidas.</t>
    </r>
  </si>
  <si>
    <r>
      <t xml:space="preserve">Componente
</t>
    </r>
    <r>
      <rPr>
        <sz val="14"/>
        <color theme="1"/>
        <rFont val="Arial"/>
        <family val="2"/>
      </rPr>
      <t>(Dirección de Ventanilla Única de Trámites y Servicios)</t>
    </r>
  </si>
  <si>
    <r>
      <rPr>
        <b/>
        <sz val="14"/>
        <color theme="1"/>
        <rFont val="Arial"/>
        <family val="2"/>
      </rPr>
      <t>PTSV:</t>
    </r>
    <r>
      <rPr>
        <sz val="14"/>
        <color theme="1"/>
        <rFont val="Arial"/>
        <family val="2"/>
      </rPr>
      <t xml:space="preserve"> Porcentaje de Trámites y Servicios gestionados en Dirección de Ventanilla.</t>
    </r>
  </si>
  <si>
    <r>
      <rPr>
        <b/>
        <sz val="14"/>
        <color theme="1"/>
        <rFont val="Arial"/>
        <family val="2"/>
      </rPr>
      <t>PAB:</t>
    </r>
    <r>
      <rPr>
        <sz val="14"/>
        <color theme="1"/>
        <rFont val="Arial"/>
        <family val="2"/>
      </rPr>
      <t xml:space="preserve"> Porcentaje de asesorÍas brindadas.</t>
    </r>
  </si>
  <si>
    <r>
      <rPr>
        <b/>
        <sz val="14"/>
        <color theme="1"/>
        <rFont val="Arial"/>
        <family val="2"/>
      </rPr>
      <t xml:space="preserve">PATSVI: </t>
    </r>
    <r>
      <rPr>
        <sz val="14"/>
        <color theme="1"/>
        <rFont val="Arial"/>
        <family val="2"/>
      </rPr>
      <t>Porcentaje de Asesorias, Trámites y Servicios desde la Ventanilla Inclusiva.</t>
    </r>
  </si>
  <si>
    <r>
      <t xml:space="preserve">Componente
</t>
    </r>
    <r>
      <rPr>
        <sz val="14"/>
        <color theme="1"/>
        <rFont val="Arial"/>
        <family val="2"/>
      </rPr>
      <t>(Dirección de Mejora Regulatoria)</t>
    </r>
  </si>
  <si>
    <r>
      <rPr>
        <b/>
        <sz val="14"/>
        <color theme="1"/>
        <rFont val="Arial"/>
        <family val="2"/>
      </rPr>
      <t xml:space="preserve">PHMRA: </t>
    </r>
    <r>
      <rPr>
        <sz val="14"/>
        <color theme="1"/>
        <rFont val="Arial"/>
        <family val="2"/>
      </rPr>
      <t>Porcentaje de Herramientas de Mejora Regulatoria aplicadas.</t>
    </r>
  </si>
  <si>
    <r>
      <rPr>
        <b/>
        <sz val="14"/>
        <color theme="1"/>
        <rFont val="Arial"/>
        <family val="2"/>
      </rPr>
      <t xml:space="preserve">PTSS: </t>
    </r>
    <r>
      <rPr>
        <sz val="14"/>
        <color theme="1"/>
        <rFont val="Arial"/>
        <family val="2"/>
      </rPr>
      <t>Porcentaje de Trámites y Servicios Simplificados.</t>
    </r>
  </si>
  <si>
    <r>
      <rPr>
        <b/>
        <sz val="14"/>
        <color theme="1"/>
        <rFont val="Arial"/>
        <family val="2"/>
      </rPr>
      <t xml:space="preserve">PCCI: </t>
    </r>
    <r>
      <rPr>
        <sz val="14"/>
        <color theme="1"/>
        <rFont val="Arial"/>
        <family val="2"/>
      </rPr>
      <t>Porcentaje de  de cursos y capacitaciones implementadas.</t>
    </r>
  </si>
  <si>
    <r>
      <rPr>
        <b/>
        <sz val="14"/>
        <color theme="1"/>
        <rFont val="Arial"/>
        <family val="2"/>
      </rPr>
      <t xml:space="preserve">PCFR: </t>
    </r>
    <r>
      <rPr>
        <sz val="14"/>
        <color theme="1"/>
        <rFont val="Arial"/>
        <family val="2"/>
      </rPr>
      <t>Porcentaje de conferencias y/o foros públicos realizados.</t>
    </r>
  </si>
  <si>
    <r>
      <rPr>
        <b/>
        <sz val="14"/>
        <color theme="1"/>
        <rFont val="Arial"/>
        <family val="2"/>
      </rPr>
      <t xml:space="preserve">PRR: </t>
    </r>
    <r>
      <rPr>
        <sz val="14"/>
        <color theme="1"/>
        <rFont val="Arial"/>
        <family val="2"/>
      </rPr>
      <t>Porcentaje de Regulaciones Registradas.</t>
    </r>
  </si>
  <si>
    <r>
      <rPr>
        <b/>
        <sz val="14"/>
        <color theme="1"/>
        <rFont val="Arial"/>
        <family val="2"/>
      </rPr>
      <t>PHAI:</t>
    </r>
    <r>
      <rPr>
        <sz val="14"/>
        <color theme="1"/>
        <rFont val="Arial"/>
        <family val="2"/>
      </rPr>
      <t xml:space="preserve"> Porcentaje de Herramientas Administrativas Implementadas</t>
    </r>
  </si>
  <si>
    <r>
      <rPr>
        <b/>
        <sz val="14"/>
        <color theme="1"/>
        <rFont val="Arial"/>
        <family val="2"/>
      </rPr>
      <t>PMARV:</t>
    </r>
    <r>
      <rPr>
        <sz val="14"/>
        <color theme="1"/>
        <rFont val="Arial"/>
        <family val="2"/>
      </rPr>
      <t xml:space="preserve"> Porcentaje de Manuales Administrativos Revisados y Validados</t>
    </r>
  </si>
  <si>
    <r>
      <rPr>
        <b/>
        <sz val="14"/>
        <color theme="1"/>
        <rFont val="Arial"/>
        <family val="2"/>
      </rPr>
      <t>PEOAE:</t>
    </r>
    <r>
      <rPr>
        <sz val="14"/>
        <color theme="1"/>
        <rFont val="Arial"/>
        <family val="2"/>
      </rPr>
      <t xml:space="preserve"> Porcentaje de Estructuras Orgánicas Analizadas y Evaluadas.</t>
    </r>
  </si>
  <si>
    <r>
      <rPr>
        <b/>
        <sz val="14"/>
        <color theme="1"/>
        <rFont val="Arial"/>
        <family val="2"/>
      </rPr>
      <t xml:space="preserve">PECAA: </t>
    </r>
    <r>
      <rPr>
        <sz val="14"/>
        <color theme="1"/>
        <rFont val="Arial"/>
        <family val="2"/>
      </rPr>
      <t>Porcentaje de Evaluaciones Ciudadanas de Atención Aplicadas.</t>
    </r>
  </si>
  <si>
    <r>
      <rPr>
        <b/>
        <sz val="14"/>
        <color theme="1"/>
        <rFont val="Arial"/>
        <family val="2"/>
      </rPr>
      <t xml:space="preserve">PCTMDI: </t>
    </r>
    <r>
      <rPr>
        <sz val="14"/>
        <color theme="1"/>
        <rFont val="Arial"/>
        <family val="2"/>
      </rPr>
      <t>Porcentaje de Capacitaciones a las y los Trabajadores Municipales en Desarrollo e Innovación.</t>
    </r>
  </si>
  <si>
    <r>
      <t xml:space="preserve">Componente
</t>
    </r>
    <r>
      <rPr>
        <sz val="14"/>
        <color theme="1"/>
        <rFont val="Arial"/>
        <family val="2"/>
      </rPr>
      <t>(Dirección de Gestión de la Calidad Municipal)</t>
    </r>
  </si>
  <si>
    <r>
      <rPr>
        <b/>
        <sz val="14"/>
        <color theme="1"/>
        <rFont val="Arial"/>
        <family val="2"/>
      </rPr>
      <t xml:space="preserve">PHDRCI: </t>
    </r>
    <r>
      <rPr>
        <sz val="14"/>
        <color theme="1"/>
        <rFont val="Arial"/>
        <family val="2"/>
      </rPr>
      <t>Porcentaje de Herramientas Digitales de Reducción de Costos Implementadas.</t>
    </r>
  </si>
  <si>
    <r>
      <rPr>
        <b/>
        <sz val="14"/>
        <color theme="1"/>
        <rFont val="Arial"/>
        <family val="2"/>
      </rPr>
      <t>PAIRC:</t>
    </r>
    <r>
      <rPr>
        <sz val="14"/>
        <color theme="1"/>
        <rFont val="Arial"/>
        <family val="2"/>
      </rPr>
      <t xml:space="preserve"> Porcentaje de Avance en la Interoperabilidad del Registro Municipal de Trámites y Servicios con el Catalogo Nacional de Regulaciones, Tramites y Servicios a través del interfaz de programación de aplicaciones.</t>
    </r>
  </si>
  <si>
    <r>
      <rPr>
        <b/>
        <sz val="14"/>
        <color theme="1"/>
        <rFont val="Arial"/>
        <family val="2"/>
      </rPr>
      <t>PAISIVUT:</t>
    </r>
    <r>
      <rPr>
        <sz val="14"/>
        <color theme="1"/>
        <rFont val="Arial"/>
        <family val="2"/>
      </rPr>
      <t xml:space="preserve"> Porcentaje de Avance en la Implementación del Sistema Integral de Ventanilla Única y de Turnos.</t>
    </r>
  </si>
  <si>
    <r>
      <rPr>
        <b/>
        <sz val="14"/>
        <color theme="1"/>
        <rFont val="Arial"/>
        <family val="2"/>
      </rPr>
      <t xml:space="preserve">PAISGM: </t>
    </r>
    <r>
      <rPr>
        <sz val="14"/>
        <color theme="1"/>
        <rFont val="Arial"/>
        <family val="2"/>
      </rPr>
      <t>Porcentaje de Avance en la Implementación del Sistema para la Gestión de Manuales digitales de Organización y Procedimientos.</t>
    </r>
  </si>
  <si>
    <r>
      <rPr>
        <b/>
        <sz val="14"/>
        <color theme="1"/>
        <rFont val="Arial"/>
        <family val="2"/>
      </rPr>
      <t>PAICDI:</t>
    </r>
    <r>
      <rPr>
        <sz val="14"/>
        <color theme="1"/>
        <rFont val="Arial"/>
        <family val="2"/>
      </rPr>
      <t xml:space="preserve"> Porcentaje de Avance en la Implementación de la campaña digital del IMDAI.</t>
    </r>
  </si>
  <si>
    <r>
      <t xml:space="preserve">Justificacion Trimestral: </t>
    </r>
    <r>
      <rPr>
        <sz val="14"/>
        <color theme="1"/>
        <rFont val="Arial"/>
        <family val="2"/>
      </rPr>
      <t>Se atendieron a un total de 36 servidores públicos llegando así a la meta trimestral programada del periodo.</t>
    </r>
  </si>
  <si>
    <r>
      <t xml:space="preserve">Justificacion Trimestral: </t>
    </r>
    <r>
      <rPr>
        <sz val="14"/>
        <color theme="0"/>
        <rFont val="Arial"/>
        <family val="2"/>
      </rPr>
      <t>Durante este trimestre se logró superar la meta fijada, se obtiene el 100.87% de cumplimiento del periodo.</t>
    </r>
  </si>
  <si>
    <r>
      <t xml:space="preserve">Justificacion Trimestral: </t>
    </r>
    <r>
      <rPr>
        <sz val="14"/>
        <color theme="0"/>
        <rFont val="Arial"/>
        <family val="2"/>
      </rPr>
      <t>La Dirección de Mejora Regulatoria realizó asesorías a la Secretaría General, Dirección General de Desarrollo Urbano y Dirección General de Salud; y la Dirección de Desarrollo Administrativo e Innovación atendió a SIPINNA, Secretaría General y a la Dirección de Eventos Cívicos, por lo cual se llegó al 100.00% de la meta programada para el periodo.</t>
    </r>
  </si>
  <si>
    <r>
      <t xml:space="preserve">Justificacion Trimestral: </t>
    </r>
    <r>
      <rPr>
        <sz val="14"/>
        <color theme="1"/>
        <rFont val="Arial"/>
        <family val="2"/>
      </rPr>
      <t>Se obtiene el resultado del 100.13% de lo programado para el trimestre.</t>
    </r>
  </si>
  <si>
    <r>
      <t xml:space="preserve">Justificacion Trimestral: </t>
    </r>
    <r>
      <rPr>
        <sz val="14"/>
        <color theme="1"/>
        <rFont val="Arial"/>
        <family val="2"/>
      </rPr>
      <t>A través de los diversos módulos y canales digitales se brinda de asesoría a la ciudadanía, permitiéndonos un cumplimiento de la meta trimestral del 100.07%.</t>
    </r>
  </si>
  <si>
    <r>
      <t xml:space="preserve">Justificacion Trimestral: </t>
    </r>
    <r>
      <rPr>
        <sz val="14"/>
        <color theme="1"/>
        <rFont val="Arial"/>
        <family val="2"/>
      </rPr>
      <t>A través del módulo de ventanilla inclusiva se brindó de asesoría y atención a la ciudadanía con diversas discapacidades, permitiéndonos lograr 101.85% de la meta trimestral.</t>
    </r>
  </si>
  <si>
    <r>
      <t xml:space="preserve">Justificacion Trimestral: </t>
    </r>
    <r>
      <rPr>
        <sz val="14"/>
        <color theme="1"/>
        <rFont val="Arial"/>
        <family val="2"/>
      </rPr>
      <t>Se tiene el 100.00% de la meta trimestral programada gracias a la realización de los foros programados.</t>
    </r>
  </si>
  <si>
    <r>
      <t xml:space="preserve">Justificacion Trimestral: </t>
    </r>
    <r>
      <rPr>
        <sz val="14"/>
        <color theme="1"/>
        <rFont val="Arial"/>
        <family val="2"/>
      </rPr>
      <t>Se cumple la meta trimestral programada al ejecutar las herramientas administrativas durante este periodo, logrando así el 100.00% de cumplimiento.</t>
    </r>
  </si>
  <si>
    <r>
      <t xml:space="preserve">Justificacion Trimestral: </t>
    </r>
    <r>
      <rPr>
        <sz val="14"/>
        <color theme="1"/>
        <rFont val="Arial"/>
        <family val="2"/>
      </rPr>
      <t>Se supera al realizar 158.33% de la meta programada, validando un total de 19 manuales administrativos, excediendo debido a las reformas recientes de los reglamentos internos de las dependencias, por lo cual requirieron ajustes inmediatos a las estructuras orgánicas, acelerando la necesidad de revisión y validación de los manuales administrativos, al igual que hubieron cambios en los titulares que también genera necesidad de actualizar los manuales administrativos.</t>
    </r>
  </si>
  <si>
    <r>
      <t xml:space="preserve">Justificacion Trimestral: </t>
    </r>
    <r>
      <rPr>
        <sz val="14"/>
        <color theme="1"/>
        <rFont val="Arial"/>
        <family val="2"/>
      </rPr>
      <t>Se analizaron, evaluaron y dictaminaron un total de 14 proyectos de estructuras orgánicas, cumpliendo con la meta trimestral al 200.00%, incremento que obedece principalmente al incremento en la demanda por parte de las dependencias, muchas de las cuales presentaron propuestas de reestructuración a consecuencia de reformas recientes en los reglamentos interiores y a cambios en los servidores públicos.</t>
    </r>
  </si>
  <si>
    <r>
      <t xml:space="preserve">Justificacion Trimestral: </t>
    </r>
    <r>
      <rPr>
        <sz val="14"/>
        <color theme="1"/>
        <rFont val="Arial"/>
        <family val="2"/>
      </rPr>
      <t>Se logra un total de 1,365 evaluaciones ciudadanas gracias a la activa participación ciudadana, llegando a 105.00% de la meta trimestral programada.</t>
    </r>
  </si>
  <si>
    <r>
      <t xml:space="preserve">Justificacion Trimestral: </t>
    </r>
    <r>
      <rPr>
        <sz val="14"/>
        <color theme="1"/>
        <rFont val="Arial"/>
        <family val="2"/>
      </rPr>
      <t>Tenemos un avance trimestral del 50.00% gracias al trabajo en el sistema de ventanilla única, el sistema de manuales digitales, así como las actualizaciones al sitio web del IMDAI.</t>
    </r>
  </si>
  <si>
    <r>
      <t xml:space="preserve">Justificacion Trimestral: </t>
    </r>
    <r>
      <rPr>
        <sz val="14"/>
        <color theme="1"/>
        <rFont val="Arial"/>
        <family val="2"/>
      </rPr>
      <t>Debido a la derogación de la Ley General de Mejora Regulatoria, donde se cambió la ley para eliminar trámites burocráticos y que entró en vigor el 16 de julio del presente año, estamos a la espera de la publicación de los lineamientos sobre la aplicación en los diferentes órdenes de gobierno, por lo cual no se ha podido dar avance a este proceso.</t>
    </r>
  </si>
  <si>
    <r>
      <t xml:space="preserve">Justificacion Trimestral: </t>
    </r>
    <r>
      <rPr>
        <sz val="14"/>
        <color theme="1"/>
        <rFont val="Arial"/>
        <family val="2"/>
      </rPr>
      <t>Actualmente se trabaja en las herramientas informáticas que serán implementadas por la Ventanilla Única, por lo tanto, el avance trimestral se ubicó en 57.14%.</t>
    </r>
  </si>
  <si>
    <r>
      <t xml:space="preserve">Justificacion Trimestral: </t>
    </r>
    <r>
      <rPr>
        <sz val="14"/>
        <color theme="1"/>
        <rFont val="Arial"/>
        <family val="2"/>
      </rPr>
      <t>Hay un avance del 100.00% este trimestre debido a que se ha solicitado el apoyo de jóvenes que realizan sus prácticas profesionales y así buscamos cumplir con las metas establecidas.</t>
    </r>
  </si>
  <si>
    <r>
      <t xml:space="preserve">Justificacion Trimestral: </t>
    </r>
    <r>
      <rPr>
        <sz val="14"/>
        <color theme="1"/>
        <rFont val="Arial"/>
        <family val="2"/>
      </rPr>
      <t>Se trabaja en el diseño del sitio web, afianzando la mejora continua al alcanzar el 100.00% de la meta trimestral.</t>
    </r>
  </si>
  <si>
    <t>REVISÓ
Lic. José Fernando Díaz Núñez
Director General de Planeación Municipal</t>
  </si>
  <si>
    <r>
      <rPr>
        <b/>
        <sz val="14"/>
        <color theme="1"/>
        <rFont val="Arial"/>
        <family val="2"/>
      </rPr>
      <t xml:space="preserve">Justificación Trimestral:  </t>
    </r>
    <r>
      <rPr>
        <sz val="14"/>
        <color theme="1"/>
        <rFont val="Arial"/>
        <family val="2"/>
      </rPr>
      <t xml:space="preserve">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municipio. En el tercer trimestre la meta realizada se consideró igual a la programada debido a que los indicadores no han tenido actualizaciones.
</t>
    </r>
  </si>
  <si>
    <r>
      <t xml:space="preserve">1.5.1 </t>
    </r>
    <r>
      <rPr>
        <sz val="14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</si>
  <si>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r>
      <t xml:space="preserve">1.5.1.1 </t>
    </r>
    <r>
      <rPr>
        <sz val="14"/>
        <color theme="0"/>
        <rFont val="Arial"/>
        <family val="2"/>
      </rPr>
      <t>Analizar y validar la elaboración e implementación de acciones en desarrollo administrativo, innovación y mejora regulatoria para impulsar la eficacia y modernización de los procesos de la administración pública municipal, generando mayores beneficios y reducción de costos en favor de la ciudadanía.</t>
    </r>
  </si>
  <si>
    <r>
      <t xml:space="preserve">1.5.1.1.1 </t>
    </r>
    <r>
      <rPr>
        <sz val="14"/>
        <color theme="1"/>
        <rFont val="Arial"/>
        <family val="2"/>
      </rPr>
      <t>Trámites y Servicios de la Dirección de Ventanilla Única de Trámites y Servicios gestionados.</t>
    </r>
  </si>
  <si>
    <r>
      <t xml:space="preserve">1.5.1.1.1.1 </t>
    </r>
    <r>
      <rPr>
        <sz val="14"/>
        <color theme="1"/>
        <rFont val="Arial"/>
        <family val="2"/>
      </rPr>
      <t>Brindar asesoría personalizada e integral a la ciudadanía Benitojuarense.</t>
    </r>
  </si>
  <si>
    <r>
      <t xml:space="preserve">1.5.1.1.1.2 </t>
    </r>
    <r>
      <rPr>
        <sz val="14"/>
        <color theme="1"/>
        <rFont val="Arial"/>
        <family val="2"/>
      </rPr>
      <t>Asesorías, trámites y servicios brindados desde la Ventanilla Inclusiva a la ciudadanía Benitojuarense.</t>
    </r>
  </si>
  <si>
    <r>
      <t xml:space="preserve">1.5.1.1.2 </t>
    </r>
    <r>
      <rPr>
        <sz val="14"/>
        <color theme="1"/>
        <rFont val="Arial"/>
        <family val="2"/>
      </rPr>
      <t>Herramientas de Mejora Regulatoria para reducir las Cargas Administrativas.</t>
    </r>
  </si>
  <si>
    <r>
      <t xml:space="preserve">1.5.1.1.2.1 </t>
    </r>
    <r>
      <rPr>
        <sz val="14"/>
        <color theme="1"/>
        <rFont val="Arial"/>
        <family val="2"/>
      </rPr>
      <t>Trámites y Servicios en el Registro Municipal simplificados.</t>
    </r>
  </si>
  <si>
    <r>
      <t xml:space="preserve">1.5.1.1.2.2 </t>
    </r>
    <r>
      <rPr>
        <sz val="14"/>
        <color theme="1"/>
        <rFont val="Arial"/>
        <family val="2"/>
      </rPr>
      <t>Capacitaciones en materia de Mejora Regulatoria</t>
    </r>
  </si>
  <si>
    <r>
      <t xml:space="preserve">1.5.1.1.2.3 </t>
    </r>
    <r>
      <rPr>
        <sz val="14"/>
        <color theme="1"/>
        <rFont val="Arial"/>
        <family val="2"/>
      </rPr>
      <t>Difusion de las herramientas de Mejora Regulatoria para la ciudadania.</t>
    </r>
  </si>
  <si>
    <r>
      <t xml:space="preserve">1.5.1.1.2.4 </t>
    </r>
    <r>
      <rPr>
        <sz val="14"/>
        <color theme="1"/>
        <rFont val="Arial"/>
        <family val="2"/>
      </rPr>
      <t>Inscripciones en el Resgistro Municipal de Regulaciones</t>
    </r>
  </si>
  <si>
    <r>
      <t xml:space="preserve">1.5.1.1.3 </t>
    </r>
    <r>
      <rPr>
        <sz val="14"/>
        <color theme="1"/>
        <rFont val="Arial"/>
        <family val="2"/>
      </rPr>
      <t>Herramientas de desarrollo administrativo e innovación que permitan la transparencia, la simplificación de los procesos administrativos, y la calidad de atención de los trámites y servicios.</t>
    </r>
    <r>
      <rPr>
        <b/>
        <sz val="14"/>
        <color theme="1"/>
        <rFont val="Arial"/>
        <family val="2"/>
      </rPr>
      <t xml:space="preserve"> </t>
    </r>
  </si>
  <si>
    <r>
      <t xml:space="preserve">1.5.1.1.3.1 </t>
    </r>
    <r>
      <rPr>
        <sz val="14"/>
        <color theme="1"/>
        <rFont val="Arial"/>
        <family val="2"/>
      </rPr>
      <t>Manuales Administrativos para las unidades y dependencias municipales Revisados y Validados.</t>
    </r>
  </si>
  <si>
    <r>
      <t xml:space="preserve">1.5.1.1.3.2 </t>
    </r>
    <r>
      <rPr>
        <sz val="14"/>
        <color theme="1"/>
        <rFont val="Arial"/>
        <family val="2"/>
      </rPr>
      <t>Análisis y evaluación de las estructuras orgánicas propuestas por las dependencias, unidades y entidades de la administración pública municipal.</t>
    </r>
  </si>
  <si>
    <r>
      <t xml:space="preserve">1.5.1.1.3.3 </t>
    </r>
    <r>
      <rPr>
        <sz val="14"/>
        <color theme="1"/>
        <rFont val="Arial"/>
        <family val="2"/>
      </rPr>
      <t>Evaluaciones ciudadanas de atención de trámites y servicios brindados por las unidades administrativas municipales que se encargan de brindarlos.</t>
    </r>
  </si>
  <si>
    <r>
      <t xml:space="preserve">1.5.1.1.3.4 </t>
    </r>
    <r>
      <rPr>
        <sz val="14"/>
        <color theme="1"/>
        <rFont val="Arial"/>
        <family val="2"/>
      </rPr>
      <t>Capacitaciones a las y los trabajadores de las dependencias y entidades municipales para el desarrollo administrativo e innovación del Municipio.</t>
    </r>
  </si>
  <si>
    <r>
      <t xml:space="preserve">1.5.1.1.4. </t>
    </r>
    <r>
      <rPr>
        <sz val="14"/>
        <color theme="1"/>
        <rFont val="Arial"/>
        <family val="2"/>
      </rPr>
      <t>Herramientas digitales que reduzcan los costos en gestión de trámites municipales y mejoren la calidad de vida de la población implementadas.</t>
    </r>
  </si>
  <si>
    <r>
      <t xml:space="preserve">1.5.1.1.4.1. </t>
    </r>
    <r>
      <rPr>
        <sz val="14"/>
        <color theme="1"/>
        <rFont val="Arial"/>
        <family val="2"/>
      </rPr>
      <t>Interoperabilidad del Registro Municipal de Trámites y Servicios (REMTYS) con el Catálogo Nacional de Regulación de Trámites y Servicios.</t>
    </r>
  </si>
  <si>
    <r>
      <t xml:space="preserve">1.5.1.1.4.2. </t>
    </r>
    <r>
      <rPr>
        <sz val="14"/>
        <color theme="1"/>
        <rFont val="Arial"/>
        <family val="2"/>
      </rPr>
      <t>Proyecto de Implementación del Sistema Integral de Ventanilla Única y el Proyecto de Implementación del Sistema  de Gestión de Turnos en la Ventanilla Única.</t>
    </r>
  </si>
  <si>
    <r>
      <t xml:space="preserve">1.5.1.1.4.3. </t>
    </r>
    <r>
      <rPr>
        <sz val="14"/>
        <color theme="1"/>
        <rFont val="Arial"/>
        <family val="2"/>
      </rPr>
      <t>Proyecto de Implementación del sistema para la gestión de Manuales digitales de Organización y de Procedimientos</t>
    </r>
    <r>
      <rPr>
        <b/>
        <sz val="14"/>
        <color theme="1"/>
        <rFont val="Arial"/>
        <family val="2"/>
      </rPr>
      <t>.</t>
    </r>
  </si>
  <si>
    <r>
      <t>1.5.1.1.4.4.</t>
    </r>
    <r>
      <rPr>
        <sz val="14"/>
        <color theme="1"/>
        <rFont val="Arial"/>
        <family val="2"/>
      </rPr>
      <t xml:space="preserve"> Proyecto de Implementación de la campaña de difusión permanente para el IMDAI</t>
    </r>
    <r>
      <rPr>
        <b/>
        <sz val="14"/>
        <color theme="1"/>
        <rFont val="Arial"/>
        <family val="2"/>
      </rPr>
      <t>.</t>
    </r>
  </si>
  <si>
    <r>
      <t xml:space="preserve">Justificacion Trimestral: </t>
    </r>
    <r>
      <rPr>
        <sz val="14"/>
        <color theme="1"/>
        <rFont val="Arial"/>
        <family val="2"/>
      </rPr>
      <t>Se establecieron nuevas metas para el tercer y cuarto trimestre derivado a que se fijaron plazos de cumplimiento obligatorios que acortaron el tiempo de respuesta de las unidades administrativas, provocando un aumento de fichas entregadas, revisadas y validadas. Por lo tanto, se logra el 100.00% de la nueva meta trimestral programada.</t>
    </r>
  </si>
  <si>
    <r>
      <t xml:space="preserve">Justificacion Trimestral: </t>
    </r>
    <r>
      <rPr>
        <sz val="14"/>
        <color theme="1"/>
        <rFont val="Arial"/>
        <family val="2"/>
      </rPr>
      <t>Se establecieron nuevas metas para el tercer y cuarto trimestre derivado a que se implementó el nuevo sistema de la Dirección de Atención Ciudadana, por lo cual solicitaron la actualización de 100 cédulas de trámites y servicios que se aprobaron entre el segundo y tercer trimestre, más lo que ya estaba programado se elevaron los números originales. Por este motivo y con la correción trimestral, se logra el 100.00% de la meta del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</si>
</sst>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  <font>
      <b/>
      <sz val="12"/>
      <color rgb="FFFFFFFF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B42158"/>
        <bgColor indexed="64"/>
      </patternFill>
    </fill>
    <fill>
      <patternFill patternType="solid">
        <fgColor rgb="FFB42158"/>
        <bgColor rgb="FF000000"/>
      </patternFill>
    </fill>
    <fill>
      <patternFill patternType="solid">
        <fgColor rgb="FFD990AB"/>
        <bgColor indexed="64"/>
      </patternFill>
    </fill>
  </fills>
  <borders count="129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/>
      <top/>
      <bottom style="dotted">
        <color theme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theme="1"/>
      </top>
      <bottom/>
      <diagonal/>
    </border>
    <border>
      <left style="medium">
        <color indexed="64"/>
      </left>
      <right/>
      <top/>
      <bottom style="dashed">
        <color theme="1"/>
      </bottom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1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/>
      </top>
      <bottom/>
      <diagonal/>
    </border>
    <border>
      <left style="dashed">
        <color indexed="64"/>
      </left>
      <right style="dashed">
        <color indexed="64"/>
      </right>
      <top style="dashed">
        <color theme="1"/>
      </top>
      <bottom style="dashed">
        <color indexed="64"/>
      </bottom>
      <diagonal/>
    </border>
    <border>
      <left style="dashed">
        <color theme="1"/>
      </left>
      <right/>
      <top style="dashed">
        <color theme="1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medium">
        <color indexed="64"/>
      </right>
      <top style="dashed">
        <color theme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theme="1"/>
      </right>
      <top/>
      <bottom style="dashed">
        <color theme="1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/>
      <bottom style="dashed">
        <color theme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theme="1"/>
      </bottom>
      <diagonal/>
    </border>
    <border>
      <left style="medium">
        <color indexed="64"/>
      </left>
      <right style="dashed">
        <color indexed="64"/>
      </right>
      <top style="dashed">
        <color theme="1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8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3" fontId="2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/>
    <xf numFmtId="3" fontId="2" fillId="2" borderId="4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44" fontId="2" fillId="2" borderId="44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2" fillId="2" borderId="45" xfId="1" applyFont="1" applyFill="1" applyBorder="1" applyAlignment="1">
      <alignment horizontal="center" vertical="center" wrapText="1"/>
    </xf>
    <xf numFmtId="44" fontId="2" fillId="2" borderId="46" xfId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4" xfId="0" applyNumberForma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2" fillId="3" borderId="49" xfId="0" applyNumberFormat="1" applyFont="1" applyFill="1" applyBorder="1" applyAlignment="1">
      <alignment horizontal="center" vertical="center" wrapText="1"/>
    </xf>
    <xf numFmtId="3" fontId="2" fillId="2" borderId="49" xfId="0" applyNumberFormat="1" applyFont="1" applyFill="1" applyBorder="1" applyAlignment="1">
      <alignment horizontal="center" vertical="center" wrapText="1"/>
    </xf>
    <xf numFmtId="3" fontId="2" fillId="2" borderId="51" xfId="0" applyNumberFormat="1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left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65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0" fontId="11" fillId="10" borderId="50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48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1" fillId="11" borderId="42" xfId="0" applyFont="1" applyFill="1" applyBorder="1" applyAlignment="1">
      <alignment vertical="center" wrapText="1"/>
    </xf>
    <xf numFmtId="0" fontId="1" fillId="11" borderId="36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0" fontId="0" fillId="8" borderId="67" xfId="0" applyNumberForma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1" fontId="4" fillId="0" borderId="53" xfId="0" applyNumberFormat="1" applyFont="1" applyBorder="1" applyAlignment="1">
      <alignment horizontal="center" vertical="center" wrapText="1"/>
    </xf>
    <xf numFmtId="3" fontId="2" fillId="3" borderId="71" xfId="0" applyNumberFormat="1" applyFont="1" applyFill="1" applyBorder="1" applyAlignment="1">
      <alignment horizontal="center" vertical="center" wrapText="1"/>
    </xf>
    <xf numFmtId="3" fontId="2" fillId="3" borderId="72" xfId="0" applyNumberFormat="1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horizontal="justify" vertical="center" wrapText="1"/>
    </xf>
    <xf numFmtId="10" fontId="0" fillId="4" borderId="66" xfId="0" applyNumberFormat="1" applyFill="1" applyBorder="1" applyAlignment="1">
      <alignment horizontal="center" vertical="center" wrapText="1"/>
    </xf>
    <xf numFmtId="1" fontId="4" fillId="0" borderId="74" xfId="0" applyNumberFormat="1" applyFont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10" fontId="0" fillId="8" borderId="75" xfId="0" applyNumberFormat="1" applyFill="1" applyBorder="1" applyAlignment="1">
      <alignment horizontal="center" vertical="center" wrapText="1"/>
    </xf>
    <xf numFmtId="10" fontId="0" fillId="8" borderId="76" xfId="0" applyNumberFormat="1" applyFill="1" applyBorder="1" applyAlignment="1">
      <alignment horizontal="center" vertical="center" wrapText="1"/>
    </xf>
    <xf numFmtId="10" fontId="0" fillId="8" borderId="69" xfId="0" applyNumberFormat="1" applyFill="1" applyBorder="1" applyAlignment="1">
      <alignment horizontal="center" vertical="center" wrapText="1"/>
    </xf>
    <xf numFmtId="10" fontId="0" fillId="8" borderId="39" xfId="0" applyNumberFormat="1" applyFill="1" applyBorder="1" applyAlignment="1">
      <alignment horizontal="center" vertical="center" wrapText="1"/>
    </xf>
    <xf numFmtId="10" fontId="0" fillId="8" borderId="70" xfId="0" applyNumberForma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1" fillId="11" borderId="32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left" vertical="center" wrapText="1"/>
    </xf>
    <xf numFmtId="3" fontId="2" fillId="3" borderId="77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0" fontId="0" fillId="4" borderId="34" xfId="0" applyNumberFormat="1" applyFill="1" applyBorder="1" applyAlignment="1">
      <alignment horizontal="center" vertical="center" wrapText="1"/>
    </xf>
    <xf numFmtId="10" fontId="0" fillId="4" borderId="43" xfId="0" applyNumberFormat="1" applyFill="1" applyBorder="1" applyAlignment="1">
      <alignment horizontal="center" vertical="center" wrapText="1"/>
    </xf>
    <xf numFmtId="10" fontId="0" fillId="4" borderId="76" xfId="0" applyNumberForma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80" xfId="0" applyFont="1" applyFill="1" applyBorder="1" applyAlignment="1">
      <alignment vertical="center" wrapText="1"/>
    </xf>
    <xf numFmtId="10" fontId="0" fillId="4" borderId="81" xfId="0" applyNumberFormat="1" applyFill="1" applyBorder="1" applyAlignment="1">
      <alignment horizontal="center" vertical="center" wrapText="1"/>
    </xf>
    <xf numFmtId="10" fontId="0" fillId="4" borderId="82" xfId="0" applyNumberFormat="1" applyFill="1" applyBorder="1" applyAlignment="1">
      <alignment horizontal="center" vertical="center" wrapText="1"/>
    </xf>
    <xf numFmtId="10" fontId="0" fillId="4" borderId="83" xfId="0" applyNumberFormat="1" applyFill="1" applyBorder="1" applyAlignment="1">
      <alignment horizontal="center" vertical="center" wrapText="1"/>
    </xf>
    <xf numFmtId="164" fontId="1" fillId="5" borderId="32" xfId="0" applyNumberFormat="1" applyFont="1" applyFill="1" applyBorder="1" applyAlignment="1">
      <alignment horizontal="center" vertical="center" wrapText="1"/>
    </xf>
    <xf numFmtId="10" fontId="0" fillId="4" borderId="84" xfId="0" applyNumberFormat="1" applyFill="1" applyBorder="1" applyAlignment="1">
      <alignment horizontal="center" vertical="center" wrapText="1"/>
    </xf>
    <xf numFmtId="164" fontId="4" fillId="5" borderId="16" xfId="1" applyNumberFormat="1" applyFont="1" applyFill="1" applyBorder="1" applyAlignment="1">
      <alignment horizontal="center" vertical="center" wrapText="1"/>
    </xf>
    <xf numFmtId="164" fontId="1" fillId="5" borderId="33" xfId="0" applyNumberFormat="1" applyFont="1" applyFill="1" applyBorder="1" applyAlignment="1">
      <alignment horizontal="center" vertical="center" wrapText="1"/>
    </xf>
    <xf numFmtId="10" fontId="0" fillId="4" borderId="85" xfId="0" applyNumberFormat="1" applyFill="1" applyBorder="1" applyAlignment="1">
      <alignment horizontal="center" vertical="center" wrapText="1"/>
    </xf>
    <xf numFmtId="10" fontId="0" fillId="4" borderId="86" xfId="0" applyNumberFormat="1" applyFill="1" applyBorder="1" applyAlignment="1">
      <alignment horizontal="center" vertical="center" wrapText="1"/>
    </xf>
    <xf numFmtId="10" fontId="0" fillId="4" borderId="87" xfId="0" applyNumberForma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left" vertical="center" wrapText="1"/>
    </xf>
    <xf numFmtId="0" fontId="1" fillId="11" borderId="36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98" xfId="0" applyFont="1" applyFill="1" applyBorder="1" applyAlignment="1">
      <alignment horizontal="left" vertical="center" wrapText="1"/>
    </xf>
    <xf numFmtId="0" fontId="1" fillId="11" borderId="54" xfId="0" applyFont="1" applyFill="1" applyBorder="1" applyAlignment="1">
      <alignment horizontal="justify" vertical="center" wrapText="1"/>
    </xf>
    <xf numFmtId="0" fontId="1" fillId="5" borderId="82" xfId="0" applyFont="1" applyFill="1" applyBorder="1" applyAlignment="1">
      <alignment horizontal="justify" vertical="center" wrapText="1"/>
    </xf>
    <xf numFmtId="0" fontId="1" fillId="11" borderId="82" xfId="0" applyFont="1" applyFill="1" applyBorder="1" applyAlignment="1">
      <alignment horizontal="justify" vertical="center" wrapText="1"/>
    </xf>
    <xf numFmtId="0" fontId="1" fillId="5" borderId="110" xfId="0" applyFont="1" applyFill="1" applyBorder="1" applyAlignment="1">
      <alignment horizontal="justify" vertical="center" wrapText="1"/>
    </xf>
    <xf numFmtId="0" fontId="1" fillId="5" borderId="113" xfId="0" applyFont="1" applyFill="1" applyBorder="1" applyAlignment="1">
      <alignment horizontal="justify" vertical="center" wrapText="1"/>
    </xf>
    <xf numFmtId="0" fontId="1" fillId="5" borderId="54" xfId="0" applyFont="1" applyFill="1" applyBorder="1" applyAlignment="1">
      <alignment horizontal="justify" vertical="center" wrapText="1"/>
    </xf>
    <xf numFmtId="0" fontId="1" fillId="5" borderId="119" xfId="0" applyFont="1" applyFill="1" applyBorder="1" applyAlignment="1">
      <alignment horizontal="justify" vertical="center" wrapText="1"/>
    </xf>
    <xf numFmtId="3" fontId="9" fillId="9" borderId="15" xfId="0" applyNumberFormat="1" applyFont="1" applyFill="1" applyBorder="1" applyAlignment="1">
      <alignment horizontal="center" vertical="center" wrapText="1"/>
    </xf>
    <xf numFmtId="3" fontId="17" fillId="3" borderId="6" xfId="0" applyNumberFormat="1" applyFont="1" applyFill="1" applyBorder="1" applyAlignment="1">
      <alignment horizontal="center" vertical="center" wrapText="1"/>
    </xf>
    <xf numFmtId="10" fontId="17" fillId="4" borderId="47" xfId="0" applyNumberFormat="1" applyFont="1" applyFill="1" applyBorder="1" applyAlignment="1">
      <alignment horizontal="center" vertical="center" wrapText="1"/>
    </xf>
    <xf numFmtId="10" fontId="17" fillId="8" borderId="75" xfId="0" applyNumberFormat="1" applyFont="1" applyFill="1" applyBorder="1" applyAlignment="1">
      <alignment horizontal="center" vertical="center" wrapText="1"/>
    </xf>
    <xf numFmtId="10" fontId="17" fillId="8" borderId="76" xfId="0" applyNumberFormat="1" applyFont="1" applyFill="1" applyBorder="1" applyAlignment="1">
      <alignment horizontal="center" vertical="center" wrapText="1"/>
    </xf>
    <xf numFmtId="3" fontId="19" fillId="11" borderId="15" xfId="0" applyNumberFormat="1" applyFont="1" applyFill="1" applyBorder="1" applyAlignment="1">
      <alignment horizontal="center" vertical="center" wrapText="1"/>
    </xf>
    <xf numFmtId="3" fontId="17" fillId="2" borderId="49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3" fontId="17" fillId="2" borderId="40" xfId="0" applyNumberFormat="1" applyFont="1" applyFill="1" applyBorder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3" fontId="19" fillId="5" borderId="64" xfId="0" applyNumberFormat="1" applyFont="1" applyFill="1" applyBorder="1" applyAlignment="1">
      <alignment horizontal="center" vertical="center" wrapText="1"/>
    </xf>
    <xf numFmtId="3" fontId="17" fillId="2" borderId="73" xfId="0" applyNumberFormat="1" applyFont="1" applyFill="1" applyBorder="1" applyAlignment="1">
      <alignment horizontal="center" vertical="center" wrapText="1"/>
    </xf>
    <xf numFmtId="3" fontId="17" fillId="2" borderId="65" xfId="0" applyNumberFormat="1" applyFont="1" applyFill="1" applyBorder="1" applyAlignment="1">
      <alignment horizontal="center" vertical="center" wrapText="1"/>
    </xf>
    <xf numFmtId="3" fontId="17" fillId="2" borderId="99" xfId="0" applyNumberFormat="1" applyFont="1" applyFill="1" applyBorder="1" applyAlignment="1">
      <alignment horizontal="center" vertical="center" wrapText="1"/>
    </xf>
    <xf numFmtId="3" fontId="17" fillId="2" borderId="100" xfId="0" applyNumberFormat="1" applyFont="1" applyFill="1" applyBorder="1" applyAlignment="1">
      <alignment horizontal="center" vertical="center" wrapText="1"/>
    </xf>
    <xf numFmtId="3" fontId="17" fillId="2" borderId="101" xfId="0" applyNumberFormat="1" applyFont="1" applyFill="1" applyBorder="1" applyAlignment="1">
      <alignment horizontal="center" vertical="center" wrapText="1"/>
    </xf>
    <xf numFmtId="10" fontId="17" fillId="8" borderId="102" xfId="0" applyNumberFormat="1" applyFont="1" applyFill="1" applyBorder="1" applyAlignment="1">
      <alignment horizontal="center" vertical="center" wrapText="1"/>
    </xf>
    <xf numFmtId="4" fontId="17" fillId="2" borderId="100" xfId="0" applyNumberFormat="1" applyFont="1" applyFill="1" applyBorder="1" applyAlignment="1">
      <alignment horizontal="center" vertical="center" wrapText="1"/>
    </xf>
    <xf numFmtId="3" fontId="17" fillId="2" borderId="51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3" fontId="17" fillId="2" borderId="41" xfId="0" applyNumberFormat="1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10" fontId="17" fillId="4" borderId="121" xfId="0" applyNumberFormat="1" applyFont="1" applyFill="1" applyBorder="1" applyAlignment="1">
      <alignment horizontal="center" vertical="center" wrapText="1"/>
    </xf>
    <xf numFmtId="10" fontId="17" fillId="8" borderId="70" xfId="0" applyNumberFormat="1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justify" vertical="center" wrapText="1"/>
    </xf>
    <xf numFmtId="0" fontId="9" fillId="9" borderId="32" xfId="0" applyFont="1" applyFill="1" applyBorder="1" applyAlignment="1">
      <alignment horizontal="left" vertical="center" wrapText="1"/>
    </xf>
    <xf numFmtId="0" fontId="19" fillId="11" borderId="32" xfId="0" applyFont="1" applyFill="1" applyBorder="1" applyAlignment="1">
      <alignment horizontal="left" vertical="center" wrapText="1"/>
    </xf>
    <xf numFmtId="0" fontId="19" fillId="5" borderId="32" xfId="0" applyFont="1" applyFill="1" applyBorder="1" applyAlignment="1">
      <alignment horizontal="left" vertical="center" wrapText="1"/>
    </xf>
    <xf numFmtId="0" fontId="19" fillId="5" borderId="33" xfId="0" applyFont="1" applyFill="1" applyBorder="1" applyAlignment="1">
      <alignment horizontal="left" vertical="center" wrapText="1"/>
    </xf>
    <xf numFmtId="0" fontId="21" fillId="0" borderId="53" xfId="0" applyFont="1" applyBorder="1" applyAlignment="1">
      <alignment vertical="center" wrapText="1"/>
    </xf>
    <xf numFmtId="0" fontId="17" fillId="0" borderId="65" xfId="0" applyFont="1" applyBorder="1" applyAlignment="1">
      <alignment horizontal="justify" vertical="center" wrapText="1"/>
    </xf>
    <xf numFmtId="0" fontId="17" fillId="0" borderId="54" xfId="0" applyFont="1" applyBorder="1" applyAlignment="1">
      <alignment horizontal="center" vertical="center" wrapText="1"/>
    </xf>
    <xf numFmtId="0" fontId="20" fillId="9" borderId="95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96" xfId="0" applyFont="1" applyFill="1" applyBorder="1" applyAlignment="1">
      <alignment horizontal="left" vertical="center" wrapText="1"/>
    </xf>
    <xf numFmtId="0" fontId="20" fillId="9" borderId="97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7" fillId="11" borderId="54" xfId="0" applyFont="1" applyFill="1" applyBorder="1" applyAlignment="1">
      <alignment horizontal="left" vertical="center" wrapText="1"/>
    </xf>
    <xf numFmtId="0" fontId="17" fillId="11" borderId="120" xfId="0" applyFont="1" applyFill="1" applyBorder="1" applyAlignment="1">
      <alignment horizontal="center" vertical="center" wrapText="1"/>
    </xf>
    <xf numFmtId="0" fontId="19" fillId="5" borderId="81" xfId="0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left" vertical="center" wrapText="1"/>
    </xf>
    <xf numFmtId="0" fontId="17" fillId="5" borderId="82" xfId="0" applyFont="1" applyFill="1" applyBorder="1" applyAlignment="1">
      <alignment horizontal="center" vertical="center" wrapText="1"/>
    </xf>
    <xf numFmtId="0" fontId="19" fillId="5" borderId="104" xfId="0" applyFont="1" applyFill="1" applyBorder="1" applyAlignment="1">
      <alignment horizontal="center" vertical="center" wrapText="1"/>
    </xf>
    <xf numFmtId="0" fontId="19" fillId="11" borderId="106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justify" vertical="center" wrapText="1"/>
    </xf>
    <xf numFmtId="0" fontId="17" fillId="11" borderId="82" xfId="0" applyFont="1" applyFill="1" applyBorder="1" applyAlignment="1">
      <alignment horizontal="left" vertical="center" wrapText="1"/>
    </xf>
    <xf numFmtId="0" fontId="17" fillId="11" borderId="82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107" xfId="0" applyFont="1" applyFill="1" applyBorder="1" applyAlignment="1">
      <alignment horizontal="center" vertical="center" wrapText="1"/>
    </xf>
    <xf numFmtId="0" fontId="19" fillId="5" borderId="108" xfId="0" applyFont="1" applyFill="1" applyBorder="1" applyAlignment="1">
      <alignment horizontal="center" vertical="center" wrapText="1"/>
    </xf>
    <xf numFmtId="0" fontId="17" fillId="5" borderId="110" xfId="0" applyFont="1" applyFill="1" applyBorder="1" applyAlignment="1">
      <alignment horizontal="left" vertical="center" wrapText="1"/>
    </xf>
    <xf numFmtId="0" fontId="17" fillId="5" borderId="110" xfId="0" applyFont="1" applyFill="1" applyBorder="1" applyAlignment="1">
      <alignment horizontal="center" vertical="center" wrapText="1"/>
    </xf>
    <xf numFmtId="0" fontId="19" fillId="5" borderId="111" xfId="0" applyFont="1" applyFill="1" applyBorder="1" applyAlignment="1">
      <alignment horizontal="center" vertical="center" wrapText="1"/>
    </xf>
    <xf numFmtId="0" fontId="17" fillId="5" borderId="113" xfId="0" applyFont="1" applyFill="1" applyBorder="1" applyAlignment="1">
      <alignment horizontal="left" vertical="center" wrapText="1"/>
    </xf>
    <xf numFmtId="0" fontId="17" fillId="5" borderId="113" xfId="0" applyFont="1" applyFill="1" applyBorder="1" applyAlignment="1">
      <alignment horizontal="center" vertical="center" wrapText="1"/>
    </xf>
    <xf numFmtId="0" fontId="17" fillId="5" borderId="115" xfId="0" applyFont="1" applyFill="1" applyBorder="1" applyAlignment="1">
      <alignment horizontal="left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9" fillId="5" borderId="116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left" vertical="center" wrapText="1"/>
    </xf>
    <xf numFmtId="0" fontId="19" fillId="5" borderId="117" xfId="0" applyFont="1" applyFill="1" applyBorder="1" applyAlignment="1">
      <alignment horizontal="center" vertical="center" wrapText="1"/>
    </xf>
    <xf numFmtId="0" fontId="17" fillId="5" borderId="119" xfId="0" applyFont="1" applyFill="1" applyBorder="1" applyAlignment="1">
      <alignment horizontal="left" vertical="center" wrapText="1"/>
    </xf>
    <xf numFmtId="0" fontId="17" fillId="5" borderId="119" xfId="0" applyFont="1" applyFill="1" applyBorder="1" applyAlignment="1">
      <alignment horizontal="center" vertical="center" wrapText="1"/>
    </xf>
    <xf numFmtId="10" fontId="17" fillId="0" borderId="21" xfId="0" applyNumberFormat="1" applyFont="1" applyBorder="1" applyAlignment="1">
      <alignment horizontal="center" vertical="center" wrapText="1"/>
    </xf>
    <xf numFmtId="10" fontId="18" fillId="0" borderId="53" xfId="2" applyNumberFormat="1" applyFont="1" applyBorder="1" applyAlignment="1">
      <alignment horizontal="center" vertical="center" wrapText="1"/>
    </xf>
    <xf numFmtId="10" fontId="17" fillId="3" borderId="71" xfId="2" applyNumberFormat="1" applyFont="1" applyFill="1" applyBorder="1" applyAlignment="1">
      <alignment horizontal="center" vertical="center" wrapText="1"/>
    </xf>
    <xf numFmtId="10" fontId="17" fillId="3" borderId="72" xfId="2" applyNumberFormat="1" applyFont="1" applyFill="1" applyBorder="1" applyAlignment="1">
      <alignment horizontal="center" vertical="center" wrapText="1"/>
    </xf>
    <xf numFmtId="10" fontId="17" fillId="3" borderId="1" xfId="2" applyNumberFormat="1" applyFont="1" applyFill="1" applyBorder="1" applyAlignment="1">
      <alignment horizontal="center" vertical="center" wrapText="1"/>
    </xf>
    <xf numFmtId="3" fontId="17" fillId="2" borderId="122" xfId="0" applyNumberFormat="1" applyFont="1" applyFill="1" applyBorder="1" applyAlignment="1">
      <alignment horizontal="center" vertical="center" wrapText="1"/>
    </xf>
    <xf numFmtId="3" fontId="17" fillId="2" borderId="71" xfId="0" applyNumberFormat="1" applyFont="1" applyFill="1" applyBorder="1" applyAlignment="1">
      <alignment horizontal="center" vertical="center" wrapText="1"/>
    </xf>
    <xf numFmtId="10" fontId="17" fillId="4" borderId="123" xfId="0" applyNumberFormat="1" applyFont="1" applyFill="1" applyBorder="1" applyAlignment="1">
      <alignment horizontal="center" vertical="center" wrapText="1"/>
    </xf>
    <xf numFmtId="10" fontId="17" fillId="4" borderId="124" xfId="0" applyNumberFormat="1" applyFont="1" applyFill="1" applyBorder="1" applyAlignment="1">
      <alignment horizontal="center" vertical="center" wrapText="1"/>
    </xf>
    <xf numFmtId="10" fontId="17" fillId="4" borderId="34" xfId="0" applyNumberFormat="1" applyFont="1" applyFill="1" applyBorder="1" applyAlignment="1">
      <alignment horizontal="center" vertical="center" wrapText="1"/>
    </xf>
    <xf numFmtId="10" fontId="17" fillId="4" borderId="68" xfId="0" applyNumberFormat="1" applyFont="1" applyFill="1" applyBorder="1" applyAlignment="1">
      <alignment horizontal="center" vertical="center" wrapText="1"/>
    </xf>
    <xf numFmtId="0" fontId="7" fillId="5" borderId="123" xfId="0" applyFont="1" applyFill="1" applyBorder="1" applyAlignment="1">
      <alignment horizontal="center" vertical="center" wrapText="1"/>
    </xf>
    <xf numFmtId="0" fontId="7" fillId="11" borderId="123" xfId="0" applyFont="1" applyFill="1" applyBorder="1" applyAlignment="1">
      <alignment horizontal="center" vertical="center" wrapText="1"/>
    </xf>
    <xf numFmtId="0" fontId="7" fillId="11" borderId="125" xfId="0" applyFont="1" applyFill="1" applyBorder="1" applyAlignment="1">
      <alignment horizontal="center" vertical="center" wrapText="1"/>
    </xf>
    <xf numFmtId="10" fontId="17" fillId="4" borderId="126" xfId="0" applyNumberFormat="1" applyFont="1" applyFill="1" applyBorder="1" applyAlignment="1">
      <alignment horizontal="center" vertical="center" wrapText="1"/>
    </xf>
    <xf numFmtId="10" fontId="17" fillId="4" borderId="127" xfId="0" applyNumberFormat="1" applyFont="1" applyFill="1" applyBorder="1" applyAlignment="1">
      <alignment horizontal="center" vertical="center" wrapText="1"/>
    </xf>
    <xf numFmtId="10" fontId="17" fillId="8" borderId="128" xfId="0" applyNumberFormat="1" applyFont="1" applyFill="1" applyBorder="1" applyAlignment="1">
      <alignment horizontal="center" vertical="center" wrapText="1"/>
    </xf>
    <xf numFmtId="10" fontId="17" fillId="4" borderId="39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11" borderId="103" xfId="0" applyFont="1" applyFill="1" applyBorder="1" applyAlignment="1">
      <alignment horizontal="justify" vertical="center" wrapText="1"/>
    </xf>
    <xf numFmtId="0" fontId="19" fillId="5" borderId="82" xfId="0" applyFont="1" applyFill="1" applyBorder="1" applyAlignment="1">
      <alignment horizontal="justify" vertical="center" wrapText="1"/>
    </xf>
    <xf numFmtId="0" fontId="19" fillId="5" borderId="105" xfId="0" applyFont="1" applyFill="1" applyBorder="1" applyAlignment="1">
      <alignment horizontal="justify" vertical="center" wrapText="1"/>
    </xf>
    <xf numFmtId="0" fontId="19" fillId="11" borderId="82" xfId="0" applyFont="1" applyFill="1" applyBorder="1" applyAlignment="1">
      <alignment horizontal="justify" vertical="center" wrapText="1"/>
    </xf>
    <xf numFmtId="0" fontId="19" fillId="5" borderId="109" xfId="0" applyFont="1" applyFill="1" applyBorder="1" applyAlignment="1">
      <alignment horizontal="justify" vertical="center" wrapText="1"/>
    </xf>
    <xf numFmtId="0" fontId="19" fillId="5" borderId="112" xfId="0" applyFont="1" applyFill="1" applyBorder="1" applyAlignment="1">
      <alignment horizontal="justify" vertical="center" wrapText="1"/>
    </xf>
    <xf numFmtId="0" fontId="19" fillId="5" borderId="114" xfId="0" applyFont="1" applyFill="1" applyBorder="1" applyAlignment="1">
      <alignment horizontal="justify" vertical="center" wrapText="1"/>
    </xf>
    <xf numFmtId="0" fontId="19" fillId="5" borderId="54" xfId="0" applyFont="1" applyFill="1" applyBorder="1" applyAlignment="1">
      <alignment horizontal="justify" vertical="center" wrapText="1"/>
    </xf>
    <xf numFmtId="0" fontId="19" fillId="5" borderId="118" xfId="0" applyFont="1" applyFill="1" applyBorder="1" applyAlignment="1">
      <alignment horizontal="justify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 vertical="center" wrapText="1"/>
    </xf>
    <xf numFmtId="0" fontId="11" fillId="10" borderId="57" xfId="0" applyFont="1" applyFill="1" applyBorder="1" applyAlignment="1">
      <alignment horizontal="center" vertical="center" wrapText="1"/>
    </xf>
    <xf numFmtId="0" fontId="11" fillId="10" borderId="58" xfId="0" applyFont="1" applyFill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center" vertical="center" wrapText="1"/>
    </xf>
    <xf numFmtId="0" fontId="11" fillId="10" borderId="59" xfId="0" applyFont="1" applyFill="1" applyBorder="1" applyAlignment="1">
      <alignment horizontal="center" vertical="center" wrapText="1"/>
    </xf>
    <xf numFmtId="0" fontId="11" fillId="10" borderId="60" xfId="0" applyFont="1" applyFill="1" applyBorder="1" applyAlignment="1">
      <alignment horizontal="center" vertical="center" wrapText="1"/>
    </xf>
    <xf numFmtId="0" fontId="11" fillId="10" borderId="6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79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0" fontId="9" fillId="9" borderId="21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91" xfId="0" applyFont="1" applyFill="1" applyBorder="1" applyAlignment="1">
      <alignment horizontal="center" vertical="center" wrapText="1"/>
    </xf>
    <xf numFmtId="0" fontId="9" fillId="9" borderId="92" xfId="0" applyFont="1" applyFill="1" applyBorder="1" applyAlignment="1">
      <alignment horizontal="center" vertical="center" wrapText="1"/>
    </xf>
    <xf numFmtId="0" fontId="9" fillId="9" borderId="93" xfId="0" applyFont="1" applyFill="1" applyBorder="1" applyAlignment="1">
      <alignment horizontal="justify" vertical="center" wrapText="1"/>
    </xf>
    <xf numFmtId="0" fontId="9" fillId="9" borderId="94" xfId="0" applyFont="1" applyFill="1" applyBorder="1" applyAlignment="1">
      <alignment horizontal="justify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3" fontId="19" fillId="5" borderId="16" xfId="0" applyNumberFormat="1" applyFont="1" applyFill="1" applyBorder="1" applyAlignment="1">
      <alignment horizontal="center" vertical="center" wrapText="1"/>
    </xf>
    <xf numFmtId="3" fontId="19" fillId="11" borderId="6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74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rgb="FFA9D08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90AB"/>
      <color rgb="FFFFFF00"/>
      <color rgb="FFFF5353"/>
      <color rgb="FFA9D08E"/>
      <color rgb="FFB42158"/>
      <color rgb="FFFFEB9C"/>
      <color rgb="FFC7EFCE"/>
      <color rgb="FF942C2C"/>
      <color rgb="FFC84043"/>
      <color rgb="FFD56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5</xdr:row>
      <xdr:rowOff>180914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300" y="39189"/>
          <a:ext cx="1697900" cy="248868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9EBCFD-3110-4E0B-9B30-CE614BE926B8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086100" y="190500"/>
          <a:ext cx="2076450" cy="2152650"/>
        </a:xfrm>
        <a:prstGeom prst="rect">
          <a:avLst/>
        </a:prstGeom>
      </xdr:spPr>
    </xdr:pic>
    <xdr:clientData/>
  </xdr:twoCellAnchor>
  <xdr:twoCellAnchor editAs="oneCell">
    <xdr:from>
      <xdr:col>23</xdr:col>
      <xdr:colOff>357187</xdr:colOff>
      <xdr:row>1</xdr:row>
      <xdr:rowOff>83344</xdr:rowOff>
    </xdr:from>
    <xdr:to>
      <xdr:col>23</xdr:col>
      <xdr:colOff>3536154</xdr:colOff>
      <xdr:row>3</xdr:row>
      <xdr:rowOff>416718</xdr:rowOff>
    </xdr:to>
    <xdr:pic>
      <xdr:nvPicPr>
        <xdr:cNvPr id="4" name="Gráfico 5">
          <a:extLst>
            <a:ext uri="{FF2B5EF4-FFF2-40B4-BE49-F238E27FC236}">
              <a16:creationId xmlns:a16="http://schemas.microsoft.com/office/drawing/2014/main" id="{441BC18D-8F7F-49F4-8802-12EF0139B3F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0646687" y="285750"/>
          <a:ext cx="3178967" cy="134540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EC4AF-F103-4513-8321-ADA90BEEBC6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5556A-31C2-4158-B51D-47174F0A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8AAB41-9A52-463A-B0AA-73A43904D37D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52D4D-9E5A-4EA7-8DC5-1A1D41D29C3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B20E84-EA3E-427B-92CA-48A9E3BF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E5A7D1-A54E-4291-8C40-AE7F10ECA3E2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4"/>
  <sheetViews>
    <sheetView tabSelected="1" topLeftCell="F19" zoomScale="55" zoomScaleNormal="55" workbookViewId="0">
      <selection activeCell="X20" sqref="X20"/>
    </sheetView>
  </sheetViews>
  <sheetFormatPr baseColWidth="10" defaultColWidth="11.42578125" defaultRowHeight="15" x14ac:dyDescent="0.25"/>
  <cols>
    <col min="1" max="1" width="1.7109375" customWidth="1"/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9.140625" customWidth="1"/>
    <col min="7" max="23" width="16.7109375" customWidth="1"/>
    <col min="24" max="24" width="58.5703125" customWidth="1"/>
  </cols>
  <sheetData>
    <row r="1" spans="2:24" ht="15.75" thickBot="1" x14ac:dyDescent="0.3"/>
    <row r="2" spans="2:24" ht="49.5" customHeight="1" x14ac:dyDescent="0.25">
      <c r="E2" s="253" t="s">
        <v>0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72"/>
    </row>
    <row r="3" spans="2:24" ht="30" customHeight="1" x14ac:dyDescent="0.25">
      <c r="E3" s="255" t="s">
        <v>1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72"/>
    </row>
    <row r="4" spans="2:24" ht="61.5" customHeight="1" x14ac:dyDescent="0.25">
      <c r="E4" s="255" t="s">
        <v>103</v>
      </c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72"/>
    </row>
    <row r="5" spans="2:24" ht="28.5" thickBot="1" x14ac:dyDescent="0.3">
      <c r="E5" s="259" t="s">
        <v>104</v>
      </c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72"/>
    </row>
    <row r="8" spans="2:24" ht="15.75" thickBot="1" x14ac:dyDescent="0.3"/>
    <row r="9" spans="2:24" ht="33.6" customHeight="1" thickBot="1" x14ac:dyDescent="0.3">
      <c r="G9" s="261" t="s">
        <v>4</v>
      </c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3"/>
    </row>
    <row r="10" spans="2:24" ht="43.35" customHeight="1" thickBot="1" x14ac:dyDescent="0.3">
      <c r="B10" s="225" t="s">
        <v>5</v>
      </c>
      <c r="C10" s="227" t="s">
        <v>6</v>
      </c>
      <c r="D10" s="229" t="s">
        <v>7</v>
      </c>
      <c r="E10" s="230"/>
      <c r="F10" s="231"/>
      <c r="G10" s="232" t="s">
        <v>8</v>
      </c>
      <c r="H10" s="232"/>
      <c r="I10" s="232"/>
      <c r="J10" s="232"/>
      <c r="K10" s="233"/>
      <c r="L10" s="257" t="s">
        <v>9</v>
      </c>
      <c r="M10" s="257"/>
      <c r="N10" s="257"/>
      <c r="O10" s="258"/>
      <c r="P10" s="257" t="s">
        <v>10</v>
      </c>
      <c r="Q10" s="257"/>
      <c r="R10" s="257"/>
      <c r="S10" s="258"/>
      <c r="T10" s="272" t="s">
        <v>11</v>
      </c>
      <c r="U10" s="257"/>
      <c r="V10" s="257"/>
      <c r="W10" s="258"/>
      <c r="X10" s="266" t="s">
        <v>12</v>
      </c>
    </row>
    <row r="11" spans="2:24" ht="95.25" thickBot="1" x14ac:dyDescent="0.3">
      <c r="B11" s="226"/>
      <c r="C11" s="228"/>
      <c r="D11" s="63" t="s">
        <v>13</v>
      </c>
      <c r="E11" s="63" t="s">
        <v>14</v>
      </c>
      <c r="F11" s="63" t="s">
        <v>15</v>
      </c>
      <c r="G11" s="76" t="s">
        <v>16</v>
      </c>
      <c r="H11" s="52" t="s">
        <v>17</v>
      </c>
      <c r="I11" s="77" t="s">
        <v>18</v>
      </c>
      <c r="J11" s="53" t="s">
        <v>19</v>
      </c>
      <c r="K11" s="78" t="s">
        <v>20</v>
      </c>
      <c r="L11" s="54" t="s">
        <v>17</v>
      </c>
      <c r="M11" s="77" t="s">
        <v>18</v>
      </c>
      <c r="N11" s="53" t="s">
        <v>19</v>
      </c>
      <c r="O11" s="78" t="s">
        <v>20</v>
      </c>
      <c r="P11" s="54" t="s">
        <v>17</v>
      </c>
      <c r="Q11" s="79" t="s">
        <v>18</v>
      </c>
      <c r="R11" s="53" t="s">
        <v>19</v>
      </c>
      <c r="S11" s="80" t="s">
        <v>20</v>
      </c>
      <c r="T11" s="206" t="s">
        <v>17</v>
      </c>
      <c r="U11" s="207" t="s">
        <v>18</v>
      </c>
      <c r="V11" s="206" t="s">
        <v>19</v>
      </c>
      <c r="W11" s="208" t="s">
        <v>20</v>
      </c>
      <c r="X11" s="267"/>
    </row>
    <row r="12" spans="2:24" ht="216" x14ac:dyDescent="0.25">
      <c r="B12" s="162" t="s">
        <v>21</v>
      </c>
      <c r="C12" s="213" t="s">
        <v>149</v>
      </c>
      <c r="D12" s="163" t="s">
        <v>106</v>
      </c>
      <c r="E12" s="164" t="s">
        <v>50</v>
      </c>
      <c r="F12" s="61" t="s">
        <v>24</v>
      </c>
      <c r="G12" s="195">
        <v>0.80469999999999997</v>
      </c>
      <c r="H12" s="196">
        <v>0.20117499999999999</v>
      </c>
      <c r="I12" s="197">
        <v>0.20117499999999999</v>
      </c>
      <c r="J12" s="197">
        <v>0.20117499999999999</v>
      </c>
      <c r="K12" s="198">
        <v>0.20117499999999999</v>
      </c>
      <c r="L12" s="196">
        <v>0.20117499999999999</v>
      </c>
      <c r="M12" s="199">
        <v>0.20117499999999999</v>
      </c>
      <c r="N12" s="199">
        <v>0.20117499999999999</v>
      </c>
      <c r="O12" s="132"/>
      <c r="P12" s="209">
        <f t="shared" ref="P12:P20" si="0">IFERROR((L12/H12),"100%")</f>
        <v>1</v>
      </c>
      <c r="Q12" s="202">
        <f t="shared" ref="Q12:Q20" si="1">IFERROR((M12/I12),"100%")</f>
        <v>1</v>
      </c>
      <c r="R12" s="202">
        <f t="shared" ref="R12:R20" si="2">IFERROR((N12/J12),"100%")</f>
        <v>1</v>
      </c>
      <c r="S12" s="211"/>
      <c r="T12" s="209">
        <f t="shared" ref="T12:T28" si="3">IFERROR((L12/G12),"No Programado")</f>
        <v>0.25</v>
      </c>
      <c r="U12" s="202">
        <f t="shared" ref="U12:U28" si="4">IFERROR(((L12+M12)/G12),"No Programado")</f>
        <v>0.5</v>
      </c>
      <c r="V12" s="210">
        <f t="shared" ref="V12:V28" si="5">IFERROR(((L12+M12+N12)/G12),"No Programado")</f>
        <v>0.75</v>
      </c>
      <c r="W12" s="211"/>
      <c r="X12" s="157" t="s">
        <v>148</v>
      </c>
    </row>
    <row r="13" spans="2:24" ht="104.25" x14ac:dyDescent="0.25">
      <c r="B13" s="268" t="s">
        <v>107</v>
      </c>
      <c r="C13" s="270" t="s">
        <v>150</v>
      </c>
      <c r="D13" s="165" t="s">
        <v>108</v>
      </c>
      <c r="E13" s="166" t="s">
        <v>80</v>
      </c>
      <c r="F13" s="122" t="s">
        <v>83</v>
      </c>
      <c r="G13" s="131">
        <f>K13+J13+I13+H13</f>
        <v>56500</v>
      </c>
      <c r="H13" s="137">
        <v>18000</v>
      </c>
      <c r="I13" s="138">
        <v>14000</v>
      </c>
      <c r="J13" s="138">
        <v>12250</v>
      </c>
      <c r="K13" s="139">
        <v>12250</v>
      </c>
      <c r="L13" s="140">
        <v>18050</v>
      </c>
      <c r="M13" s="201">
        <v>14053</v>
      </c>
      <c r="N13" s="138">
        <v>12356</v>
      </c>
      <c r="O13" s="132"/>
      <c r="P13" s="133">
        <f t="shared" si="0"/>
        <v>1.0027777777777778</v>
      </c>
      <c r="Q13" s="204">
        <f t="shared" si="1"/>
        <v>1.0037857142857143</v>
      </c>
      <c r="R13" s="204">
        <f t="shared" si="2"/>
        <v>1.0086530612244897</v>
      </c>
      <c r="S13" s="134"/>
      <c r="T13" s="133">
        <f t="shared" si="3"/>
        <v>0.31946902654867254</v>
      </c>
      <c r="U13" s="204">
        <f t="shared" si="4"/>
        <v>0.56819469026548675</v>
      </c>
      <c r="V13" s="204">
        <f t="shared" si="5"/>
        <v>0.7868849557522124</v>
      </c>
      <c r="W13" s="135"/>
      <c r="X13" s="158" t="s">
        <v>132</v>
      </c>
    </row>
    <row r="14" spans="2:24" ht="180" x14ac:dyDescent="0.25">
      <c r="B14" s="269"/>
      <c r="C14" s="271"/>
      <c r="D14" s="167" t="s">
        <v>109</v>
      </c>
      <c r="E14" s="168" t="s">
        <v>80</v>
      </c>
      <c r="F14" s="123" t="s">
        <v>81</v>
      </c>
      <c r="G14" s="131">
        <f>K14+J14+I14+H14</f>
        <v>24</v>
      </c>
      <c r="H14" s="137">
        <v>6</v>
      </c>
      <c r="I14" s="138">
        <v>6</v>
      </c>
      <c r="J14" s="138">
        <v>6</v>
      </c>
      <c r="K14" s="139">
        <v>6</v>
      </c>
      <c r="L14" s="200">
        <v>6</v>
      </c>
      <c r="M14" s="201">
        <v>6</v>
      </c>
      <c r="N14" s="137">
        <v>6</v>
      </c>
      <c r="O14" s="132"/>
      <c r="P14" s="133">
        <f t="shared" si="0"/>
        <v>1</v>
      </c>
      <c r="Q14" s="205">
        <f t="shared" si="1"/>
        <v>1</v>
      </c>
      <c r="R14" s="204">
        <f t="shared" si="2"/>
        <v>1</v>
      </c>
      <c r="S14" s="134"/>
      <c r="T14" s="133">
        <f t="shared" si="3"/>
        <v>0.25</v>
      </c>
      <c r="U14" s="204">
        <f t="shared" si="4"/>
        <v>0.5</v>
      </c>
      <c r="V14" s="204">
        <f t="shared" si="5"/>
        <v>0.75</v>
      </c>
      <c r="W14" s="135"/>
      <c r="X14" s="158" t="s">
        <v>133</v>
      </c>
    </row>
    <row r="15" spans="2:24" ht="108" x14ac:dyDescent="0.25">
      <c r="B15" s="169" t="s">
        <v>110</v>
      </c>
      <c r="C15" s="214" t="s">
        <v>151</v>
      </c>
      <c r="D15" s="170" t="s">
        <v>111</v>
      </c>
      <c r="E15" s="171" t="s">
        <v>80</v>
      </c>
      <c r="F15" s="124" t="s">
        <v>84</v>
      </c>
      <c r="G15" s="136">
        <f>+H15+I15+J15+K15</f>
        <v>87000</v>
      </c>
      <c r="H15" s="137">
        <v>23500</v>
      </c>
      <c r="I15" s="138">
        <v>22000</v>
      </c>
      <c r="J15" s="138">
        <v>21500</v>
      </c>
      <c r="K15" s="139">
        <v>20000</v>
      </c>
      <c r="L15" s="140">
        <v>23515</v>
      </c>
      <c r="M15" s="201">
        <v>22155</v>
      </c>
      <c r="N15" s="138">
        <v>21527</v>
      </c>
      <c r="O15" s="141"/>
      <c r="P15" s="133">
        <f t="shared" si="0"/>
        <v>1.0006382978723405</v>
      </c>
      <c r="Q15" s="205">
        <f t="shared" si="1"/>
        <v>1.0070454545454546</v>
      </c>
      <c r="R15" s="204">
        <f t="shared" si="2"/>
        <v>1.0012558139534884</v>
      </c>
      <c r="S15" s="135"/>
      <c r="T15" s="133">
        <f t="shared" si="3"/>
        <v>0.27028735632183909</v>
      </c>
      <c r="U15" s="204">
        <f t="shared" si="4"/>
        <v>0.52494252873563219</v>
      </c>
      <c r="V15" s="204">
        <f t="shared" si="5"/>
        <v>0.77237931034482754</v>
      </c>
      <c r="W15" s="135"/>
      <c r="X15" s="159" t="s">
        <v>134</v>
      </c>
    </row>
    <row r="16" spans="2:24" ht="104.25" x14ac:dyDescent="0.25">
      <c r="B16" s="172" t="s">
        <v>30</v>
      </c>
      <c r="C16" s="215" t="s">
        <v>152</v>
      </c>
      <c r="D16" s="173" t="s">
        <v>112</v>
      </c>
      <c r="E16" s="174" t="s">
        <v>80</v>
      </c>
      <c r="F16" s="125" t="s">
        <v>85</v>
      </c>
      <c r="G16" s="142">
        <f>+H16+I16+J16+K16</f>
        <v>20000</v>
      </c>
      <c r="H16" s="137">
        <v>5500</v>
      </c>
      <c r="I16" s="138">
        <v>5500</v>
      </c>
      <c r="J16" s="138">
        <v>4500</v>
      </c>
      <c r="K16" s="139">
        <v>4500</v>
      </c>
      <c r="L16" s="140">
        <v>5530</v>
      </c>
      <c r="M16" s="138">
        <v>5510</v>
      </c>
      <c r="N16" s="138">
        <v>4503</v>
      </c>
      <c r="O16" s="141"/>
      <c r="P16" s="133">
        <f t="shared" si="0"/>
        <v>1.0054545454545454</v>
      </c>
      <c r="Q16" s="205">
        <f t="shared" si="1"/>
        <v>1.0018181818181817</v>
      </c>
      <c r="R16" s="204">
        <f t="shared" si="2"/>
        <v>1.0006666666666666</v>
      </c>
      <c r="S16" s="135"/>
      <c r="T16" s="133">
        <f t="shared" si="3"/>
        <v>0.27650000000000002</v>
      </c>
      <c r="U16" s="204">
        <f t="shared" si="4"/>
        <v>0.55200000000000005</v>
      </c>
      <c r="V16" s="204">
        <f t="shared" si="5"/>
        <v>0.77715000000000001</v>
      </c>
      <c r="W16" s="135"/>
      <c r="X16" s="160" t="s">
        <v>135</v>
      </c>
    </row>
    <row r="17" spans="2:24" ht="104.25" x14ac:dyDescent="0.25">
      <c r="B17" s="175" t="s">
        <v>30</v>
      </c>
      <c r="C17" s="216" t="s">
        <v>153</v>
      </c>
      <c r="D17" s="173" t="s">
        <v>113</v>
      </c>
      <c r="E17" s="174" t="s">
        <v>80</v>
      </c>
      <c r="F17" s="125" t="s">
        <v>86</v>
      </c>
      <c r="G17" s="142">
        <f>+H17+I17+J17+K17</f>
        <v>9000</v>
      </c>
      <c r="H17" s="143">
        <v>2500</v>
      </c>
      <c r="I17" s="144">
        <v>2500</v>
      </c>
      <c r="J17" s="144">
        <v>2000</v>
      </c>
      <c r="K17" s="145">
        <v>2000</v>
      </c>
      <c r="L17" s="146">
        <v>2505</v>
      </c>
      <c r="M17" s="144">
        <v>2523</v>
      </c>
      <c r="N17" s="144">
        <v>2037</v>
      </c>
      <c r="O17" s="147"/>
      <c r="P17" s="133">
        <f t="shared" si="0"/>
        <v>1.002</v>
      </c>
      <c r="Q17" s="205">
        <f t="shared" si="1"/>
        <v>1.0092000000000001</v>
      </c>
      <c r="R17" s="204">
        <f t="shared" si="2"/>
        <v>1.0185</v>
      </c>
      <c r="S17" s="148"/>
      <c r="T17" s="133">
        <f t="shared" si="3"/>
        <v>0.27833333333333332</v>
      </c>
      <c r="U17" s="204">
        <f t="shared" si="4"/>
        <v>0.55866666666666664</v>
      </c>
      <c r="V17" s="204">
        <f t="shared" si="5"/>
        <v>0.78500000000000003</v>
      </c>
      <c r="W17" s="148"/>
      <c r="X17" s="160" t="s">
        <v>136</v>
      </c>
    </row>
    <row r="18" spans="2:24" ht="104.25" x14ac:dyDescent="0.25">
      <c r="B18" s="176" t="s">
        <v>114</v>
      </c>
      <c r="C18" s="177" t="s">
        <v>154</v>
      </c>
      <c r="D18" s="178" t="s">
        <v>115</v>
      </c>
      <c r="E18" s="179" t="s">
        <v>80</v>
      </c>
      <c r="F18" s="126" t="s">
        <v>87</v>
      </c>
      <c r="G18" s="277">
        <f t="shared" ref="G18:G32" si="6">+H18+I18+J18+K18</f>
        <v>16</v>
      </c>
      <c r="H18" s="137">
        <v>4</v>
      </c>
      <c r="I18" s="138">
        <v>4</v>
      </c>
      <c r="J18" s="138">
        <v>4</v>
      </c>
      <c r="K18" s="139">
        <v>4</v>
      </c>
      <c r="L18" s="140">
        <v>4</v>
      </c>
      <c r="M18" s="138">
        <v>4</v>
      </c>
      <c r="N18" s="138">
        <v>4</v>
      </c>
      <c r="O18" s="141"/>
      <c r="P18" s="133">
        <f t="shared" si="0"/>
        <v>1</v>
      </c>
      <c r="Q18" s="205">
        <f t="shared" si="1"/>
        <v>1</v>
      </c>
      <c r="R18" s="204">
        <f t="shared" si="2"/>
        <v>1</v>
      </c>
      <c r="S18" s="135"/>
      <c r="T18" s="133">
        <f t="shared" si="3"/>
        <v>0.25</v>
      </c>
      <c r="U18" s="204">
        <f t="shared" si="4"/>
        <v>0.5</v>
      </c>
      <c r="V18" s="204">
        <f t="shared" si="5"/>
        <v>0.75</v>
      </c>
      <c r="W18" s="135"/>
      <c r="X18" s="159" t="s">
        <v>105</v>
      </c>
    </row>
    <row r="19" spans="2:24" ht="216" x14ac:dyDescent="0.25">
      <c r="B19" s="172" t="s">
        <v>30</v>
      </c>
      <c r="C19" s="215" t="s">
        <v>155</v>
      </c>
      <c r="D19" s="173" t="s">
        <v>116</v>
      </c>
      <c r="E19" s="174" t="s">
        <v>80</v>
      </c>
      <c r="F19" s="125" t="s">
        <v>88</v>
      </c>
      <c r="G19" s="142">
        <f t="shared" si="6"/>
        <v>217</v>
      </c>
      <c r="H19" s="143">
        <v>35</v>
      </c>
      <c r="I19" s="144">
        <v>35</v>
      </c>
      <c r="J19" s="144">
        <v>93</v>
      </c>
      <c r="K19" s="145">
        <v>54</v>
      </c>
      <c r="L19" s="146">
        <v>35</v>
      </c>
      <c r="M19" s="144">
        <v>107</v>
      </c>
      <c r="N19" s="144">
        <v>93</v>
      </c>
      <c r="O19" s="147"/>
      <c r="P19" s="133">
        <f t="shared" si="0"/>
        <v>1</v>
      </c>
      <c r="Q19" s="205">
        <f t="shared" si="1"/>
        <v>3.0571428571428569</v>
      </c>
      <c r="R19" s="204">
        <f t="shared" si="2"/>
        <v>1</v>
      </c>
      <c r="S19" s="148"/>
      <c r="T19" s="133">
        <f t="shared" si="3"/>
        <v>0.16129032258064516</v>
      </c>
      <c r="U19" s="204">
        <f t="shared" si="4"/>
        <v>0.65437788018433185</v>
      </c>
      <c r="V19" s="204">
        <f t="shared" si="5"/>
        <v>1.0829493087557605</v>
      </c>
      <c r="W19" s="148"/>
      <c r="X19" s="160" t="s">
        <v>170</v>
      </c>
    </row>
    <row r="20" spans="2:24" ht="103.5" x14ac:dyDescent="0.25">
      <c r="B20" s="172" t="s">
        <v>30</v>
      </c>
      <c r="C20" s="215" t="s">
        <v>156</v>
      </c>
      <c r="D20" s="173" t="s">
        <v>117</v>
      </c>
      <c r="E20" s="174" t="s">
        <v>80</v>
      </c>
      <c r="F20" s="125" t="s">
        <v>89</v>
      </c>
      <c r="G20" s="142">
        <f t="shared" si="6"/>
        <v>29</v>
      </c>
      <c r="H20" s="143">
        <v>16</v>
      </c>
      <c r="I20" s="144">
        <v>8</v>
      </c>
      <c r="J20" s="144">
        <v>4</v>
      </c>
      <c r="K20" s="145">
        <v>1</v>
      </c>
      <c r="L20" s="146">
        <v>16</v>
      </c>
      <c r="M20" s="144">
        <v>8</v>
      </c>
      <c r="N20" s="144">
        <v>4</v>
      </c>
      <c r="O20" s="147"/>
      <c r="P20" s="133">
        <f t="shared" si="0"/>
        <v>1</v>
      </c>
      <c r="Q20" s="205">
        <f t="shared" si="1"/>
        <v>1</v>
      </c>
      <c r="R20" s="204">
        <f t="shared" si="2"/>
        <v>1</v>
      </c>
      <c r="S20" s="148"/>
      <c r="T20" s="133">
        <f t="shared" si="3"/>
        <v>0.55172413793103448</v>
      </c>
      <c r="U20" s="204">
        <f t="shared" si="4"/>
        <v>0.82758620689655171</v>
      </c>
      <c r="V20" s="204">
        <f t="shared" si="5"/>
        <v>0.96551724137931039</v>
      </c>
      <c r="W20" s="148"/>
      <c r="X20" s="160" t="s">
        <v>105</v>
      </c>
    </row>
    <row r="21" spans="2:24" ht="104.25" x14ac:dyDescent="0.25">
      <c r="B21" s="180" t="s">
        <v>30</v>
      </c>
      <c r="C21" s="215" t="s">
        <v>157</v>
      </c>
      <c r="D21" s="173" t="s">
        <v>118</v>
      </c>
      <c r="E21" s="174" t="s">
        <v>80</v>
      </c>
      <c r="F21" s="125" t="s">
        <v>90</v>
      </c>
      <c r="G21" s="142">
        <f t="shared" si="6"/>
        <v>4</v>
      </c>
      <c r="H21" s="143">
        <v>2</v>
      </c>
      <c r="I21" s="144"/>
      <c r="J21" s="144">
        <v>1</v>
      </c>
      <c r="K21" s="145">
        <v>1</v>
      </c>
      <c r="L21" s="146">
        <v>2</v>
      </c>
      <c r="M21" s="144"/>
      <c r="N21" s="144">
        <v>1</v>
      </c>
      <c r="O21" s="147"/>
      <c r="P21" s="133">
        <f t="shared" ref="P21:P32" si="7">IFERROR((L21/H21),"100%")</f>
        <v>1</v>
      </c>
      <c r="Q21" s="205" t="str">
        <f>IFERROR((M21/I21),"100.00%")</f>
        <v>100.00%</v>
      </c>
      <c r="R21" s="204">
        <f t="shared" ref="R21:R32" si="8">IFERROR((N21/J21),"100%")</f>
        <v>1</v>
      </c>
      <c r="S21" s="148"/>
      <c r="T21" s="133">
        <f t="shared" si="3"/>
        <v>0.5</v>
      </c>
      <c r="U21" s="204">
        <f t="shared" si="4"/>
        <v>0.5</v>
      </c>
      <c r="V21" s="204">
        <f t="shared" si="5"/>
        <v>0.75</v>
      </c>
      <c r="W21" s="148"/>
      <c r="X21" s="160" t="s">
        <v>137</v>
      </c>
    </row>
    <row r="22" spans="2:24" ht="162" x14ac:dyDescent="0.25">
      <c r="B22" s="181" t="s">
        <v>30</v>
      </c>
      <c r="C22" s="215" t="s">
        <v>158</v>
      </c>
      <c r="D22" s="173" t="s">
        <v>119</v>
      </c>
      <c r="E22" s="174" t="s">
        <v>80</v>
      </c>
      <c r="F22" s="125" t="s">
        <v>91</v>
      </c>
      <c r="G22" s="142">
        <f t="shared" si="6"/>
        <v>117</v>
      </c>
      <c r="H22" s="143">
        <v>6</v>
      </c>
      <c r="I22" s="144">
        <v>12</v>
      </c>
      <c r="J22" s="144">
        <v>49</v>
      </c>
      <c r="K22" s="145">
        <v>50</v>
      </c>
      <c r="L22" s="146">
        <v>6</v>
      </c>
      <c r="M22" s="144">
        <v>31</v>
      </c>
      <c r="N22" s="144">
        <v>49</v>
      </c>
      <c r="O22" s="147"/>
      <c r="P22" s="133">
        <f t="shared" si="7"/>
        <v>1</v>
      </c>
      <c r="Q22" s="205">
        <f t="shared" ref="Q22:Q32" si="9">IFERROR((M22/I22),"100%")</f>
        <v>2.5833333333333335</v>
      </c>
      <c r="R22" s="204">
        <f t="shared" si="8"/>
        <v>1</v>
      </c>
      <c r="S22" s="148"/>
      <c r="T22" s="133">
        <f t="shared" si="3"/>
        <v>5.128205128205128E-2</v>
      </c>
      <c r="U22" s="204">
        <f t="shared" si="4"/>
        <v>0.31623931623931623</v>
      </c>
      <c r="V22" s="204">
        <f t="shared" si="5"/>
        <v>0.7350427350427351</v>
      </c>
      <c r="W22" s="148"/>
      <c r="X22" s="160" t="s">
        <v>169</v>
      </c>
    </row>
    <row r="23" spans="2:24" ht="144" x14ac:dyDescent="0.25">
      <c r="B23" s="169" t="s">
        <v>82</v>
      </c>
      <c r="C23" s="217" t="s">
        <v>159</v>
      </c>
      <c r="D23" s="178" t="s">
        <v>120</v>
      </c>
      <c r="E23" s="179" t="s">
        <v>80</v>
      </c>
      <c r="F23" s="126" t="s">
        <v>92</v>
      </c>
      <c r="G23" s="277">
        <f t="shared" si="6"/>
        <v>16</v>
      </c>
      <c r="H23" s="143">
        <v>4</v>
      </c>
      <c r="I23" s="144">
        <v>4</v>
      </c>
      <c r="J23" s="144">
        <v>4</v>
      </c>
      <c r="K23" s="145">
        <v>4</v>
      </c>
      <c r="L23" s="146">
        <v>4</v>
      </c>
      <c r="M23" s="144">
        <v>4</v>
      </c>
      <c r="N23" s="144">
        <v>4</v>
      </c>
      <c r="O23" s="147"/>
      <c r="P23" s="133">
        <f t="shared" si="7"/>
        <v>1</v>
      </c>
      <c r="Q23" s="205">
        <f t="shared" si="9"/>
        <v>1</v>
      </c>
      <c r="R23" s="204">
        <f t="shared" si="8"/>
        <v>1</v>
      </c>
      <c r="S23" s="148"/>
      <c r="T23" s="133">
        <f t="shared" si="3"/>
        <v>0.25</v>
      </c>
      <c r="U23" s="204">
        <f t="shared" si="4"/>
        <v>0.5</v>
      </c>
      <c r="V23" s="204">
        <f t="shared" si="5"/>
        <v>0.75</v>
      </c>
      <c r="W23" s="148"/>
      <c r="X23" s="159" t="s">
        <v>138</v>
      </c>
    </row>
    <row r="24" spans="2:24" ht="234" x14ac:dyDescent="0.25">
      <c r="B24" s="182" t="s">
        <v>30</v>
      </c>
      <c r="C24" s="218" t="s">
        <v>160</v>
      </c>
      <c r="D24" s="183" t="s">
        <v>121</v>
      </c>
      <c r="E24" s="184" t="s">
        <v>80</v>
      </c>
      <c r="F24" s="127" t="s">
        <v>93</v>
      </c>
      <c r="G24" s="142">
        <f t="shared" si="6"/>
        <v>50</v>
      </c>
      <c r="H24" s="143">
        <v>15</v>
      </c>
      <c r="I24" s="144">
        <v>14</v>
      </c>
      <c r="J24" s="144">
        <v>12</v>
      </c>
      <c r="K24" s="145">
        <v>9</v>
      </c>
      <c r="L24" s="146">
        <v>15</v>
      </c>
      <c r="M24" s="144">
        <v>14</v>
      </c>
      <c r="N24" s="144">
        <v>19</v>
      </c>
      <c r="O24" s="147"/>
      <c r="P24" s="133">
        <f t="shared" si="7"/>
        <v>1</v>
      </c>
      <c r="Q24" s="205">
        <f t="shared" si="9"/>
        <v>1</v>
      </c>
      <c r="R24" s="204">
        <f t="shared" si="8"/>
        <v>1.5833333333333333</v>
      </c>
      <c r="S24" s="148"/>
      <c r="T24" s="133">
        <f t="shared" si="3"/>
        <v>0.3</v>
      </c>
      <c r="U24" s="204">
        <f t="shared" si="4"/>
        <v>0.57999999999999996</v>
      </c>
      <c r="V24" s="204">
        <f t="shared" si="5"/>
        <v>0.96</v>
      </c>
      <c r="W24" s="148"/>
      <c r="X24" s="160" t="s">
        <v>139</v>
      </c>
    </row>
    <row r="25" spans="2:24" ht="198" x14ac:dyDescent="0.25">
      <c r="B25" s="185" t="s">
        <v>30</v>
      </c>
      <c r="C25" s="219" t="s">
        <v>161</v>
      </c>
      <c r="D25" s="186" t="s">
        <v>122</v>
      </c>
      <c r="E25" s="187" t="s">
        <v>80</v>
      </c>
      <c r="F25" s="128" t="s">
        <v>94</v>
      </c>
      <c r="G25" s="142">
        <f t="shared" si="6"/>
        <v>30</v>
      </c>
      <c r="H25" s="143">
        <v>10</v>
      </c>
      <c r="I25" s="144">
        <v>7</v>
      </c>
      <c r="J25" s="144">
        <v>7</v>
      </c>
      <c r="K25" s="145">
        <v>6</v>
      </c>
      <c r="L25" s="146">
        <v>10</v>
      </c>
      <c r="M25" s="144">
        <v>7</v>
      </c>
      <c r="N25" s="144">
        <v>14</v>
      </c>
      <c r="O25" s="147"/>
      <c r="P25" s="133">
        <f t="shared" si="7"/>
        <v>1</v>
      </c>
      <c r="Q25" s="205">
        <f t="shared" si="9"/>
        <v>1</v>
      </c>
      <c r="R25" s="204">
        <f t="shared" si="8"/>
        <v>2</v>
      </c>
      <c r="S25" s="148"/>
      <c r="T25" s="133">
        <f t="shared" si="3"/>
        <v>0.33333333333333331</v>
      </c>
      <c r="U25" s="204">
        <f t="shared" si="4"/>
        <v>0.56666666666666665</v>
      </c>
      <c r="V25" s="204">
        <f t="shared" si="5"/>
        <v>1.0333333333333334</v>
      </c>
      <c r="W25" s="148"/>
      <c r="X25" s="160" t="s">
        <v>140</v>
      </c>
    </row>
    <row r="26" spans="2:24" ht="126" x14ac:dyDescent="0.25">
      <c r="B26" s="185" t="s">
        <v>30</v>
      </c>
      <c r="C26" s="219" t="s">
        <v>162</v>
      </c>
      <c r="D26" s="186" t="s">
        <v>123</v>
      </c>
      <c r="E26" s="187" t="s">
        <v>80</v>
      </c>
      <c r="F26" s="128" t="s">
        <v>95</v>
      </c>
      <c r="G26" s="142">
        <f t="shared" si="6"/>
        <v>5500</v>
      </c>
      <c r="H26" s="143">
        <v>1500</v>
      </c>
      <c r="I26" s="144">
        <v>1500</v>
      </c>
      <c r="J26" s="144">
        <v>1300</v>
      </c>
      <c r="K26" s="145">
        <v>1200</v>
      </c>
      <c r="L26" s="146">
        <v>1551</v>
      </c>
      <c r="M26" s="144">
        <v>1561</v>
      </c>
      <c r="N26" s="144">
        <v>1365</v>
      </c>
      <c r="O26" s="147"/>
      <c r="P26" s="133">
        <f t="shared" si="7"/>
        <v>1.034</v>
      </c>
      <c r="Q26" s="205">
        <f t="shared" si="9"/>
        <v>1.0406666666666666</v>
      </c>
      <c r="R26" s="204">
        <f t="shared" si="8"/>
        <v>1.05</v>
      </c>
      <c r="S26" s="148"/>
      <c r="T26" s="133">
        <f t="shared" si="3"/>
        <v>0.28199999999999997</v>
      </c>
      <c r="U26" s="204">
        <f t="shared" si="4"/>
        <v>0.56581818181818178</v>
      </c>
      <c r="V26" s="204">
        <f t="shared" si="5"/>
        <v>0.81399999999999995</v>
      </c>
      <c r="W26" s="148"/>
      <c r="X26" s="160" t="s">
        <v>141</v>
      </c>
    </row>
    <row r="27" spans="2:24" ht="108" x14ac:dyDescent="0.25">
      <c r="B27" s="180" t="s">
        <v>30</v>
      </c>
      <c r="C27" s="215" t="s">
        <v>163</v>
      </c>
      <c r="D27" s="173" t="s">
        <v>124</v>
      </c>
      <c r="E27" s="174" t="s">
        <v>80</v>
      </c>
      <c r="F27" s="125" t="s">
        <v>96</v>
      </c>
      <c r="G27" s="142">
        <f t="shared" si="6"/>
        <v>144</v>
      </c>
      <c r="H27" s="143">
        <v>48</v>
      </c>
      <c r="I27" s="144">
        <v>36</v>
      </c>
      <c r="J27" s="144">
        <v>36</v>
      </c>
      <c r="K27" s="145">
        <v>24</v>
      </c>
      <c r="L27" s="146">
        <v>48</v>
      </c>
      <c r="M27" s="144">
        <v>36</v>
      </c>
      <c r="N27" s="144">
        <v>36</v>
      </c>
      <c r="O27" s="147"/>
      <c r="P27" s="133">
        <f t="shared" si="7"/>
        <v>1</v>
      </c>
      <c r="Q27" s="205">
        <f t="shared" si="9"/>
        <v>1</v>
      </c>
      <c r="R27" s="204">
        <f t="shared" si="8"/>
        <v>1</v>
      </c>
      <c r="S27" s="148"/>
      <c r="T27" s="133">
        <f t="shared" si="3"/>
        <v>0.33333333333333331</v>
      </c>
      <c r="U27" s="204">
        <f t="shared" si="4"/>
        <v>0.58333333333333337</v>
      </c>
      <c r="V27" s="204">
        <f t="shared" si="5"/>
        <v>0.83333333333333337</v>
      </c>
      <c r="W27" s="148"/>
      <c r="X27" s="160" t="s">
        <v>131</v>
      </c>
    </row>
    <row r="28" spans="2:24" ht="126" x14ac:dyDescent="0.25">
      <c r="B28" s="169" t="s">
        <v>125</v>
      </c>
      <c r="C28" s="217" t="s">
        <v>164</v>
      </c>
      <c r="D28" s="178" t="s">
        <v>126</v>
      </c>
      <c r="E28" s="179" t="s">
        <v>80</v>
      </c>
      <c r="F28" s="126" t="s">
        <v>97</v>
      </c>
      <c r="G28" s="277">
        <f t="shared" si="6"/>
        <v>6</v>
      </c>
      <c r="H28" s="143">
        <v>1</v>
      </c>
      <c r="I28" s="144">
        <v>2</v>
      </c>
      <c r="J28" s="144">
        <v>2</v>
      </c>
      <c r="K28" s="145">
        <v>1</v>
      </c>
      <c r="L28" s="149">
        <v>0.3</v>
      </c>
      <c r="M28" s="144">
        <v>1</v>
      </c>
      <c r="N28" s="144">
        <v>1</v>
      </c>
      <c r="O28" s="147"/>
      <c r="P28" s="133">
        <f t="shared" si="7"/>
        <v>0.3</v>
      </c>
      <c r="Q28" s="205">
        <f t="shared" si="9"/>
        <v>0.5</v>
      </c>
      <c r="R28" s="204">
        <f t="shared" si="8"/>
        <v>0.5</v>
      </c>
      <c r="S28" s="148"/>
      <c r="T28" s="133">
        <f t="shared" si="3"/>
        <v>4.9999999999999996E-2</v>
      </c>
      <c r="U28" s="204">
        <f t="shared" si="4"/>
        <v>0.21666666666666667</v>
      </c>
      <c r="V28" s="204">
        <f t="shared" si="5"/>
        <v>0.3833333333333333</v>
      </c>
      <c r="W28" s="148"/>
      <c r="X28" s="159" t="s">
        <v>142</v>
      </c>
    </row>
    <row r="29" spans="2:24" ht="216" x14ac:dyDescent="0.25">
      <c r="B29" s="182" t="s">
        <v>30</v>
      </c>
      <c r="C29" s="220" t="s">
        <v>165</v>
      </c>
      <c r="D29" s="188" t="s">
        <v>127</v>
      </c>
      <c r="E29" s="184" t="s">
        <v>80</v>
      </c>
      <c r="F29" s="127" t="s">
        <v>98</v>
      </c>
      <c r="G29" s="142">
        <f t="shared" si="6"/>
        <v>6</v>
      </c>
      <c r="H29" s="143"/>
      <c r="I29" s="144"/>
      <c r="J29" s="144">
        <v>3</v>
      </c>
      <c r="K29" s="145">
        <v>3</v>
      </c>
      <c r="L29" s="146"/>
      <c r="M29" s="144"/>
      <c r="N29" s="144">
        <v>0</v>
      </c>
      <c r="O29" s="147"/>
      <c r="P29" s="133" t="str">
        <f t="shared" si="7"/>
        <v>100%</v>
      </c>
      <c r="Q29" s="205" t="str">
        <f t="shared" si="9"/>
        <v>100%</v>
      </c>
      <c r="R29" s="204">
        <f t="shared" si="8"/>
        <v>0</v>
      </c>
      <c r="S29" s="148"/>
      <c r="T29" s="133">
        <f t="shared" ref="T29" si="10">IFERROR((L29/G29),"No Programado")</f>
        <v>0</v>
      </c>
      <c r="U29" s="204">
        <f t="shared" ref="U29" si="11">IFERROR(((L29+M29)/G29),"No Programado")</f>
        <v>0</v>
      </c>
      <c r="V29" s="204">
        <f t="shared" ref="V29" si="12">IFERROR(((L29+M29+N29)/G29),"No Programado")</f>
        <v>0</v>
      </c>
      <c r="W29" s="148"/>
      <c r="X29" s="160" t="s">
        <v>143</v>
      </c>
    </row>
    <row r="30" spans="2:24" ht="162" x14ac:dyDescent="0.25">
      <c r="B30" s="180" t="s">
        <v>30</v>
      </c>
      <c r="C30" s="215" t="s">
        <v>166</v>
      </c>
      <c r="D30" s="173" t="s">
        <v>128</v>
      </c>
      <c r="E30" s="189" t="s">
        <v>80</v>
      </c>
      <c r="F30" s="129" t="s">
        <v>98</v>
      </c>
      <c r="G30" s="142">
        <f t="shared" si="6"/>
        <v>28</v>
      </c>
      <c r="H30" s="143">
        <v>7</v>
      </c>
      <c r="I30" s="144">
        <v>7</v>
      </c>
      <c r="J30" s="144">
        <v>7</v>
      </c>
      <c r="K30" s="145">
        <v>7</v>
      </c>
      <c r="L30" s="146">
        <v>6</v>
      </c>
      <c r="M30" s="144">
        <v>5</v>
      </c>
      <c r="N30" s="144">
        <v>4</v>
      </c>
      <c r="O30" s="147"/>
      <c r="P30" s="133">
        <f t="shared" si="7"/>
        <v>0.8571428571428571</v>
      </c>
      <c r="Q30" s="205">
        <f t="shared" si="9"/>
        <v>0.7142857142857143</v>
      </c>
      <c r="R30" s="204">
        <f t="shared" si="8"/>
        <v>0.5714285714285714</v>
      </c>
      <c r="S30" s="148"/>
      <c r="T30" s="133">
        <f>IFERROR((L30/G30),"No Programado")</f>
        <v>0.21428571428571427</v>
      </c>
      <c r="U30" s="204">
        <f>IFERROR(((L30+M30)/G30),"No Programado")</f>
        <v>0.39285714285714285</v>
      </c>
      <c r="V30" s="204">
        <f>IFERROR(((L30+M30+N30)/G30),"No Programado")</f>
        <v>0.5357142857142857</v>
      </c>
      <c r="W30" s="148"/>
      <c r="X30" s="160" t="s">
        <v>144</v>
      </c>
    </row>
    <row r="31" spans="2:24" ht="126" x14ac:dyDescent="0.25">
      <c r="B31" s="190" t="s">
        <v>30</v>
      </c>
      <c r="C31" s="221" t="s">
        <v>167</v>
      </c>
      <c r="D31" s="191" t="s">
        <v>129</v>
      </c>
      <c r="E31" s="189" t="s">
        <v>80</v>
      </c>
      <c r="F31" s="129" t="s">
        <v>99</v>
      </c>
      <c r="G31" s="142">
        <f t="shared" si="6"/>
        <v>12</v>
      </c>
      <c r="H31" s="143">
        <v>3</v>
      </c>
      <c r="I31" s="144">
        <v>3</v>
      </c>
      <c r="J31" s="144">
        <v>3</v>
      </c>
      <c r="K31" s="145">
        <v>3</v>
      </c>
      <c r="L31" s="146">
        <v>1</v>
      </c>
      <c r="M31" s="144">
        <v>2</v>
      </c>
      <c r="N31" s="144">
        <v>3</v>
      </c>
      <c r="O31" s="147"/>
      <c r="P31" s="133">
        <f t="shared" si="7"/>
        <v>0.33333333333333331</v>
      </c>
      <c r="Q31" s="205">
        <f t="shared" si="9"/>
        <v>0.66666666666666663</v>
      </c>
      <c r="R31" s="204">
        <f t="shared" si="8"/>
        <v>1</v>
      </c>
      <c r="S31" s="148"/>
      <c r="T31" s="133">
        <f>IFERROR((L31/G31),"No Programado")</f>
        <v>8.3333333333333329E-2</v>
      </c>
      <c r="U31" s="204">
        <f>IFERROR(((L31+M31)/G31),"No Programado")</f>
        <v>0.25</v>
      </c>
      <c r="V31" s="204">
        <f>IFERROR(((L31+M31+N31)/G31),"No Programado")</f>
        <v>0.5</v>
      </c>
      <c r="W31" s="148"/>
      <c r="X31" s="160" t="s">
        <v>145</v>
      </c>
    </row>
    <row r="32" spans="2:24" ht="105" thickBot="1" x14ac:dyDescent="0.3">
      <c r="B32" s="192" t="s">
        <v>30</v>
      </c>
      <c r="C32" s="222" t="s">
        <v>168</v>
      </c>
      <c r="D32" s="193" t="s">
        <v>130</v>
      </c>
      <c r="E32" s="194" t="s">
        <v>80</v>
      </c>
      <c r="F32" s="130" t="s">
        <v>100</v>
      </c>
      <c r="G32" s="276">
        <f t="shared" si="6"/>
        <v>12</v>
      </c>
      <c r="H32" s="150">
        <v>3</v>
      </c>
      <c r="I32" s="151">
        <v>3</v>
      </c>
      <c r="J32" s="151">
        <v>3</v>
      </c>
      <c r="K32" s="152">
        <v>3</v>
      </c>
      <c r="L32" s="153">
        <v>3</v>
      </c>
      <c r="M32" s="151">
        <v>2</v>
      </c>
      <c r="N32" s="151">
        <v>3</v>
      </c>
      <c r="O32" s="154"/>
      <c r="P32" s="155">
        <f t="shared" si="7"/>
        <v>1</v>
      </c>
      <c r="Q32" s="203">
        <f t="shared" si="9"/>
        <v>0.66666666666666663</v>
      </c>
      <c r="R32" s="212">
        <f t="shared" si="8"/>
        <v>1</v>
      </c>
      <c r="S32" s="156"/>
      <c r="T32" s="155">
        <f>IFERROR((L32/G32),"No Programado")</f>
        <v>0.25</v>
      </c>
      <c r="U32" s="203">
        <f>IFERROR(((L32+M32)/G32),"No Programado")</f>
        <v>0.41666666666666669</v>
      </c>
      <c r="V32" s="212">
        <f>IFERROR(((L32+M32+N32)/G32),"No Programado")</f>
        <v>0.66666666666666663</v>
      </c>
      <c r="W32" s="156"/>
      <c r="X32" s="161" t="s">
        <v>146</v>
      </c>
    </row>
    <row r="33" spans="3:24" ht="15.75" customHeight="1" x14ac:dyDescent="0.25"/>
    <row r="34" spans="3:24" ht="33" customHeight="1" x14ac:dyDescent="0.25">
      <c r="F34" s="22"/>
      <c r="G34" s="22"/>
    </row>
    <row r="35" spans="3:24" ht="102" customHeight="1" x14ac:dyDescent="0.25">
      <c r="C35" s="234" t="s">
        <v>101</v>
      </c>
      <c r="D35" s="235"/>
      <c r="E35" s="235"/>
      <c r="F35" s="17"/>
      <c r="G35" s="47"/>
      <c r="L35" s="264" t="s">
        <v>147</v>
      </c>
      <c r="M35" s="265"/>
      <c r="N35" s="265"/>
      <c r="O35" s="265"/>
      <c r="P35" s="265"/>
      <c r="Q35" s="265"/>
      <c r="V35" s="234" t="s">
        <v>102</v>
      </c>
      <c r="W35" s="235"/>
      <c r="X35" s="235"/>
    </row>
    <row r="37" spans="3:24" ht="15.75" hidden="1" thickBot="1" x14ac:dyDescent="0.3"/>
    <row r="38" spans="3:24" ht="15.75" hidden="1" thickBot="1" x14ac:dyDescent="0.3">
      <c r="E38" s="239" t="s">
        <v>34</v>
      </c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1"/>
    </row>
    <row r="39" spans="3:24" ht="15" hidden="1" customHeight="1" thickBot="1" x14ac:dyDescent="0.3">
      <c r="E39" s="242" t="s">
        <v>35</v>
      </c>
      <c r="F39" s="242" t="s">
        <v>36</v>
      </c>
      <c r="G39" s="244" t="s">
        <v>37</v>
      </c>
      <c r="H39" s="245"/>
      <c r="I39" s="245"/>
      <c r="J39" s="246"/>
      <c r="K39" s="244" t="s">
        <v>38</v>
      </c>
      <c r="L39" s="245"/>
      <c r="M39" s="245"/>
      <c r="N39" s="246"/>
      <c r="O39" s="236" t="s">
        <v>39</v>
      </c>
      <c r="P39" s="237"/>
      <c r="Q39" s="237"/>
      <c r="R39" s="238"/>
      <c r="S39" s="236" t="s">
        <v>40</v>
      </c>
      <c r="T39" s="237"/>
      <c r="U39" s="237"/>
      <c r="V39" s="237"/>
      <c r="W39" s="244" t="s">
        <v>41</v>
      </c>
      <c r="X39" s="246"/>
    </row>
    <row r="40" spans="3:24" ht="29.25" hidden="1" thickBot="1" x14ac:dyDescent="0.3">
      <c r="E40" s="243"/>
      <c r="F40" s="243"/>
      <c r="G40" s="13" t="s">
        <v>42</v>
      </c>
      <c r="H40" s="104" t="s">
        <v>43</v>
      </c>
      <c r="I40" s="14" t="s">
        <v>44</v>
      </c>
      <c r="J40" s="105" t="s">
        <v>45</v>
      </c>
      <c r="K40" s="13" t="s">
        <v>42</v>
      </c>
      <c r="L40" s="104" t="s">
        <v>43</v>
      </c>
      <c r="M40" s="14" t="s">
        <v>44</v>
      </c>
      <c r="N40" s="105" t="s">
        <v>45</v>
      </c>
      <c r="O40" s="13" t="s">
        <v>42</v>
      </c>
      <c r="P40" s="106" t="s">
        <v>43</v>
      </c>
      <c r="Q40" s="15" t="s">
        <v>44</v>
      </c>
      <c r="R40" s="107" t="s">
        <v>45</v>
      </c>
      <c r="S40" s="16" t="s">
        <v>42</v>
      </c>
      <c r="T40" s="106" t="s">
        <v>43</v>
      </c>
      <c r="U40" s="15" t="s">
        <v>44</v>
      </c>
      <c r="V40" s="107" t="s">
        <v>45</v>
      </c>
      <c r="W40" s="247"/>
      <c r="X40" s="248"/>
    </row>
    <row r="41" spans="3:24" hidden="1" x14ac:dyDescent="0.25">
      <c r="E41" s="108"/>
      <c r="F41" s="109"/>
      <c r="G41" s="30"/>
      <c r="H41" s="42"/>
      <c r="I41" s="42"/>
      <c r="J41" s="43"/>
      <c r="K41" s="41"/>
      <c r="L41" s="42"/>
      <c r="M41" s="42"/>
      <c r="N41" s="44"/>
      <c r="O41" s="110" t="str">
        <f>IFERROR((K41/G41),"NO APLICA")</f>
        <v>NO APLICA</v>
      </c>
      <c r="P41" s="111" t="str">
        <f>IFERROR((L41/H41),"NO APLICA")</f>
        <v>NO APLICA</v>
      </c>
      <c r="Q41" s="111" t="str">
        <f t="shared" ref="Q41:R44" si="13">IFERROR((M41/I41),"NO APLICA")</f>
        <v>NO APLICA</v>
      </c>
      <c r="R41" s="112" t="str">
        <f t="shared" si="13"/>
        <v>NO APLICA</v>
      </c>
      <c r="S41" s="110" t="str">
        <f>IFERROR(((K41)/(G41)),"NO APLICA")</f>
        <v>NO APLICA</v>
      </c>
      <c r="T41" s="111" t="str">
        <f>IFERROR(((K41+L41)/(G41+H41)),"NO APLICA")</f>
        <v>NO APLICA</v>
      </c>
      <c r="U41" s="111" t="str">
        <f>IFERROR(((K41+L41+M41)/(G41+H41+I41)),"NO APLICA")</f>
        <v>NO APLICA</v>
      </c>
      <c r="V41" s="112" t="str">
        <f>IFERROR(((K41+L41+M41+N41)/(G41+H41+I41+J41)),"NO APLICA")</f>
        <v>NO APLICA</v>
      </c>
      <c r="W41" s="249"/>
      <c r="X41" s="250"/>
    </row>
    <row r="42" spans="3:24" hidden="1" x14ac:dyDescent="0.25">
      <c r="E42" s="18"/>
      <c r="F42" s="113">
        <v>0</v>
      </c>
      <c r="G42" s="30"/>
      <c r="H42" s="31"/>
      <c r="I42" s="31"/>
      <c r="J42" s="32"/>
      <c r="K42" s="30"/>
      <c r="L42" s="33"/>
      <c r="M42" s="33"/>
      <c r="N42" s="34"/>
      <c r="O42" s="110" t="str">
        <f t="shared" ref="O42:P44" si="14">IFERROR((K42/G42),"NO APLICA")</f>
        <v>NO APLICA</v>
      </c>
      <c r="P42" s="111" t="str">
        <f t="shared" si="14"/>
        <v>NO APLICA</v>
      </c>
      <c r="Q42" s="111" t="str">
        <f t="shared" si="13"/>
        <v>NO APLICA</v>
      </c>
      <c r="R42" s="114" t="str">
        <f t="shared" si="13"/>
        <v>NO APLICA</v>
      </c>
      <c r="S42" s="110" t="str">
        <f t="shared" ref="S42:S44" si="15">IFERROR(((K42)/(G42)),"NO APLICA")</f>
        <v>NO APLICA</v>
      </c>
      <c r="T42" s="111" t="str">
        <f t="shared" ref="T42:T44" si="16">IFERROR(((K42+L42)/(G42+H42)),"NO APLICA")</f>
        <v>NO APLICA</v>
      </c>
      <c r="U42" s="111" t="str">
        <f t="shared" ref="U42:U44" si="17">IFERROR(((K42+L42+M42)/(G42+H42+I42)),"NO APLICA")</f>
        <v>NO APLICA</v>
      </c>
      <c r="V42" s="114" t="str">
        <f t="shared" ref="V42:V44" si="18">IFERROR(((K42+L42+M42+N42)/(G42+H42+I42+J42)),"NO APLICA")</f>
        <v>NO APLICA</v>
      </c>
      <c r="W42" s="251"/>
      <c r="X42" s="252"/>
    </row>
    <row r="43" spans="3:24" hidden="1" x14ac:dyDescent="0.25">
      <c r="E43" s="18"/>
      <c r="F43" s="113">
        <v>0</v>
      </c>
      <c r="G43" s="30"/>
      <c r="H43" s="31"/>
      <c r="I43" s="31"/>
      <c r="J43" s="32"/>
      <c r="K43" s="30"/>
      <c r="L43" s="33"/>
      <c r="M43" s="33"/>
      <c r="N43" s="34"/>
      <c r="O43" s="110" t="str">
        <f t="shared" si="14"/>
        <v>NO APLICA</v>
      </c>
      <c r="P43" s="111" t="str">
        <f t="shared" si="14"/>
        <v>NO APLICA</v>
      </c>
      <c r="Q43" s="111" t="str">
        <f t="shared" si="13"/>
        <v>NO APLICA</v>
      </c>
      <c r="R43" s="114" t="str">
        <f t="shared" si="13"/>
        <v>NO APLICA</v>
      </c>
      <c r="S43" s="110" t="str">
        <f t="shared" si="15"/>
        <v>NO APLICA</v>
      </c>
      <c r="T43" s="111" t="str">
        <f t="shared" si="16"/>
        <v>NO APLICA</v>
      </c>
      <c r="U43" s="111" t="str">
        <f t="shared" si="17"/>
        <v>NO APLICA</v>
      </c>
      <c r="V43" s="114" t="str">
        <f t="shared" si="18"/>
        <v>NO APLICA</v>
      </c>
      <c r="W43" s="251"/>
      <c r="X43" s="252"/>
    </row>
    <row r="44" spans="3:24" ht="15.75" hidden="1" thickBot="1" x14ac:dyDescent="0.3">
      <c r="E44" s="115"/>
      <c r="F44" s="116"/>
      <c r="G44" s="35"/>
      <c r="H44" s="36"/>
      <c r="I44" s="36"/>
      <c r="J44" s="37"/>
      <c r="K44" s="35"/>
      <c r="L44" s="38"/>
      <c r="M44" s="38"/>
      <c r="N44" s="39"/>
      <c r="O44" s="117" t="str">
        <f t="shared" si="14"/>
        <v>NO APLICA</v>
      </c>
      <c r="P44" s="118" t="str">
        <f t="shared" si="14"/>
        <v>NO APLICA</v>
      </c>
      <c r="Q44" s="118" t="str">
        <f t="shared" si="13"/>
        <v>NO APLICA</v>
      </c>
      <c r="R44" s="119" t="str">
        <f t="shared" si="13"/>
        <v>NO APLICA</v>
      </c>
      <c r="S44" s="117" t="str">
        <f t="shared" si="15"/>
        <v>NO APLICA</v>
      </c>
      <c r="T44" s="118" t="str">
        <f t="shared" si="16"/>
        <v>NO APLICA</v>
      </c>
      <c r="U44" s="118" t="str">
        <f t="shared" si="17"/>
        <v>NO APLICA</v>
      </c>
      <c r="V44" s="119" t="str">
        <f t="shared" si="18"/>
        <v>NO APLICA</v>
      </c>
      <c r="W44" s="223"/>
      <c r="X44" s="224"/>
    </row>
  </sheetData>
  <mergeCells count="30">
    <mergeCell ref="L35:Q35"/>
    <mergeCell ref="V35:X35"/>
    <mergeCell ref="K39:N39"/>
    <mergeCell ref="X10:X11"/>
    <mergeCell ref="B13:B14"/>
    <mergeCell ref="C13:C14"/>
    <mergeCell ref="T10:W10"/>
    <mergeCell ref="E2:S2"/>
    <mergeCell ref="E3:S3"/>
    <mergeCell ref="E4:S4"/>
    <mergeCell ref="L10:O10"/>
    <mergeCell ref="E5:S5"/>
    <mergeCell ref="G9:W9"/>
    <mergeCell ref="P10:S10"/>
    <mergeCell ref="W44:X44"/>
    <mergeCell ref="B10:B11"/>
    <mergeCell ref="C10:C11"/>
    <mergeCell ref="D10:F10"/>
    <mergeCell ref="G10:K10"/>
    <mergeCell ref="C35:E35"/>
    <mergeCell ref="O39:R39"/>
    <mergeCell ref="E38:X38"/>
    <mergeCell ref="E39:E40"/>
    <mergeCell ref="F39:F40"/>
    <mergeCell ref="G39:J39"/>
    <mergeCell ref="S39:V39"/>
    <mergeCell ref="W39:X40"/>
    <mergeCell ref="W41:X41"/>
    <mergeCell ref="W42:X42"/>
    <mergeCell ref="W43:X43"/>
  </mergeCells>
  <conditionalFormatting sqref="H12">
    <cfRule type="cellIs" priority="35" operator="equal">
      <formula>"NO DISPONIBLE"</formula>
    </cfRule>
  </conditionalFormatting>
  <conditionalFormatting sqref="H13:K32 G41:J44">
    <cfRule type="containsBlanks" dxfId="73" priority="27">
      <formula>LEN(TRIM(G13))=0</formula>
    </cfRule>
  </conditionalFormatting>
  <conditionalFormatting sqref="I12:K12">
    <cfRule type="cellIs" dxfId="72" priority="34" operator="equal">
      <formula>"NO DISPONIBLE"</formula>
    </cfRule>
  </conditionalFormatting>
  <conditionalFormatting sqref="L12">
    <cfRule type="cellIs" priority="33" operator="equal">
      <formula>"NO DISPONIBLE"</formula>
    </cfRule>
  </conditionalFormatting>
  <conditionalFormatting sqref="L13:O32 K41:N44">
    <cfRule type="containsBlanks" dxfId="71" priority="26">
      <formula>LEN(TRIM(K13))=0</formula>
    </cfRule>
  </conditionalFormatting>
  <conditionalFormatting sqref="M12:O12">
    <cfRule type="containsBlanks" dxfId="70" priority="14">
      <formula>LEN(TRIM(M12))=0</formula>
    </cfRule>
  </conditionalFormatting>
  <conditionalFormatting sqref="O41:V44">
    <cfRule type="cellIs" dxfId="69" priority="21" operator="equal">
      <formula>"NO APLICA"</formula>
    </cfRule>
    <cfRule type="cellIs" dxfId="68" priority="22" operator="between">
      <formula>0.7</formula>
      <formula>1.2</formula>
    </cfRule>
    <cfRule type="cellIs" dxfId="67" priority="23" operator="between">
      <formula>0.5</formula>
      <formula>0.7</formula>
    </cfRule>
    <cfRule type="cellIs" dxfId="66" priority="24" operator="lessThan">
      <formula>0.5</formula>
    </cfRule>
    <cfRule type="cellIs" dxfId="65" priority="25" operator="greaterThan">
      <formula>1.2</formula>
    </cfRule>
  </conditionalFormatting>
  <conditionalFormatting sqref="P12:R32">
    <cfRule type="cellIs" dxfId="64" priority="1" stopIfTrue="1" operator="equal">
      <formula>"100%"</formula>
    </cfRule>
    <cfRule type="cellIs" dxfId="63" priority="2" stopIfTrue="1" operator="lessThan">
      <formula>0.5</formula>
    </cfRule>
    <cfRule type="cellIs" dxfId="62" priority="3" stopIfTrue="1" operator="between">
      <formula>0.5</formula>
      <formula>0.7</formula>
    </cfRule>
    <cfRule type="cellIs" dxfId="61" priority="4" stopIfTrue="1" operator="between">
      <formula>0.7</formula>
      <formula>1.2</formula>
    </cfRule>
    <cfRule type="cellIs" dxfId="60" priority="5" stopIfTrue="1" operator="greaterThanOrEqual">
      <formula>1.2</formula>
    </cfRule>
    <cfRule type="containsBlanks" dxfId="59" priority="6" stopIfTrue="1">
      <formula>LEN(TRIM(P12))=0</formula>
    </cfRule>
  </conditionalFormatting>
  <conditionalFormatting sqref="W12:W32">
    <cfRule type="containsBlanks" dxfId="58" priority="7">
      <formula>LEN(TRIM(W12))=0</formula>
    </cfRule>
    <cfRule type="cellIs" dxfId="57" priority="8" stopIfTrue="1" operator="equal">
      <formula>"100%"</formula>
    </cfRule>
    <cfRule type="cellIs" dxfId="56" priority="9" stopIfTrue="1" operator="lessThan">
      <formula>0.5</formula>
    </cfRule>
    <cfRule type="cellIs" dxfId="55" priority="10" stopIfTrue="1" operator="between">
      <formula>0.5</formula>
      <formula>0.7</formula>
    </cfRule>
    <cfRule type="cellIs" dxfId="54" priority="11" stopIfTrue="1" operator="between">
      <formula>0.7</formula>
      <formula>1.2</formula>
    </cfRule>
    <cfRule type="cellIs" dxfId="53" priority="12" stopIfTrue="1" operator="greaterThanOrEqual">
      <formula>1.2</formula>
    </cfRule>
    <cfRule type="containsBlanks" dxfId="52" priority="13" stopIfTrue="1">
      <formula>LEN(TRIM(W12))=0</formula>
    </cfRule>
  </conditionalFormatting>
  <pageMargins left="0.23622047244094491" right="0.23622047244094491" top="0.47244094488188981" bottom="0.47244094488188981" header="0" footer="0.31496062992125984"/>
  <pageSetup paperSize="5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5"/>
  <sheetViews>
    <sheetView topLeftCell="B1" zoomScale="60" zoomScaleNormal="60" workbookViewId="0">
      <selection activeCell="L11" sqref="L11:O11"/>
    </sheetView>
  </sheetViews>
  <sheetFormatPr baseColWidth="10" defaultColWidth="11.42578125" defaultRowHeight="15" x14ac:dyDescent="0.25"/>
  <cols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3.28515625" customWidth="1"/>
    <col min="7" max="8" width="17.7109375" customWidth="1"/>
    <col min="9" max="20" width="17" customWidth="1"/>
    <col min="21" max="21" width="19.28515625" customWidth="1"/>
    <col min="22" max="22" width="24.28515625" customWidth="1"/>
    <col min="23" max="23" width="19.28515625" customWidth="1"/>
    <col min="24" max="24" width="56.28515625" customWidth="1"/>
  </cols>
  <sheetData>
    <row r="1" spans="2:24" ht="15.75" thickBot="1" x14ac:dyDescent="0.3"/>
    <row r="2" spans="2:24" ht="49.5" customHeight="1" x14ac:dyDescent="0.25">
      <c r="E2" s="253" t="s">
        <v>51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72"/>
    </row>
    <row r="3" spans="2:24" ht="30" customHeight="1" x14ac:dyDescent="0.25">
      <c r="E3" s="255" t="s">
        <v>1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72"/>
    </row>
    <row r="4" spans="2:24" ht="30" customHeight="1" x14ac:dyDescent="0.25">
      <c r="E4" s="255" t="s">
        <v>2</v>
      </c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72"/>
    </row>
    <row r="5" spans="2:24" ht="28.5" thickBot="1" x14ac:dyDescent="0.3">
      <c r="E5" s="259" t="s">
        <v>3</v>
      </c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72"/>
    </row>
    <row r="9" spans="2:24" ht="15.75" thickBot="1" x14ac:dyDescent="0.3"/>
    <row r="10" spans="2:24" ht="33.6" customHeight="1" thickBot="1" x14ac:dyDescent="0.3">
      <c r="G10" s="261" t="s">
        <v>52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3"/>
    </row>
    <row r="11" spans="2:24" ht="43.35" customHeight="1" thickBot="1" x14ac:dyDescent="0.3">
      <c r="B11" s="225" t="s">
        <v>5</v>
      </c>
      <c r="C11" s="227" t="s">
        <v>6</v>
      </c>
      <c r="D11" s="229" t="s">
        <v>7</v>
      </c>
      <c r="E11" s="230"/>
      <c r="F11" s="231"/>
      <c r="G11" s="232" t="s">
        <v>53</v>
      </c>
      <c r="H11" s="232"/>
      <c r="I11" s="232"/>
      <c r="J11" s="232"/>
      <c r="K11" s="233"/>
      <c r="L11" s="257" t="s">
        <v>54</v>
      </c>
      <c r="M11" s="257"/>
      <c r="N11" s="257"/>
      <c r="O11" s="258"/>
      <c r="P11" s="257" t="s">
        <v>55</v>
      </c>
      <c r="Q11" s="257"/>
      <c r="R11" s="257"/>
      <c r="S11" s="258"/>
      <c r="T11" s="73"/>
      <c r="U11" s="257" t="s">
        <v>56</v>
      </c>
      <c r="V11" s="257"/>
      <c r="W11" s="257"/>
      <c r="X11" s="266" t="s">
        <v>57</v>
      </c>
    </row>
    <row r="12" spans="2:24" ht="122.45" customHeight="1" thickBot="1" x14ac:dyDescent="0.3">
      <c r="B12" s="226"/>
      <c r="C12" s="228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267"/>
    </row>
    <row r="13" spans="2:24" ht="281.45" customHeight="1" x14ac:dyDescent="0.2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58</v>
      </c>
    </row>
    <row r="14" spans="2:24" ht="54.75" customHeight="1" x14ac:dyDescent="0.25">
      <c r="B14" s="273" t="s">
        <v>26</v>
      </c>
      <c r="C14" s="274"/>
      <c r="D14" s="274"/>
      <c r="E14" s="274"/>
      <c r="F14" s="274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2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2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2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3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25"/>
    <row r="20" spans="2:24" ht="15.75" customHeight="1" x14ac:dyDescent="0.25"/>
    <row r="21" spans="2:24" ht="15.75" customHeight="1" x14ac:dyDescent="0.25"/>
    <row r="22" spans="2:24" ht="15.75" customHeight="1" x14ac:dyDescent="0.25"/>
    <row r="23" spans="2:24" ht="15.75" customHeight="1" x14ac:dyDescent="0.25"/>
    <row r="24" spans="2:24" ht="15.75" customHeight="1" x14ac:dyDescent="0.25"/>
    <row r="25" spans="2:24" x14ac:dyDescent="0.25">
      <c r="F25" s="22"/>
      <c r="G25" s="22"/>
    </row>
    <row r="26" spans="2:24" ht="89.45" customHeight="1" x14ac:dyDescent="0.25">
      <c r="C26" s="234" t="s">
        <v>31</v>
      </c>
      <c r="D26" s="235"/>
      <c r="E26" s="235"/>
      <c r="F26" s="17"/>
      <c r="G26" s="47"/>
      <c r="L26" s="264" t="s">
        <v>32</v>
      </c>
      <c r="M26" s="265"/>
      <c r="N26" s="265"/>
      <c r="O26" s="265"/>
      <c r="P26" s="265"/>
      <c r="Q26" s="265"/>
      <c r="V26" s="234" t="s">
        <v>33</v>
      </c>
      <c r="W26" s="235"/>
      <c r="X26" s="235"/>
    </row>
    <row r="28" spans="2:24" ht="15.75" thickBot="1" x14ac:dyDescent="0.3"/>
    <row r="29" spans="2:24" ht="15.75" thickBot="1" x14ac:dyDescent="0.3">
      <c r="E29" s="239" t="s">
        <v>34</v>
      </c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1"/>
    </row>
    <row r="30" spans="2:24" ht="15" customHeight="1" thickBot="1" x14ac:dyDescent="0.3">
      <c r="E30" s="242" t="s">
        <v>35</v>
      </c>
      <c r="F30" s="242" t="s">
        <v>59</v>
      </c>
      <c r="G30" s="244" t="s">
        <v>37</v>
      </c>
      <c r="H30" s="245"/>
      <c r="I30" s="245"/>
      <c r="J30" s="246"/>
      <c r="K30" s="244" t="s">
        <v>38</v>
      </c>
      <c r="L30" s="245"/>
      <c r="M30" s="245"/>
      <c r="N30" s="246"/>
      <c r="O30" s="236" t="s">
        <v>39</v>
      </c>
      <c r="P30" s="237"/>
      <c r="Q30" s="237"/>
      <c r="R30" s="238"/>
      <c r="S30" s="236" t="s">
        <v>40</v>
      </c>
      <c r="T30" s="237"/>
      <c r="U30" s="237"/>
      <c r="V30" s="237"/>
      <c r="W30" s="244" t="s">
        <v>60</v>
      </c>
      <c r="X30" s="246"/>
    </row>
    <row r="31" spans="2:24" ht="29.25" thickBot="1" x14ac:dyDescent="0.3">
      <c r="E31" s="243"/>
      <c r="F31" s="243"/>
      <c r="G31" s="13" t="s">
        <v>61</v>
      </c>
      <c r="H31" s="104" t="s">
        <v>62</v>
      </c>
      <c r="I31" s="14" t="s">
        <v>63</v>
      </c>
      <c r="J31" s="105" t="s">
        <v>64</v>
      </c>
      <c r="K31" s="13" t="s">
        <v>61</v>
      </c>
      <c r="L31" s="104" t="s">
        <v>62</v>
      </c>
      <c r="M31" s="14" t="s">
        <v>63</v>
      </c>
      <c r="N31" s="105" t="s">
        <v>64</v>
      </c>
      <c r="O31" s="13" t="s">
        <v>61</v>
      </c>
      <c r="P31" s="106" t="s">
        <v>62</v>
      </c>
      <c r="Q31" s="15" t="s">
        <v>63</v>
      </c>
      <c r="R31" s="107" t="s">
        <v>64</v>
      </c>
      <c r="S31" s="16" t="s">
        <v>61</v>
      </c>
      <c r="T31" s="106" t="s">
        <v>62</v>
      </c>
      <c r="U31" s="15" t="s">
        <v>63</v>
      </c>
      <c r="V31" s="107" t="s">
        <v>64</v>
      </c>
      <c r="W31" s="247"/>
      <c r="X31" s="248"/>
    </row>
    <row r="32" spans="2:24" x14ac:dyDescent="0.2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249"/>
      <c r="X32" s="250"/>
    </row>
    <row r="33" spans="5:24" x14ac:dyDescent="0.2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251"/>
      <c r="X33" s="252"/>
    </row>
    <row r="34" spans="5:24" x14ac:dyDescent="0.2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251"/>
      <c r="X34" s="252"/>
    </row>
    <row r="35" spans="5:24" ht="15.75" thickBot="1" x14ac:dyDescent="0.3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223"/>
      <c r="X35" s="224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51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50" priority="23">
      <formula>LEN(TRIM(H14))=0</formula>
    </cfRule>
  </conditionalFormatting>
  <conditionalFormatting sqref="I13:K13">
    <cfRule type="cellIs" dxfId="49" priority="14" operator="equal">
      <formula>"NO DISPONIBLE"</formula>
    </cfRule>
  </conditionalFormatting>
  <conditionalFormatting sqref="K32:N35">
    <cfRule type="containsBlanks" dxfId="48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47" priority="24">
      <formula>LEN(TRIM(L14))=0</formula>
    </cfRule>
  </conditionalFormatting>
  <conditionalFormatting sqref="M13:O13">
    <cfRule type="cellIs" dxfId="46" priority="12" operator="equal">
      <formula>"NO DISPONIBLE"</formula>
    </cfRule>
  </conditionalFormatting>
  <conditionalFormatting sqref="O32:V35">
    <cfRule type="cellIs" dxfId="45" priority="1" operator="equal">
      <formula>"NO APLICA"</formula>
    </cfRule>
    <cfRule type="cellIs" dxfId="44" priority="2" operator="between">
      <formula>0.7</formula>
      <formula>1.2</formula>
    </cfRule>
    <cfRule type="cellIs" dxfId="43" priority="3" operator="between">
      <formula>0.5</formula>
      <formula>0.7</formula>
    </cfRule>
    <cfRule type="cellIs" dxfId="42" priority="4" operator="lessThan">
      <formula>0.5</formula>
    </cfRule>
    <cfRule type="cellIs" dxfId="41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40" priority="25" stopIfTrue="1" operator="equal">
      <formula>"100%"</formula>
    </cfRule>
    <cfRule type="cellIs" dxfId="39" priority="26" stopIfTrue="1" operator="lessThan">
      <formula>0.5</formula>
    </cfRule>
    <cfRule type="cellIs" dxfId="38" priority="27" stopIfTrue="1" operator="between">
      <formula>0.5</formula>
      <formula>0.7</formula>
    </cfRule>
    <cfRule type="cellIs" dxfId="37" priority="28" stopIfTrue="1" operator="between">
      <formula>0.7</formula>
      <formula>1.2</formula>
    </cfRule>
    <cfRule type="cellIs" dxfId="36" priority="29" stopIfTrue="1" operator="greaterThanOrEqual">
      <formula>1.2</formula>
    </cfRule>
    <cfRule type="containsBlanks" dxfId="35" priority="30" stopIfTrue="1">
      <formula>LEN(TRIM(P14))=0</formula>
    </cfRule>
  </conditionalFormatting>
  <conditionalFormatting sqref="Q13:S13">
    <cfRule type="cellIs" dxfId="34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33" priority="8" operator="equal">
      <formula>"NO DISPONIBLE"</formula>
    </cfRule>
  </conditionalFormatting>
  <conditionalFormatting sqref="U15:W18">
    <cfRule type="containsBlanks" dxfId="32" priority="16">
      <formula>LEN(TRIM(U15))=0</formula>
    </cfRule>
    <cfRule type="cellIs" dxfId="31" priority="17" stopIfTrue="1" operator="equal">
      <formula>"100%"</formula>
    </cfRule>
    <cfRule type="cellIs" dxfId="30" priority="18" stopIfTrue="1" operator="lessThan">
      <formula>0.5</formula>
    </cfRule>
    <cfRule type="cellIs" dxfId="29" priority="19" stopIfTrue="1" operator="between">
      <formula>0.5</formula>
      <formula>0.7</formula>
    </cfRule>
    <cfRule type="cellIs" dxfId="28" priority="20" stopIfTrue="1" operator="between">
      <formula>0.7</formula>
      <formula>1.2</formula>
    </cfRule>
    <cfRule type="cellIs" dxfId="27" priority="21" stopIfTrue="1" operator="greaterThanOrEqual">
      <formula>1.2</formula>
    </cfRule>
    <cfRule type="containsBlanks" dxfId="26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5"/>
  <sheetViews>
    <sheetView topLeftCell="A12" zoomScale="60" zoomScaleNormal="60" workbookViewId="0">
      <selection activeCell="E24" sqref="E24"/>
    </sheetView>
  </sheetViews>
  <sheetFormatPr baseColWidth="10" defaultColWidth="11.42578125" defaultRowHeight="15" x14ac:dyDescent="0.25"/>
  <cols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3.28515625" customWidth="1"/>
    <col min="7" max="8" width="17.7109375" customWidth="1"/>
    <col min="9" max="20" width="17" customWidth="1"/>
    <col min="21" max="21" width="19.28515625" customWidth="1"/>
    <col min="22" max="22" width="24.28515625" customWidth="1"/>
    <col min="23" max="23" width="19.28515625" customWidth="1"/>
    <col min="24" max="24" width="56.28515625" customWidth="1"/>
  </cols>
  <sheetData>
    <row r="1" spans="2:24" ht="15.75" thickBot="1" x14ac:dyDescent="0.3"/>
    <row r="2" spans="2:24" ht="49.5" customHeight="1" x14ac:dyDescent="0.25">
      <c r="E2" s="253" t="s">
        <v>65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72"/>
    </row>
    <row r="3" spans="2:24" ht="30" customHeight="1" x14ac:dyDescent="0.25">
      <c r="E3" s="255" t="s">
        <v>1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72"/>
    </row>
    <row r="4" spans="2:24" ht="30" customHeight="1" x14ac:dyDescent="0.25">
      <c r="E4" s="255" t="s">
        <v>2</v>
      </c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72"/>
    </row>
    <row r="5" spans="2:24" ht="28.5" thickBot="1" x14ac:dyDescent="0.3">
      <c r="E5" s="259" t="s">
        <v>3</v>
      </c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72"/>
    </row>
    <row r="9" spans="2:24" ht="15.75" thickBot="1" x14ac:dyDescent="0.3"/>
    <row r="10" spans="2:24" ht="33.6" customHeight="1" thickBot="1" x14ac:dyDescent="0.3">
      <c r="G10" s="261" t="s">
        <v>66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3"/>
    </row>
    <row r="11" spans="2:24" ht="43.35" customHeight="1" thickBot="1" x14ac:dyDescent="0.3">
      <c r="B11" s="225" t="s">
        <v>5</v>
      </c>
      <c r="C11" s="227" t="s">
        <v>6</v>
      </c>
      <c r="D11" s="229" t="s">
        <v>7</v>
      </c>
      <c r="E11" s="230"/>
      <c r="F11" s="231"/>
      <c r="G11" s="232" t="s">
        <v>67</v>
      </c>
      <c r="H11" s="232"/>
      <c r="I11" s="232"/>
      <c r="J11" s="232"/>
      <c r="K11" s="233"/>
      <c r="L11" s="257" t="s">
        <v>68</v>
      </c>
      <c r="M11" s="257"/>
      <c r="N11" s="257"/>
      <c r="O11" s="258"/>
      <c r="P11" s="257" t="s">
        <v>69</v>
      </c>
      <c r="Q11" s="257"/>
      <c r="R11" s="257"/>
      <c r="S11" s="258"/>
      <c r="T11" s="73"/>
      <c r="U11" s="257" t="s">
        <v>70</v>
      </c>
      <c r="V11" s="257"/>
      <c r="W11" s="257"/>
      <c r="X11" s="266" t="s">
        <v>71</v>
      </c>
    </row>
    <row r="12" spans="2:24" ht="122.45" customHeight="1" thickBot="1" x14ac:dyDescent="0.3">
      <c r="B12" s="226"/>
      <c r="C12" s="228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267"/>
    </row>
    <row r="13" spans="2:24" ht="281.45" customHeight="1" x14ac:dyDescent="0.2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72</v>
      </c>
    </row>
    <row r="14" spans="2:24" ht="54.75" customHeight="1" x14ac:dyDescent="0.25">
      <c r="B14" s="273" t="s">
        <v>26</v>
      </c>
      <c r="C14" s="274"/>
      <c r="D14" s="274"/>
      <c r="E14" s="274"/>
      <c r="F14" s="274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2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2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2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3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25"/>
    <row r="20" spans="2:24" ht="15.75" customHeight="1" x14ac:dyDescent="0.25"/>
    <row r="21" spans="2:24" ht="15.75" customHeight="1" x14ac:dyDescent="0.25"/>
    <row r="22" spans="2:24" ht="15.75" customHeight="1" x14ac:dyDescent="0.25"/>
    <row r="23" spans="2:24" ht="15.75" customHeight="1" x14ac:dyDescent="0.25"/>
    <row r="24" spans="2:24" ht="15.75" customHeight="1" x14ac:dyDescent="0.25"/>
    <row r="25" spans="2:24" x14ac:dyDescent="0.25">
      <c r="F25" s="22"/>
      <c r="G25" s="22"/>
    </row>
    <row r="26" spans="2:24" ht="89.45" customHeight="1" x14ac:dyDescent="0.25">
      <c r="C26" s="234" t="s">
        <v>31</v>
      </c>
      <c r="D26" s="235"/>
      <c r="E26" s="235"/>
      <c r="F26" s="17"/>
      <c r="G26" s="47"/>
      <c r="L26" s="264" t="s">
        <v>32</v>
      </c>
      <c r="M26" s="265"/>
      <c r="N26" s="265"/>
      <c r="O26" s="265"/>
      <c r="P26" s="265"/>
      <c r="Q26" s="265"/>
      <c r="V26" s="234" t="s">
        <v>33</v>
      </c>
      <c r="W26" s="235"/>
      <c r="X26" s="235"/>
    </row>
    <row r="28" spans="2:24" ht="15.75" thickBot="1" x14ac:dyDescent="0.3"/>
    <row r="29" spans="2:24" ht="15.75" thickBot="1" x14ac:dyDescent="0.3">
      <c r="E29" s="239" t="s">
        <v>34</v>
      </c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1"/>
    </row>
    <row r="30" spans="2:24" ht="15" customHeight="1" thickBot="1" x14ac:dyDescent="0.3">
      <c r="E30" s="242" t="s">
        <v>35</v>
      </c>
      <c r="F30" s="242" t="s">
        <v>73</v>
      </c>
      <c r="G30" s="244" t="s">
        <v>37</v>
      </c>
      <c r="H30" s="245"/>
      <c r="I30" s="245"/>
      <c r="J30" s="246"/>
      <c r="K30" s="244" t="s">
        <v>38</v>
      </c>
      <c r="L30" s="245"/>
      <c r="M30" s="245"/>
      <c r="N30" s="246"/>
      <c r="O30" s="236" t="s">
        <v>39</v>
      </c>
      <c r="P30" s="237"/>
      <c r="Q30" s="237"/>
      <c r="R30" s="238"/>
      <c r="S30" s="236" t="s">
        <v>40</v>
      </c>
      <c r="T30" s="237"/>
      <c r="U30" s="237"/>
      <c r="V30" s="237"/>
      <c r="W30" s="244" t="s">
        <v>74</v>
      </c>
      <c r="X30" s="246"/>
    </row>
    <row r="31" spans="2:24" ht="29.25" thickBot="1" x14ac:dyDescent="0.3">
      <c r="E31" s="243"/>
      <c r="F31" s="243"/>
      <c r="G31" s="13" t="s">
        <v>75</v>
      </c>
      <c r="H31" s="104" t="s">
        <v>76</v>
      </c>
      <c r="I31" s="14" t="s">
        <v>77</v>
      </c>
      <c r="J31" s="105" t="s">
        <v>78</v>
      </c>
      <c r="K31" s="13" t="s">
        <v>75</v>
      </c>
      <c r="L31" s="104" t="s">
        <v>76</v>
      </c>
      <c r="M31" s="14" t="s">
        <v>77</v>
      </c>
      <c r="N31" s="105" t="s">
        <v>78</v>
      </c>
      <c r="O31" s="13" t="s">
        <v>75</v>
      </c>
      <c r="P31" s="106" t="s">
        <v>76</v>
      </c>
      <c r="Q31" s="15" t="s">
        <v>77</v>
      </c>
      <c r="R31" s="107" t="s">
        <v>78</v>
      </c>
      <c r="S31" s="16" t="s">
        <v>75</v>
      </c>
      <c r="T31" s="106" t="s">
        <v>76</v>
      </c>
      <c r="U31" s="15" t="s">
        <v>77</v>
      </c>
      <c r="V31" s="107" t="s">
        <v>78</v>
      </c>
      <c r="W31" s="247"/>
      <c r="X31" s="248"/>
    </row>
    <row r="32" spans="2:24" x14ac:dyDescent="0.2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249"/>
      <c r="X32" s="250"/>
    </row>
    <row r="33" spans="5:24" x14ac:dyDescent="0.2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251"/>
      <c r="X33" s="252"/>
    </row>
    <row r="34" spans="5:24" x14ac:dyDescent="0.2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251"/>
      <c r="X34" s="252"/>
    </row>
    <row r="35" spans="5:24" ht="15.75" thickBot="1" x14ac:dyDescent="0.3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223"/>
      <c r="X35" s="224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25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24" priority="23">
      <formula>LEN(TRIM(H14))=0</formula>
    </cfRule>
  </conditionalFormatting>
  <conditionalFormatting sqref="I13:K13">
    <cfRule type="cellIs" dxfId="23" priority="14" operator="equal">
      <formula>"NO DISPONIBLE"</formula>
    </cfRule>
  </conditionalFormatting>
  <conditionalFormatting sqref="K32:N35">
    <cfRule type="containsBlanks" dxfId="22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21" priority="24">
      <formula>LEN(TRIM(L14))=0</formula>
    </cfRule>
  </conditionalFormatting>
  <conditionalFormatting sqref="M13:O13">
    <cfRule type="cellIs" dxfId="20" priority="12" operator="equal">
      <formula>"NO DISPONIBLE"</formula>
    </cfRule>
  </conditionalFormatting>
  <conditionalFormatting sqref="O32:V35">
    <cfRule type="cellIs" dxfId="19" priority="1" operator="equal">
      <formula>"NO APLICA"</formula>
    </cfRule>
    <cfRule type="cellIs" dxfId="18" priority="2" operator="between">
      <formula>0.7</formula>
      <formula>1.2</formula>
    </cfRule>
    <cfRule type="cellIs" dxfId="17" priority="3" operator="between">
      <formula>0.5</formula>
      <formula>0.7</formula>
    </cfRule>
    <cfRule type="cellIs" dxfId="16" priority="4" operator="lessThan">
      <formula>0.5</formula>
    </cfRule>
    <cfRule type="cellIs" dxfId="15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14" priority="25" stopIfTrue="1" operator="equal">
      <formula>"100%"</formula>
    </cfRule>
    <cfRule type="cellIs" dxfId="13" priority="26" stopIfTrue="1" operator="lessThan">
      <formula>0.5</formula>
    </cfRule>
    <cfRule type="cellIs" dxfId="12" priority="27" stopIfTrue="1" operator="between">
      <formula>0.5</formula>
      <formula>0.7</formula>
    </cfRule>
    <cfRule type="cellIs" dxfId="11" priority="28" stopIfTrue="1" operator="between">
      <formula>0.7</formula>
      <formula>1.2</formula>
    </cfRule>
    <cfRule type="cellIs" dxfId="10" priority="29" stopIfTrue="1" operator="greaterThanOrEqual">
      <formula>1.2</formula>
    </cfRule>
    <cfRule type="containsBlanks" dxfId="9" priority="30" stopIfTrue="1">
      <formula>LEN(TRIM(P14))=0</formula>
    </cfRule>
  </conditionalFormatting>
  <conditionalFormatting sqref="Q13:S13">
    <cfRule type="cellIs" dxfId="8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7" priority="8" operator="equal">
      <formula>"NO DISPONIBLE"</formula>
    </cfRule>
  </conditionalFormatting>
  <conditionalFormatting sqref="U15:W18">
    <cfRule type="containsBlanks" dxfId="6" priority="16">
      <formula>LEN(TRIM(U15))=0</formula>
    </cfRule>
    <cfRule type="cellIs" dxfId="5" priority="17" stopIfTrue="1" operator="equal">
      <formula>"100%"</formula>
    </cfRule>
    <cfRule type="cellIs" dxfId="4" priority="18" stopIfTrue="1" operator="lessThan">
      <formula>0.5</formula>
    </cfRule>
    <cfRule type="cellIs" dxfId="3" priority="19" stopIfTrue="1" operator="between">
      <formula>0.5</formula>
      <formula>0.7</formula>
    </cfRule>
    <cfRule type="cellIs" dxfId="2" priority="20" stopIfTrue="1" operator="between">
      <formula>0.7</formula>
      <formula>1.2</formula>
    </cfRule>
    <cfRule type="cellIs" dxfId="1" priority="21" stopIfTrue="1" operator="greaterThanOrEqual">
      <formula>1.2</formula>
    </cfRule>
    <cfRule type="containsBlanks" dxfId="0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7" sqref="B17"/>
    </sheetView>
  </sheetViews>
  <sheetFormatPr baseColWidth="10" defaultColWidth="10.7109375" defaultRowHeight="15" x14ac:dyDescent="0.25"/>
  <cols>
    <col min="1" max="1" width="20.28515625" customWidth="1"/>
    <col min="2" max="2" width="34.7109375" customWidth="1"/>
  </cols>
  <sheetData>
    <row r="1" spans="1:2" x14ac:dyDescent="0.25">
      <c r="A1" s="27" t="s">
        <v>46</v>
      </c>
    </row>
    <row r="3" spans="1:2" ht="120" customHeight="1" x14ac:dyDescent="0.25">
      <c r="A3" s="275" t="s">
        <v>47</v>
      </c>
      <c r="B3" s="275"/>
    </row>
    <row r="5" spans="1:2" ht="45" x14ac:dyDescent="0.25">
      <c r="A5" s="19"/>
      <c r="B5" s="26" t="s">
        <v>48</v>
      </c>
    </row>
    <row r="6" spans="1:2" ht="60" x14ac:dyDescent="0.25">
      <c r="A6" s="20"/>
      <c r="B6" s="26" t="s">
        <v>49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SEGUIMIENTO 2025</vt:lpstr>
      <vt:lpstr>SEGUIMIENTO 2026</vt:lpstr>
      <vt:lpstr>SEGUIMIENTO 2027</vt:lpstr>
      <vt:lpstr>Instrucciones</vt:lpstr>
      <vt:lpstr>'SEGUIMIENTO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Usuario de Windows</cp:lastModifiedBy>
  <cp:revision/>
  <cp:lastPrinted>2025-04-15T14:47:32Z</cp:lastPrinted>
  <dcterms:created xsi:type="dcterms:W3CDTF">2020-03-29T15:30:51Z</dcterms:created>
  <dcterms:modified xsi:type="dcterms:W3CDTF">2025-10-07T19:06:02Z</dcterms:modified>
  <cp:category/>
  <cp:contentStatus/>
</cp:coreProperties>
</file>