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lexa\Downloads\"/>
    </mc:Choice>
  </mc:AlternateContent>
  <xr:revisionPtr revIDLastSave="0" documentId="13_ncr:1_{1BF6018D-168B-46DD-9A03-7E16F68DA2E8}" xr6:coauthVersionLast="47" xr6:coauthVersionMax="47" xr10:uidLastSave="{00000000-0000-0000-0000-000000000000}"/>
  <bookViews>
    <workbookView xWindow="-108" yWindow="-108" windowWidth="23256" windowHeight="12456" xr2:uid="{00000000-000D-0000-FFFF-FFFF00000000}"/>
  </bookViews>
  <sheets>
    <sheet name="SEGUIMIENTO EJE 4 2025" sheetId="1" r:id="rId1"/>
    <sheet name="Instrucciones" sheetId="3" r:id="rId2"/>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1" l="1"/>
  <c r="V22" i="1"/>
  <c r="V21" i="1"/>
  <c r="V20" i="1"/>
  <c r="V19" i="1"/>
  <c r="V18" i="1"/>
  <c r="V17" i="1"/>
  <c r="V16" i="1"/>
  <c r="V15" i="1"/>
  <c r="V14" i="1"/>
  <c r="V13" i="1"/>
  <c r="V11" i="1"/>
  <c r="V12" i="1"/>
  <c r="R23" i="1"/>
  <c r="R22" i="1"/>
  <c r="R21" i="1"/>
  <c r="R20" i="1"/>
  <c r="R19" i="1"/>
  <c r="R18" i="1"/>
  <c r="R17" i="1"/>
  <c r="R16" i="1"/>
  <c r="R15" i="1"/>
  <c r="R14" i="1"/>
  <c r="R13" i="1"/>
  <c r="R12" i="1"/>
  <c r="U35" i="1"/>
  <c r="Q35" i="1"/>
  <c r="U11" i="1" l="1"/>
  <c r="R11" i="1" l="1"/>
  <c r="Q11" i="1"/>
  <c r="T11" i="1" l="1"/>
  <c r="Q23" i="1"/>
  <c r="Q22" i="1"/>
  <c r="Q21" i="1"/>
  <c r="Q20" i="1"/>
  <c r="Q19" i="1"/>
  <c r="Q18" i="1"/>
  <c r="Q17" i="1"/>
  <c r="Q16" i="1"/>
  <c r="Q15" i="1"/>
  <c r="Q14" i="1"/>
  <c r="Q13" i="1"/>
  <c r="Q12" i="1"/>
  <c r="G12" i="1" l="1"/>
  <c r="G13" i="1"/>
  <c r="U13" i="1" l="1"/>
  <c r="U12" i="1"/>
  <c r="T12" i="1"/>
  <c r="P11" i="1"/>
  <c r="P12" i="1" l="1"/>
  <c r="G22" i="1"/>
  <c r="P23" i="1"/>
  <c r="P22" i="1"/>
  <c r="P13" i="1"/>
  <c r="P14" i="1"/>
  <c r="P15" i="1"/>
  <c r="P16" i="1"/>
  <c r="P17" i="1"/>
  <c r="P18" i="1"/>
  <c r="P19" i="1"/>
  <c r="P20" i="1"/>
  <c r="P21" i="1"/>
  <c r="U22" i="1" l="1"/>
  <c r="G23" i="1"/>
  <c r="T22" i="1"/>
  <c r="G21" i="1"/>
  <c r="G20" i="1"/>
  <c r="G19" i="1"/>
  <c r="G18" i="1"/>
  <c r="G17" i="1"/>
  <c r="G16" i="1"/>
  <c r="G15" i="1"/>
  <c r="G14" i="1"/>
  <c r="T13" i="1"/>
  <c r="T16" i="1" l="1"/>
  <c r="U16" i="1"/>
  <c r="T20" i="1"/>
  <c r="U20" i="1"/>
  <c r="T14" i="1"/>
  <c r="U14" i="1"/>
  <c r="T15" i="1"/>
  <c r="U15" i="1"/>
  <c r="T17" i="1"/>
  <c r="U17" i="1"/>
  <c r="T18" i="1"/>
  <c r="U18" i="1"/>
  <c r="T19" i="1"/>
  <c r="U19" i="1"/>
  <c r="T21" i="1"/>
  <c r="U21" i="1"/>
  <c r="T23" i="1"/>
  <c r="U23" i="1"/>
  <c r="O35" i="1"/>
  <c r="P35" i="1"/>
  <c r="S35" i="1"/>
  <c r="T35" i="1"/>
  <c r="S34" i="1" l="1"/>
  <c r="U34" i="1"/>
  <c r="T34" i="1"/>
  <c r="R34" i="1"/>
  <c r="Q34" i="1"/>
  <c r="P34" i="1"/>
  <c r="O34" i="1"/>
  <c r="V34" i="1" s="1"/>
</calcChain>
</file>

<file path=xl/sharedStrings.xml><?xml version="1.0" encoding="utf-8"?>
<sst xmlns="http://schemas.openxmlformats.org/spreadsheetml/2006/main" count="141" uniqueCount="100">
  <si>
    <t>Nivel.
(unidad administrativa responsable)</t>
  </si>
  <si>
    <t>Resumen narrativo u objetivos.
Clave: Número del Eje, Número del Programa, 1 para el Fin, 1 para el Propósito, Número del Componente, Número de las Actividades.</t>
  </si>
  <si>
    <t>INDICADOR</t>
  </si>
  <si>
    <t>Nombre del Indicador.
Siglas y descripción.</t>
  </si>
  <si>
    <t>Frecuencia de medición del Indicador.
Con base a las recomendaciones del nivel de objetivos.</t>
  </si>
  <si>
    <t>Unidad de medida del Indicador y unidad de medida de sus variables.</t>
  </si>
  <si>
    <t>TRIMESTRE 1</t>
  </si>
  <si>
    <t>TRIMESTRE 2</t>
  </si>
  <si>
    <t>TRIMESTRE 3</t>
  </si>
  <si>
    <t>TRIMESTRE 4</t>
  </si>
  <si>
    <t>PRESUPUESTO ANUAL AUTORIZADO</t>
  </si>
  <si>
    <t>PLANEACIÓN TRIMESTRAL DE EJECUCIÓN DEL PRESUPUESTO</t>
  </si>
  <si>
    <t>EJECUCIÓN  DEL PRESUPUESTO AUTORIZADO</t>
  </si>
  <si>
    <t>AVANCE TRIMESTRAL EN LA EJECUCIÓN DEL PRESUPUESTO</t>
  </si>
  <si>
    <t>AVANCE ACUMULADO ANUAL DE LA  EJECUCIÓN DEL PRESUPUESTO</t>
  </si>
  <si>
    <t>Actividad</t>
  </si>
  <si>
    <t>JUSTIFICACION TRIMESTRAL Y ANUAL DE AVANCE DE RESULTADOS 2023</t>
  </si>
  <si>
    <t>SEGUIMIENTO A LA EJECUCIÓN DEL PRESUPUESTO AUTORIZADO</t>
  </si>
  <si>
    <t>UNIDAD ADMINISTRATIVA</t>
  </si>
  <si>
    <t>TRIMESTRE 1 2023</t>
  </si>
  <si>
    <t>TRIMESTRE 2 2023</t>
  </si>
  <si>
    <t>TRIMESTRE 3 2023</t>
  </si>
  <si>
    <t>TRIMESTRE 4 2023</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</si>
  <si>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</si>
  <si>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</si>
  <si>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</si>
  <si>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</si>
  <si>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Trimestral</t>
  </si>
  <si>
    <t>Anual</t>
  </si>
  <si>
    <t>OFICINA MUNICIPAL DE TURISMO</t>
  </si>
  <si>
    <t>SECRETARÍA MUNICIPAL DE TURISMO</t>
  </si>
  <si>
    <t>FORMATO PARA LA PROGRAMACIÓN, SEGUIMIENTO Y EVALUACIÓN DEL AVANCE EN CUMPLIMIENTO DE METAS Y OBJETIVOS DEL PROGRAMA PRESUPUESTARIO ANUAL 2025</t>
  </si>
  <si>
    <t>EJE 4: PROSPERIDAD COMPARTIDA Y JUSTICIA SOCIAL</t>
  </si>
  <si>
    <t>CLAVE Y NOMBRE DEL PPA: E-PPA 4.5 PROGRAMA DE IMPULSO TURÍSTICO</t>
  </si>
  <si>
    <t>AVANCE EN CUMPLIMIENTO DE OBJETIVOS Y METAS TRIMESTRAL Y ACUMULADO RESPECTO A LOS TRIMESTRES 2025</t>
  </si>
  <si>
    <t>META LOGRADA 2025</t>
  </si>
  <si>
    <t>PORCENTAJE DE AVANCE TRIMESTRAL 2025</t>
  </si>
  <si>
    <t>PORCENTAJE DE AVANCE ACUMULADO TRIMESTRALMENTE 2025</t>
  </si>
  <si>
    <t>JUSTIFICACION TRIMESTRAL Y ANUAL DE AVANCE DE RESULTADOS 2025</t>
  </si>
  <si>
    <t>ANUAL
PMD 2021-2024 ACTUALIZADO</t>
  </si>
  <si>
    <t>Fin
(DGPM / DP)</t>
  </si>
  <si>
    <r>
      <rPr>
        <b/>
        <sz val="11"/>
        <color theme="1"/>
        <rFont val="Arial"/>
        <family val="2"/>
      </rPr>
      <t xml:space="preserve">I_PROS_COM_JUS_SOC:  </t>
    </r>
    <r>
      <rPr>
        <sz val="11"/>
        <color theme="1"/>
        <rFont val="Arial"/>
        <family val="2"/>
      </rPr>
      <t xml:space="preserve">Índice de Prosperidad Compartida y Justicia Social </t>
    </r>
  </si>
  <si>
    <t>Trianual</t>
  </si>
  <si>
    <r>
      <rPr>
        <b/>
        <sz val="11"/>
        <color rgb="FF000000"/>
        <rFont val="Arial"/>
        <family val="2"/>
      </rPr>
      <t xml:space="preserve">UNIDAD DE MEDIDA DEL INDICADOR: 
</t>
    </r>
    <r>
      <rPr>
        <sz val="11"/>
        <color rgb="FF000000"/>
        <rFont val="Arial"/>
        <family val="2"/>
      </rPr>
      <t>Porcentaje</t>
    </r>
  </si>
  <si>
    <t>Propósito
( Secretaría Municipal de Turismo )</t>
  </si>
  <si>
    <r>
      <t xml:space="preserve">UNIDAD DE MEDIDA DEL INDICADOR: 
</t>
    </r>
    <r>
      <rPr>
        <sz val="11"/>
        <color theme="0"/>
        <rFont val="Arial"/>
        <family val="2"/>
      </rPr>
      <t>Porcentaje</t>
    </r>
    <r>
      <rPr>
        <b/>
        <sz val="11"/>
        <color theme="0"/>
        <rFont val="Arial"/>
        <family val="2"/>
      </rPr>
      <t xml:space="preserve">
UNIDAD DE MEDIDA DE LAS VARIABLES: 
</t>
    </r>
    <r>
      <rPr>
        <sz val="11"/>
        <color theme="0"/>
        <rFont val="Arial"/>
        <family val="2"/>
      </rPr>
      <t>Turistas</t>
    </r>
  </si>
  <si>
    <t>Componente
( Dirección de Planeación Turística )</t>
  </si>
  <si>
    <r>
      <rPr>
        <b/>
        <sz val="11"/>
        <rFont val="Arial"/>
        <family val="2"/>
      </rPr>
      <t xml:space="preserve">4.5.1.1.1.1 </t>
    </r>
    <r>
      <rPr>
        <sz val="11"/>
        <rFont val="Arial"/>
        <family val="2"/>
      </rPr>
      <t>Realización de eventos sociales, culturales e inclusivos en sinergia con el sector hotelero.</t>
    </r>
  </si>
  <si>
    <t>Componente
( Dirección de Fomento Turístico Internacional )</t>
  </si>
  <si>
    <r>
      <rPr>
        <b/>
        <sz val="11"/>
        <rFont val="Arial"/>
        <family val="2"/>
      </rPr>
      <t>4.5.1.1.2</t>
    </r>
    <r>
      <rPr>
        <sz val="11"/>
        <rFont val="Arial"/>
        <family val="2"/>
      </rPr>
      <t xml:space="preserve"> Participación en las principales ferias y caravanas de promoción turística del destino a nivel nacional e internacional.</t>
    </r>
  </si>
  <si>
    <r>
      <rPr>
        <b/>
        <sz val="11"/>
        <rFont val="Arial"/>
        <family val="2"/>
      </rPr>
      <t>4.5.1.1.2.1</t>
    </r>
    <r>
      <rPr>
        <sz val="11"/>
        <rFont val="Arial"/>
        <family val="2"/>
      </rPr>
      <t xml:space="preserve"> Difusión de eventos, productos y servicios con potencial turístico.</t>
    </r>
  </si>
  <si>
    <t>Componente
(Dirección de Asuntos Internacionales)</t>
  </si>
  <si>
    <r>
      <rPr>
        <b/>
        <sz val="11"/>
        <rFont val="Arial"/>
        <family val="2"/>
      </rPr>
      <t>4.5.1.1.3.1</t>
    </r>
    <r>
      <rPr>
        <sz val="11"/>
        <rFont val="Arial"/>
        <family val="2"/>
      </rPr>
      <t xml:space="preserve"> Atenciones a turistas brindadas</t>
    </r>
  </si>
  <si>
    <r>
      <rPr>
        <b/>
        <sz val="11"/>
        <rFont val="Arial"/>
        <family val="2"/>
      </rPr>
      <t>4.5.1.1.3.3</t>
    </r>
    <r>
      <rPr>
        <sz val="11"/>
        <rFont val="Arial"/>
        <family val="2"/>
      </rPr>
      <t xml:space="preserve"> Colaboración entre ciudades por medio de hermanamientos</t>
    </r>
  </si>
  <si>
    <r>
      <rPr>
        <b/>
        <sz val="11"/>
        <color theme="0"/>
        <rFont val="Arial"/>
        <family val="2"/>
      </rPr>
      <t xml:space="preserve">4.5.1.1 </t>
    </r>
    <r>
      <rPr>
        <sz val="11"/>
        <color theme="0"/>
        <rFont val="Arial"/>
        <family val="2"/>
      </rPr>
      <t>Contribuir al fortalecimiento del sector turístico mediante la promoción de su diversidad turística y la coordinación con el sector hotelero y actores internacionales, que permitan incrementar la afluencia de visitantes y mejorar la ocupación hotelera de manera sostenible, impactando en el desarrollo económico local.</t>
    </r>
  </si>
  <si>
    <r>
      <rPr>
        <b/>
        <sz val="11"/>
        <color theme="0"/>
        <rFont val="Arial"/>
        <family val="2"/>
      </rPr>
      <t>POR_AFLUEN_TURIS</t>
    </r>
    <r>
      <rPr>
        <sz val="11"/>
        <color theme="0"/>
        <rFont val="Arial"/>
        <family val="2"/>
      </rPr>
      <t>: Porcentaje de la Afluencia Turística.</t>
    </r>
  </si>
  <si>
    <r>
      <rPr>
        <b/>
        <sz val="11"/>
        <color theme="0"/>
        <rFont val="Arial"/>
        <family val="2"/>
      </rPr>
      <t>POR_OCUP_HOT:</t>
    </r>
    <r>
      <rPr>
        <sz val="11"/>
        <color theme="0"/>
        <rFont val="Arial"/>
        <family val="2"/>
      </rPr>
      <t xml:space="preserve"> Porcentaje de Ocupación Hotelera</t>
    </r>
  </si>
  <si>
    <r>
      <rPr>
        <b/>
        <sz val="11"/>
        <rFont val="Arial"/>
        <family val="2"/>
      </rPr>
      <t>4.5.1.1.1</t>
    </r>
    <r>
      <rPr>
        <sz val="11"/>
        <rFont val="Arial"/>
        <family val="2"/>
      </rPr>
      <t xml:space="preserve"> Eventos turísticos que promuevan al sector realizados</t>
    </r>
  </si>
  <si>
    <r>
      <rPr>
        <b/>
        <sz val="11"/>
        <rFont val="Arial"/>
        <family val="2"/>
      </rPr>
      <t>POR_EV_TURIS_REAL:</t>
    </r>
    <r>
      <rPr>
        <sz val="11"/>
        <rFont val="Arial"/>
        <family val="2"/>
      </rPr>
      <t xml:space="preserve"> Porcentaje de eventos turísticos realizados</t>
    </r>
  </si>
  <si>
    <r>
      <rPr>
        <b/>
        <sz val="11"/>
        <rFont val="Arial"/>
        <family val="2"/>
      </rPr>
      <t>POR_EV_CUL_SOC_INC_REAL:</t>
    </r>
    <r>
      <rPr>
        <sz val="11"/>
        <rFont val="Arial"/>
        <family val="2"/>
      </rPr>
      <t xml:space="preserve"> Porcentaje de eventos culturales, sociales e inclusivos realizados </t>
    </r>
  </si>
  <si>
    <r>
      <rPr>
        <b/>
        <sz val="11"/>
        <rFont val="Arial"/>
        <family val="2"/>
      </rPr>
      <t xml:space="preserve">4.5.1.1.1.2 </t>
    </r>
    <r>
      <rPr>
        <sz val="11"/>
        <rFont val="Arial"/>
        <family val="2"/>
      </rPr>
      <t>Realización de eventos deportivos con potencial turístico en sinergia con el sector hotelero</t>
    </r>
  </si>
  <si>
    <r>
      <rPr>
        <b/>
        <sz val="11"/>
        <rFont val="Arial"/>
        <family val="2"/>
      </rPr>
      <t>POR_EV_DEP_REAL_DIF:</t>
    </r>
    <r>
      <rPr>
        <sz val="11"/>
        <rFont val="Arial"/>
        <family val="2"/>
      </rPr>
      <t xml:space="preserve"> Porcentaje de eventos deportivos realizados y difundidos </t>
    </r>
  </si>
  <si>
    <r>
      <rPr>
        <b/>
        <sz val="11"/>
        <rFont val="Arial"/>
        <family val="2"/>
      </rPr>
      <t>POR_PAR_FER_CAR_TURIS:</t>
    </r>
    <r>
      <rPr>
        <sz val="11"/>
        <rFont val="Arial"/>
        <family val="2"/>
      </rPr>
      <t xml:space="preserve"> Porcentaje de participación en ferias y caravanas turísticas</t>
    </r>
  </si>
  <si>
    <r>
      <rPr>
        <b/>
        <sz val="11"/>
        <rFont val="Arial"/>
        <family val="2"/>
      </rPr>
      <t>POR_EV_TURIS_DIF:</t>
    </r>
    <r>
      <rPr>
        <sz val="11"/>
        <rFont val="Arial"/>
        <family val="2"/>
      </rPr>
      <t xml:space="preserve"> Porcentaje de eventos turísticos  difundidos </t>
    </r>
  </si>
  <si>
    <r>
      <rPr>
        <b/>
        <sz val="11"/>
        <rFont val="Arial"/>
        <family val="2"/>
      </rPr>
      <t xml:space="preserve">4.5.1.1.2.2 </t>
    </r>
    <r>
      <rPr>
        <sz val="11"/>
        <rFont val="Arial"/>
        <family val="2"/>
      </rPr>
      <t xml:space="preserve">Promoción de las actividades turísticas en redes sociales </t>
    </r>
  </si>
  <si>
    <r>
      <rPr>
        <b/>
        <sz val="11"/>
        <rFont val="Arial"/>
        <family val="2"/>
      </rPr>
      <t>POR_PUB_PROM_TURIS_VIS:</t>
    </r>
    <r>
      <rPr>
        <sz val="11"/>
        <rFont val="Arial"/>
        <family val="2"/>
      </rPr>
      <t xml:space="preserve"> Porcentaje de publicaciones de promoción turística visualizadas</t>
    </r>
  </si>
  <si>
    <r>
      <rPr>
        <b/>
        <sz val="11"/>
        <rFont val="Arial"/>
        <family val="2"/>
      </rPr>
      <t>4.5.1.1.3</t>
    </r>
    <r>
      <rPr>
        <sz val="11"/>
        <rFont val="Arial"/>
        <family val="2"/>
      </rPr>
      <t xml:space="preserve"> Eventos  turísticos de integración internacional y diplomacia</t>
    </r>
  </si>
  <si>
    <r>
      <rPr>
        <b/>
        <sz val="11"/>
        <rFont val="Arial"/>
        <family val="2"/>
      </rPr>
      <t>POR_EV_TURIS_IN_INT_DIP</t>
    </r>
    <r>
      <rPr>
        <sz val="11"/>
        <rFont val="Arial"/>
        <family val="2"/>
      </rPr>
      <t>: Porcentaje de eventos turísticos de integración internacional y diplomacia.</t>
    </r>
  </si>
  <si>
    <r>
      <rPr>
        <b/>
        <sz val="11"/>
        <rFont val="Arial"/>
        <family val="2"/>
      </rPr>
      <t>POR_AT_TURIS_BRIN:</t>
    </r>
    <r>
      <rPr>
        <sz val="11"/>
        <rFont val="Arial"/>
        <family val="2"/>
      </rPr>
      <t xml:space="preserve"> Porcentaje de atenciones a turistas brindadas</t>
    </r>
  </si>
  <si>
    <r>
      <rPr>
        <b/>
        <sz val="11"/>
        <rFont val="Arial"/>
        <family val="2"/>
      </rPr>
      <t xml:space="preserve">4.5.1.1.3.2 </t>
    </r>
    <r>
      <rPr>
        <sz val="11"/>
        <rFont val="Arial"/>
        <family val="2"/>
      </rPr>
      <t>Resolución a los casos de diversa índole que se presentan, comunican, y generan a/en la Casa Consular.</t>
    </r>
  </si>
  <si>
    <r>
      <rPr>
        <b/>
        <sz val="11"/>
        <rFont val="Arial"/>
        <family val="2"/>
      </rPr>
      <t>POR_CAS_RES:</t>
    </r>
    <r>
      <rPr>
        <sz val="11"/>
        <rFont val="Arial"/>
        <family val="2"/>
      </rPr>
      <t xml:space="preserve"> Porcentaje de casos con resolución de la casa consular</t>
    </r>
  </si>
  <si>
    <r>
      <rPr>
        <b/>
        <sz val="11"/>
        <rFont val="Arial"/>
        <family val="2"/>
      </rPr>
      <t>POR_HER_FOR</t>
    </r>
    <r>
      <rPr>
        <sz val="11"/>
        <rFont val="Arial"/>
        <family val="2"/>
      </rPr>
      <t>: Porcentaje de hermanamientos formalizados</t>
    </r>
  </si>
  <si>
    <t>ELABORÓ
Lic. Clara Stephanie Martínez Cimé
Jefatura del Departamento de Desarrollo Turístico</t>
  </si>
  <si>
    <t>AUTORIZÓ
Lic. Juan Pablo De Zulueta Razo
Secretaría Municipal de Turismo</t>
  </si>
  <si>
    <r>
      <t xml:space="preserve">UNIDAD DE MEDIDA DEL INDICADOR: 
</t>
    </r>
    <r>
      <rPr>
        <sz val="11"/>
        <color theme="0"/>
        <rFont val="Arial"/>
        <family val="2"/>
      </rPr>
      <t xml:space="preserve">Porcentaje </t>
    </r>
    <r>
      <rPr>
        <b/>
        <sz val="11"/>
        <color theme="0"/>
        <rFont val="Arial"/>
        <family val="2"/>
      </rPr>
      <t xml:space="preserve">
UNIDAD DE MEDIDA DE LAS VARIABLES: 
</t>
    </r>
    <r>
      <rPr>
        <sz val="11"/>
        <color theme="0"/>
        <rFont val="Arial"/>
        <family val="2"/>
      </rPr>
      <t>Porcentaje de ocupacion</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</si>
  <si>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Eventos.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</si>
  <si>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Eventos </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</si>
  <si>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 xml:space="preserve">Eventos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</si>
  <si>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Participaciones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</si>
  <si>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Publicaciones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</si>
  <si>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Eventos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</si>
  <si>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Atenciones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</si>
  <si>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Casos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</si>
  <si>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Hermanamientos </t>
    </r>
  </si>
  <si>
    <t>META PROGRAMADA ANUAL Y TRIMESTRAL 2025</t>
  </si>
  <si>
    <r>
      <rPr>
        <b/>
        <sz val="11"/>
        <color theme="1"/>
        <rFont val="Arial"/>
        <family val="2"/>
      </rPr>
      <t>4.4.1: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</si>
  <si>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t>REVISÓ
Lic. José Fernando Díaz Núñez
Dirección General de Planeacción Municipal</t>
  </si>
  <si>
    <r>
      <t xml:space="preserve">Justificacion Trimestral: </t>
    </r>
    <r>
      <rPr>
        <sz val="11"/>
        <color theme="0"/>
        <rFont val="Arial"/>
        <family val="2"/>
      </rPr>
      <t>Este tercer trimestre se obtuvo la información de la Asociación de Hoteles de Cancún, la cual representa que esta temporada es un poco baja en el sector turístico, en donde se obtuvo una afluencia turística de 1'639,753 (preliminar),  turistas en el destino de Cancún.</t>
    </r>
  </si>
  <si>
    <r>
      <t xml:space="preserve">Justificacion Trimestral: </t>
    </r>
    <r>
      <rPr>
        <sz val="11"/>
        <color theme="0"/>
        <rFont val="Arial"/>
        <family val="2"/>
      </rPr>
      <t>Este tercer trimestre se obtuvo la información de la Asociación de Hoteles de Cancún, en donde se obtuvo una ocupación hotelera del 65.67 % (preliminar), en el destino de Cancún.</t>
    </r>
  </si>
  <si>
    <r>
      <t xml:space="preserve">Justificacion Trimestral: </t>
    </r>
    <r>
      <rPr>
        <sz val="11"/>
        <color theme="1"/>
        <rFont val="Arial"/>
        <family val="2"/>
      </rPr>
      <t xml:space="preserve">En este trimestre se realizo 1 evento turístico que promuevan al sector realizado. En este periodo se obtuvo un resultado de avance del 33.33%. </t>
    </r>
  </si>
  <si>
    <r>
      <t xml:space="preserve">Justificacion Trimestral: </t>
    </r>
    <r>
      <rPr>
        <sz val="11"/>
        <color theme="1"/>
        <rFont val="Arial"/>
        <family val="2"/>
      </rPr>
      <t>Se realizo 1 evento cultural y social, por ello el avance fue del 100% en este periodo.</t>
    </r>
  </si>
  <si>
    <r>
      <t xml:space="preserve">Justificacion Trimestral: </t>
    </r>
    <r>
      <rPr>
        <sz val="11"/>
        <color theme="1"/>
        <rFont val="Arial"/>
        <family val="2"/>
      </rPr>
      <t>En este periodo se realizó 1 evento deportivo, cumnpliendo la meta establecida, teniendo un avance del 100%</t>
    </r>
  </si>
  <si>
    <r>
      <t xml:space="preserve">Justificacion Trimestral: </t>
    </r>
    <r>
      <rPr>
        <sz val="11"/>
        <color theme="1"/>
        <rFont val="Arial"/>
        <family val="2"/>
      </rPr>
      <t>En este periodo el Secretario no asistió a eventos internacionales enfocados en el sector turístico, no se cumplió la meta establecida para este periodo, teniendo un avance del 0.00%.</t>
    </r>
  </si>
  <si>
    <r>
      <t xml:space="preserve">Justificacion Trimestral: </t>
    </r>
    <r>
      <rPr>
        <sz val="11"/>
        <color theme="1"/>
        <rFont val="Arial"/>
        <family val="2"/>
      </rPr>
      <t>La Sria de Turismo recibió 2 peticiones de apoyo para la realización de 2 eventos para su difusión y colaboración, alcanzando un avance del 100%.</t>
    </r>
  </si>
  <si>
    <r>
      <t xml:space="preserve">Justificacion Trimestral: </t>
    </r>
    <r>
      <rPr>
        <sz val="11"/>
        <color theme="1"/>
        <rFont val="Arial"/>
        <family val="2"/>
      </rPr>
      <t>En este trimestre se obtuvo 123,204 de reacciones, comentarios, compartidos y guardados en medios de comunciación. El avance en el trimestre fue mayor a lo programado, obteniendo un avance del 246.41%.</t>
    </r>
  </si>
  <si>
    <r>
      <t xml:space="preserve">Justificacion Trimestral: </t>
    </r>
    <r>
      <rPr>
        <sz val="11"/>
        <color theme="1"/>
        <rFont val="Arial"/>
        <family val="2"/>
      </rPr>
      <t xml:space="preserve">En este trimestre se realizó 1 evento, en este periodo se obtuvo un resultado de avance del 100%. </t>
    </r>
  </si>
  <si>
    <r>
      <t xml:space="preserve">Justificacion Trimestral: </t>
    </r>
    <r>
      <rPr>
        <sz val="11"/>
        <color theme="1"/>
        <rFont val="Arial"/>
        <family val="2"/>
      </rPr>
      <t>Se atendieron a un total de 24 turistas. El avance de este trimestre fue menor a lo programado, teniendo un avance del 26.67%.</t>
    </r>
  </si>
  <si>
    <r>
      <t xml:space="preserve">Justificacion Trimestral: </t>
    </r>
    <r>
      <rPr>
        <sz val="11"/>
        <color theme="1"/>
        <rFont val="Arial"/>
        <family val="2"/>
      </rPr>
      <t>Se resolvieron 651 casos en la Casa Consular, con un avance de 930.00.%, teniendo con ello un avance superior a lo programado en este trimestre. Se estableció cumplir y lograr las atenciones a los turistas con mejor ubicación y acceso para informes turísticos.</t>
    </r>
  </si>
  <si>
    <r>
      <t xml:space="preserve">Justificacion Trimestral: </t>
    </r>
    <r>
      <rPr>
        <sz val="11"/>
        <color theme="1"/>
        <rFont val="Arial"/>
        <family val="2"/>
      </rPr>
      <t>En este periodo se tenía programado 1 colaboración entre ciudades por medio de hermanamientos, por lo que el avance fue 0%.</t>
    </r>
  </si>
  <si>
    <r>
      <rPr>
        <b/>
        <sz val="11"/>
        <color rgb="FF000000"/>
        <rFont val="Arial"/>
      </rPr>
      <t xml:space="preserve">Justificación Trimestral:  
</t>
    </r>
    <r>
      <rPr>
        <sz val="11"/>
        <color rgb="FF000000"/>
        <rFont val="Arial"/>
      </rPr>
      <t>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</si>
</sst>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9"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sz val="11"/>
      <color theme="1"/>
      <name val="Calibri"/>
      <family val="2"/>
      <scheme val="minor"/>
    </font>
    <font>
      <b/>
      <sz val="14"/>
      <color theme="0"/>
      <name val="Arial"/>
      <family val="2"/>
    </font>
    <font>
      <b/>
      <sz val="14"/>
      <color rgb="FFFFFFFF"/>
      <name val="Arial"/>
      <family val="2"/>
    </font>
    <font>
      <sz val="8"/>
      <name val="Calibri"/>
      <family val="2"/>
      <scheme val="minor"/>
    </font>
    <font>
      <b/>
      <sz val="12"/>
      <color theme="1"/>
      <name val="Calibri"/>
      <family val="2"/>
      <scheme val="minor"/>
    </font>
    <font>
      <b/>
      <sz val="11"/>
      <color theme="1"/>
      <name val="Calibri"/>
      <family val="2"/>
      <scheme val="minor"/>
    </font>
    <font>
      <sz val="11"/>
      <color theme="0"/>
      <name val="Arial"/>
      <family val="2"/>
    </font>
    <font>
      <b/>
      <sz val="24"/>
      <color theme="0"/>
      <name val="Arial"/>
      <family val="2"/>
    </font>
    <font>
      <b/>
      <sz val="16"/>
      <color theme="0"/>
      <name val="Arial"/>
      <family val="2"/>
    </font>
    <font>
      <sz val="11"/>
      <color rgb="FF000000"/>
      <name val="Arial"/>
      <family val="2"/>
    </font>
    <font>
      <sz val="11"/>
      <color rgb="FF000000"/>
      <name val="Arial"/>
    </font>
    <font>
      <b/>
      <sz val="11"/>
      <color rgb="FF000000"/>
      <name val="Arial"/>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BD2452"/>
        <bgColor indexed="64"/>
      </patternFill>
    </fill>
    <fill>
      <patternFill patternType="solid">
        <fgColor rgb="FFFDE9EB"/>
        <bgColor indexed="64"/>
      </patternFill>
    </fill>
    <fill>
      <patternFill patternType="solid">
        <fgColor rgb="FFFFEB9C"/>
        <bgColor indexed="64"/>
      </patternFill>
    </fill>
    <fill>
      <patternFill patternType="solid">
        <fgColor rgb="FFC7EFCE"/>
        <bgColor indexed="64"/>
      </patternFill>
    </fill>
    <fill>
      <patternFill patternType="solid">
        <fgColor rgb="FFF6BA12"/>
        <bgColor indexed="64"/>
      </patternFill>
    </fill>
    <fill>
      <patternFill patternType="solid">
        <fgColor rgb="FFF6BA12"/>
        <bgColor rgb="FF000000"/>
      </patternFill>
    </fill>
    <fill>
      <patternFill patternType="solid">
        <fgColor rgb="FFFADD89"/>
        <bgColor indexed="64"/>
      </patternFill>
    </fill>
    <fill>
      <patternFill patternType="solid">
        <fgColor rgb="FFF2F2F2"/>
        <bgColor indexed="64"/>
      </patternFill>
    </fill>
  </fills>
  <borders count="83">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ashed">
        <color theme="1"/>
      </left>
      <right style="dashed">
        <color theme="1"/>
      </right>
      <top style="dashed">
        <color theme="1"/>
      </top>
      <bottom/>
      <diagonal/>
    </border>
    <border>
      <left/>
      <right style="dashed">
        <color theme="1"/>
      </right>
      <top style="dashed">
        <color theme="1"/>
      </top>
      <bottom style="dashed">
        <color theme="1"/>
      </bottom>
      <diagonal/>
    </border>
    <border>
      <left style="medium">
        <color indexed="64"/>
      </left>
      <right style="dotted">
        <color indexed="64"/>
      </right>
      <top style="dotted">
        <color indexed="64"/>
      </top>
      <bottom style="medium">
        <color indexed="64"/>
      </bottom>
      <diagonal/>
    </border>
    <border>
      <left style="medium">
        <color indexed="64"/>
      </left>
      <right/>
      <top/>
      <bottom/>
      <diagonal/>
    </border>
    <border>
      <left style="dashed">
        <color theme="1"/>
      </left>
      <right/>
      <top style="dashed">
        <color theme="1"/>
      </top>
      <bottom style="dashed">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theme="1"/>
      </top>
      <bottom style="dotted">
        <color indexed="64"/>
      </bottom>
      <diagonal/>
    </border>
    <border>
      <left style="medium">
        <color indexed="64"/>
      </left>
      <right style="dotted">
        <color indexed="64"/>
      </right>
      <top style="dashed">
        <color theme="1"/>
      </top>
      <bottom/>
      <diagonal/>
    </border>
    <border>
      <left style="dashed">
        <color theme="1"/>
      </left>
      <right style="medium">
        <color indexed="64"/>
      </right>
      <top style="dashed">
        <color theme="1"/>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medium">
        <color indexed="64"/>
      </left>
      <right style="dashed">
        <color theme="1"/>
      </right>
      <top style="medium">
        <color indexed="64"/>
      </top>
      <bottom style="medium">
        <color indexed="64"/>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ashed">
        <color theme="1"/>
      </right>
      <top style="medium">
        <color indexed="64"/>
      </top>
      <bottom/>
      <diagonal/>
    </border>
    <border>
      <left style="dashed">
        <color theme="1"/>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dotted">
        <color indexed="64"/>
      </left>
      <right style="dotted">
        <color indexed="64"/>
      </right>
      <top style="dashed">
        <color theme="1"/>
      </top>
      <bottom/>
      <diagonal/>
    </border>
    <border>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right style="medium">
        <color indexed="64"/>
      </right>
      <top style="dotted">
        <color indexed="64"/>
      </top>
      <bottom style="medium">
        <color indexed="64"/>
      </bottom>
      <diagonal/>
    </border>
    <border>
      <left style="dashed">
        <color theme="1"/>
      </left>
      <right style="dashed">
        <color theme="1"/>
      </right>
      <top style="dotted">
        <color indexed="64"/>
      </top>
      <bottom style="dotted">
        <color indexed="64"/>
      </bottom>
      <diagonal/>
    </border>
    <border>
      <left style="dashed">
        <color theme="1"/>
      </left>
      <right style="dashed">
        <color theme="1"/>
      </right>
      <top style="dotted">
        <color indexed="64"/>
      </top>
      <bottom/>
      <diagonal/>
    </border>
    <border>
      <left style="dashed">
        <color theme="1"/>
      </left>
      <right style="dashed">
        <color theme="1"/>
      </right>
      <top style="dashed">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otted">
        <color indexed="64"/>
      </right>
      <top style="medium">
        <color indexed="64"/>
      </top>
      <bottom style="dashed">
        <color indexed="64"/>
      </bottom>
      <diagonal/>
    </border>
    <border>
      <left style="dotted">
        <color indexed="64"/>
      </left>
      <right style="dotted">
        <color indexed="64"/>
      </right>
      <top style="medium">
        <color indexed="64"/>
      </top>
      <bottom style="dashed">
        <color indexed="64"/>
      </bottom>
      <diagonal/>
    </border>
    <border>
      <left style="dotted">
        <color indexed="64"/>
      </left>
      <right style="medium">
        <color indexed="64"/>
      </right>
      <top style="medium">
        <color indexed="64"/>
      </top>
      <bottom style="dash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ashed">
        <color indexed="64"/>
      </right>
      <top style="thin">
        <color indexed="64"/>
      </top>
      <bottom style="dashed">
        <color theme="1"/>
      </bottom>
      <diagonal/>
    </border>
    <border>
      <left/>
      <right style="dotted">
        <color indexed="64"/>
      </right>
      <top/>
      <bottom style="dotted">
        <color indexed="64"/>
      </bottom>
      <diagonal/>
    </border>
  </borders>
  <cellStyleXfs count="4">
    <xf numFmtId="0" fontId="0" fillId="0" borderId="0"/>
    <xf numFmtId="9" fontId="7" fillId="0" borderId="0" applyFont="0" applyFill="0" applyBorder="0" applyAlignment="0" applyProtection="0"/>
    <xf numFmtId="44" fontId="7" fillId="0" borderId="0" applyFont="0" applyFill="0" applyBorder="0" applyAlignment="0" applyProtection="0"/>
    <xf numFmtId="0" fontId="7" fillId="0" borderId="0"/>
  </cellStyleXfs>
  <cellXfs count="152">
    <xf numFmtId="0" fontId="0" fillId="0" borderId="0" xfId="0"/>
    <xf numFmtId="0" fontId="1" fillId="3" borderId="5" xfId="0" applyFont="1" applyFill="1" applyBorder="1" applyAlignment="1">
      <alignment horizontal="center" vertical="center" wrapText="1"/>
    </xf>
    <xf numFmtId="0" fontId="0" fillId="5" borderId="0" xfId="0" applyFill="1"/>
    <xf numFmtId="0" fontId="1" fillId="3" borderId="4" xfId="0" applyFont="1" applyFill="1" applyBorder="1" applyAlignment="1">
      <alignment horizontal="center" vertical="center" wrapText="1"/>
    </xf>
    <xf numFmtId="0" fontId="6" fillId="3" borderId="20" xfId="0" applyFont="1" applyFill="1" applyBorder="1" applyAlignment="1">
      <alignment horizontal="center" vertical="center" wrapText="1"/>
    </xf>
    <xf numFmtId="3" fontId="3" fillId="7" borderId="21"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3" fontId="3" fillId="7" borderId="22" xfId="0" applyNumberFormat="1"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29" xfId="0" applyNumberFormat="1" applyFont="1" applyFill="1" applyBorder="1" applyAlignment="1">
      <alignment horizontal="center" vertical="center" wrapText="1"/>
    </xf>
    <xf numFmtId="3" fontId="3" fillId="2" borderId="31" xfId="0" applyNumberFormat="1" applyFont="1" applyFill="1" applyBorder="1" applyAlignment="1">
      <alignment horizontal="center" vertical="center" wrapText="1"/>
    </xf>
    <xf numFmtId="3" fontId="3" fillId="2" borderId="32" xfId="0" applyNumberFormat="1" applyFont="1" applyFill="1" applyBorder="1" applyAlignment="1">
      <alignment horizontal="center" vertical="center" wrapText="1"/>
    </xf>
    <xf numFmtId="3" fontId="3" fillId="2" borderId="33" xfId="0" applyNumberFormat="1" applyFont="1" applyFill="1" applyBorder="1" applyAlignment="1">
      <alignment horizontal="center" vertical="center" wrapText="1"/>
    </xf>
    <xf numFmtId="0" fontId="12" fillId="0" borderId="0" xfId="0" applyFont="1"/>
    <xf numFmtId="0" fontId="0" fillId="9" borderId="0" xfId="0" applyFill="1"/>
    <xf numFmtId="0" fontId="0" fillId="0" borderId="0" xfId="0" applyAlignment="1">
      <alignment wrapText="1"/>
    </xf>
    <xf numFmtId="0" fontId="0" fillId="8" borderId="0" xfId="0" applyFill="1"/>
    <xf numFmtId="10" fontId="0" fillId="4" borderId="30" xfId="0" applyNumberFormat="1" applyFill="1" applyBorder="1" applyAlignment="1">
      <alignment horizontal="center" vertical="center" wrapText="1"/>
    </xf>
    <xf numFmtId="3" fontId="3" fillId="5" borderId="28"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19" xfId="0" applyNumberFormat="1"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44" fontId="3" fillId="2" borderId="44" xfId="2" applyFont="1" applyFill="1" applyBorder="1" applyAlignment="1">
      <alignment horizontal="center" vertical="center" wrapText="1"/>
    </xf>
    <xf numFmtId="44" fontId="3" fillId="2" borderId="45" xfId="2" applyFont="1" applyFill="1" applyBorder="1" applyAlignment="1">
      <alignment horizontal="center" vertical="center" wrapText="1"/>
    </xf>
    <xf numFmtId="44" fontId="3" fillId="2" borderId="46" xfId="2"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2" xfId="0" applyBorder="1"/>
    <xf numFmtId="164" fontId="4" fillId="3" borderId="14" xfId="0" applyNumberFormat="1" applyFont="1" applyFill="1" applyBorder="1" applyAlignment="1">
      <alignment horizontal="center" vertical="center" wrapText="1"/>
    </xf>
    <xf numFmtId="44" fontId="3" fillId="2" borderId="47" xfId="2" applyFont="1" applyFill="1" applyBorder="1" applyAlignment="1">
      <alignment horizontal="center" vertical="center" wrapText="1"/>
    </xf>
    <xf numFmtId="44" fontId="3" fillId="2" borderId="48" xfId="2"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41" xfId="0" applyNumberFormat="1" applyFont="1" applyFill="1" applyBorder="1" applyAlignment="1">
      <alignment horizontal="center" vertical="center" wrapText="1"/>
    </xf>
    <xf numFmtId="10" fontId="0" fillId="4" borderId="49" xfId="0" applyNumberFormat="1" applyFill="1" applyBorder="1" applyAlignment="1">
      <alignment horizontal="center" vertical="center" wrapText="1"/>
    </xf>
    <xf numFmtId="10" fontId="0" fillId="4" borderId="50" xfId="0" applyNumberFormat="1" applyFill="1" applyBorder="1" applyAlignment="1">
      <alignment horizontal="center" vertical="center" wrapText="1"/>
    </xf>
    <xf numFmtId="10" fontId="0" fillId="4" borderId="51" xfId="0" applyNumberFormat="1" applyFill="1" applyBorder="1" applyAlignment="1">
      <alignment horizontal="center" vertical="center" wrapText="1"/>
    </xf>
    <xf numFmtId="10" fontId="0" fillId="4" borderId="37" xfId="0" applyNumberFormat="1" applyFill="1" applyBorder="1" applyAlignment="1">
      <alignment horizontal="center" vertical="center" wrapText="1"/>
    </xf>
    <xf numFmtId="10" fontId="0" fillId="4" borderId="52" xfId="0" applyNumberFormat="1" applyFill="1" applyBorder="1" applyAlignment="1">
      <alignment horizontal="center" vertical="center" wrapText="1"/>
    </xf>
    <xf numFmtId="3" fontId="3" fillId="2" borderId="22" xfId="0" applyNumberFormat="1" applyFont="1" applyFill="1" applyBorder="1" applyAlignment="1">
      <alignment horizontal="center" vertical="center" wrapText="1"/>
    </xf>
    <xf numFmtId="10" fontId="0" fillId="4" borderId="20" xfId="0" applyNumberFormat="1" applyFill="1" applyBorder="1" applyAlignment="1">
      <alignment horizontal="center" vertical="center" wrapText="1"/>
    </xf>
    <xf numFmtId="0" fontId="3" fillId="0" borderId="23" xfId="0" applyFont="1" applyBorder="1" applyAlignment="1">
      <alignment horizontal="left" vertical="center" wrapText="1"/>
    </xf>
    <xf numFmtId="10" fontId="3" fillId="2" borderId="1" xfId="1" applyNumberFormat="1" applyFont="1" applyFill="1" applyBorder="1" applyAlignment="1">
      <alignment horizontal="center" vertical="center" wrapText="1"/>
    </xf>
    <xf numFmtId="0" fontId="14" fillId="10" borderId="25" xfId="0" applyFont="1" applyFill="1" applyBorder="1" applyAlignment="1">
      <alignment vertical="center" wrapText="1"/>
    </xf>
    <xf numFmtId="0" fontId="14" fillId="10" borderId="26" xfId="0" applyFont="1" applyFill="1" applyBorder="1" applyAlignment="1">
      <alignment vertical="center" wrapText="1"/>
    </xf>
    <xf numFmtId="0" fontId="9" fillId="11" borderId="38" xfId="0" applyFont="1" applyFill="1" applyBorder="1" applyAlignment="1">
      <alignment horizontal="center" vertical="top" wrapText="1"/>
    </xf>
    <xf numFmtId="0" fontId="4" fillId="12" borderId="14"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4" fillId="12" borderId="59"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4" fillId="12" borderId="60"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13" fillId="10" borderId="42" xfId="0" applyFont="1" applyFill="1" applyBorder="1" applyAlignment="1">
      <alignment horizontal="left" vertical="center" wrapText="1"/>
    </xf>
    <xf numFmtId="3" fontId="13" fillId="10" borderId="39"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3" fillId="2" borderId="19" xfId="0" applyNumberFormat="1" applyFont="1" applyFill="1" applyBorder="1" applyAlignment="1">
      <alignment horizontal="center" vertical="center" wrapText="1"/>
    </xf>
    <xf numFmtId="3" fontId="3" fillId="2" borderId="35" xfId="0" applyNumberFormat="1" applyFont="1" applyFill="1" applyBorder="1" applyAlignment="1">
      <alignment horizontal="center" vertical="center" wrapText="1"/>
    </xf>
    <xf numFmtId="10" fontId="0" fillId="4" borderId="35" xfId="0" applyNumberFormat="1" applyFill="1" applyBorder="1" applyAlignment="1">
      <alignment horizontal="center" vertical="center" wrapText="1"/>
    </xf>
    <xf numFmtId="0" fontId="5" fillId="10" borderId="64" xfId="0" applyFont="1" applyFill="1" applyBorder="1" applyAlignment="1">
      <alignment horizontal="left" vertical="center" wrapText="1"/>
    </xf>
    <xf numFmtId="10" fontId="13" fillId="10" borderId="65" xfId="0" applyNumberFormat="1" applyFont="1" applyFill="1" applyBorder="1" applyAlignment="1">
      <alignment horizontal="center" vertical="center" wrapText="1"/>
    </xf>
    <xf numFmtId="10" fontId="3" fillId="2" borderId="16" xfId="1" applyNumberFormat="1" applyFont="1" applyFill="1" applyBorder="1" applyAlignment="1">
      <alignment horizontal="center" vertical="center" wrapText="1"/>
    </xf>
    <xf numFmtId="10" fontId="3" fillId="2" borderId="19" xfId="1" applyNumberFormat="1" applyFont="1" applyFill="1" applyBorder="1" applyAlignment="1">
      <alignment horizontal="center" vertical="center" wrapText="1"/>
    </xf>
    <xf numFmtId="0" fontId="1" fillId="12" borderId="10" xfId="0" applyFont="1" applyFill="1" applyBorder="1" applyAlignment="1">
      <alignment horizontal="center" vertical="center" wrapText="1"/>
    </xf>
    <xf numFmtId="0" fontId="6" fillId="12" borderId="42" xfId="0" applyFont="1" applyFill="1" applyBorder="1" applyAlignment="1">
      <alignment vertical="center" wrapText="1"/>
    </xf>
    <xf numFmtId="0" fontId="6" fillId="12" borderId="42" xfId="0" applyFont="1" applyFill="1" applyBorder="1" applyAlignment="1">
      <alignment horizontal="justify" vertical="center" wrapText="1"/>
    </xf>
    <xf numFmtId="3" fontId="6" fillId="12" borderId="66" xfId="0" applyNumberFormat="1" applyFont="1" applyFill="1" applyBorder="1" applyAlignment="1">
      <alignment horizontal="center" vertical="center" wrapText="1"/>
    </xf>
    <xf numFmtId="0" fontId="4" fillId="12" borderId="64"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6" fillId="3" borderId="42" xfId="0" applyFont="1" applyFill="1" applyBorder="1" applyAlignment="1">
      <alignment vertical="center" wrapText="1"/>
    </xf>
    <xf numFmtId="0" fontId="6" fillId="3" borderId="42" xfId="0" applyFont="1" applyFill="1" applyBorder="1" applyAlignment="1">
      <alignment horizontal="left" vertical="center" wrapText="1"/>
    </xf>
    <xf numFmtId="3" fontId="6" fillId="3" borderId="66" xfId="0" applyNumberFormat="1" applyFont="1" applyFill="1" applyBorder="1" applyAlignment="1">
      <alignment horizontal="center" vertical="center" wrapText="1"/>
    </xf>
    <xf numFmtId="0" fontId="4" fillId="3" borderId="64" xfId="0" applyFont="1" applyFill="1" applyBorder="1" applyAlignment="1">
      <alignment horizontal="left" vertical="center" wrapText="1"/>
    </xf>
    <xf numFmtId="0" fontId="1" fillId="3" borderId="17" xfId="0" applyFont="1" applyFill="1" applyBorder="1" applyAlignment="1">
      <alignment horizontal="center" vertical="center" wrapText="1"/>
    </xf>
    <xf numFmtId="0" fontId="6" fillId="3" borderId="53" xfId="0" applyFont="1" applyFill="1" applyBorder="1" applyAlignment="1">
      <alignment vertical="center" wrapText="1"/>
    </xf>
    <xf numFmtId="0" fontId="6" fillId="3" borderId="53" xfId="0" applyFont="1" applyFill="1" applyBorder="1" applyAlignment="1">
      <alignment horizontal="left" vertical="center" wrapText="1"/>
    </xf>
    <xf numFmtId="3" fontId="6" fillId="3" borderId="67" xfId="0" applyNumberFormat="1" applyFont="1" applyFill="1" applyBorder="1" applyAlignment="1">
      <alignment horizontal="center" vertical="center" wrapText="1"/>
    </xf>
    <xf numFmtId="3" fontId="3" fillId="2" borderId="68" xfId="0" applyNumberFormat="1" applyFont="1" applyFill="1" applyBorder="1" applyAlignment="1">
      <alignment horizontal="center" vertical="center" wrapText="1"/>
    </xf>
    <xf numFmtId="3" fontId="3" fillId="2" borderId="69" xfId="0" applyNumberFormat="1" applyFont="1" applyFill="1" applyBorder="1" applyAlignment="1">
      <alignment horizontal="center" vertical="center" wrapText="1"/>
    </xf>
    <xf numFmtId="3" fontId="3" fillId="2" borderId="36" xfId="0" applyNumberFormat="1" applyFont="1" applyFill="1" applyBorder="1" applyAlignment="1">
      <alignment horizontal="center" vertical="center" wrapText="1"/>
    </xf>
    <xf numFmtId="10" fontId="0" fillId="4" borderId="34" xfId="0" applyNumberFormat="1" applyFill="1" applyBorder="1" applyAlignment="1">
      <alignment horizontal="center" vertical="center" wrapText="1"/>
    </xf>
    <xf numFmtId="10" fontId="0" fillId="4" borderId="36" xfId="0" applyNumberFormat="1" applyFill="1" applyBorder="1" applyAlignment="1">
      <alignment horizontal="center" vertical="center" wrapText="1"/>
    </xf>
    <xf numFmtId="0" fontId="4" fillId="3" borderId="70" xfId="0" applyFont="1" applyFill="1" applyBorder="1" applyAlignment="1">
      <alignment horizontal="left" vertical="center" wrapText="1"/>
    </xf>
    <xf numFmtId="0" fontId="14" fillId="0" borderId="0" xfId="0" applyFont="1" applyAlignment="1">
      <alignment vertical="center" wrapText="1"/>
    </xf>
    <xf numFmtId="0" fontId="14" fillId="0" borderId="18" xfId="0" applyFont="1" applyBorder="1" applyAlignment="1">
      <alignment vertical="center" wrapText="1"/>
    </xf>
    <xf numFmtId="0" fontId="11" fillId="0" borderId="0" xfId="0" applyFont="1" applyAlignment="1">
      <alignment horizontal="center" vertical="top"/>
    </xf>
    <xf numFmtId="0" fontId="13" fillId="10" borderId="71" xfId="0" applyFont="1" applyFill="1" applyBorder="1" applyAlignment="1">
      <alignment horizontal="center" vertical="center" wrapText="1"/>
    </xf>
    <xf numFmtId="0" fontId="5" fillId="10" borderId="71" xfId="0" applyFont="1" applyFill="1" applyBorder="1" applyAlignment="1">
      <alignment horizontal="center" vertical="center" wrapText="1"/>
    </xf>
    <xf numFmtId="0" fontId="3" fillId="12" borderId="71" xfId="0" applyFont="1" applyFill="1" applyBorder="1" applyAlignment="1">
      <alignment horizontal="center" vertical="center" wrapText="1"/>
    </xf>
    <xf numFmtId="0" fontId="4" fillId="12" borderId="71"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4" fillId="3" borderId="71"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3" fillId="13" borderId="73" xfId="0" applyFont="1" applyFill="1" applyBorder="1" applyAlignment="1">
      <alignment horizontal="center" vertical="center" wrapText="1"/>
    </xf>
    <xf numFmtId="0" fontId="4" fillId="13" borderId="73" xfId="0" applyFont="1" applyFill="1" applyBorder="1" applyAlignment="1">
      <alignment horizontal="center" vertical="center" wrapText="1"/>
    </xf>
    <xf numFmtId="10" fontId="3" fillId="2" borderId="28" xfId="1" applyNumberFormat="1" applyFont="1" applyFill="1" applyBorder="1" applyAlignment="1">
      <alignment horizontal="center" vertical="center" wrapText="1"/>
    </xf>
    <xf numFmtId="10" fontId="0" fillId="4" borderId="74" xfId="0" applyNumberFormat="1" applyFill="1" applyBorder="1" applyAlignment="1">
      <alignment horizontal="center" vertical="center" wrapText="1"/>
    </xf>
    <xf numFmtId="10" fontId="0" fillId="4" borderId="75" xfId="0" applyNumberFormat="1" applyFill="1" applyBorder="1" applyAlignment="1">
      <alignment horizontal="center" vertical="center" wrapText="1"/>
    </xf>
    <xf numFmtId="10" fontId="3" fillId="0" borderId="62" xfId="0" applyNumberFormat="1" applyFont="1" applyBorder="1" applyAlignment="1">
      <alignment horizontal="center" vertical="center" wrapText="1"/>
    </xf>
    <xf numFmtId="0" fontId="2" fillId="0" borderId="76" xfId="0" applyFont="1" applyBorder="1" applyAlignment="1">
      <alignment horizontal="center" vertical="center" wrapText="1"/>
    </xf>
    <xf numFmtId="0" fontId="3" fillId="0" borderId="77" xfId="0" applyFont="1" applyBorder="1" applyAlignment="1">
      <alignment horizontal="justify" vertical="center" wrapText="1"/>
    </xf>
    <xf numFmtId="0" fontId="3" fillId="0" borderId="77" xfId="0" applyFont="1" applyBorder="1" applyAlignment="1">
      <alignment horizontal="center" vertical="center" wrapText="1"/>
    </xf>
    <xf numFmtId="0" fontId="16" fillId="0" borderId="78" xfId="0" applyFont="1" applyBorder="1" applyAlignment="1">
      <alignment horizontal="center" vertical="center" wrapText="1"/>
    </xf>
    <xf numFmtId="10" fontId="7" fillId="0" borderId="79" xfId="3" applyNumberFormat="1" applyBorder="1" applyAlignment="1">
      <alignment horizontal="center" vertical="center"/>
    </xf>
    <xf numFmtId="10" fontId="7" fillId="0" borderId="42" xfId="3" applyNumberFormat="1" applyBorder="1" applyAlignment="1">
      <alignment horizontal="center" vertical="center"/>
    </xf>
    <xf numFmtId="10" fontId="7" fillId="0" borderId="80" xfId="3" applyNumberFormat="1" applyBorder="1" applyAlignment="1">
      <alignment horizontal="center" vertical="center"/>
    </xf>
    <xf numFmtId="0" fontId="17" fillId="3" borderId="14" xfId="0" applyFont="1" applyFill="1" applyBorder="1" applyAlignment="1">
      <alignment horizontal="justify" vertical="center" wrapText="1"/>
    </xf>
    <xf numFmtId="10" fontId="6" fillId="0" borderId="82" xfId="1" applyNumberFormat="1" applyFont="1" applyBorder="1" applyAlignment="1">
      <alignment horizontal="center" vertical="center" wrapText="1"/>
    </xf>
    <xf numFmtId="10" fontId="6" fillId="0" borderId="81" xfId="1" applyNumberFormat="1" applyFont="1" applyBorder="1" applyAlignment="1">
      <alignment horizontal="center" vertical="center" wrapText="1"/>
    </xf>
    <xf numFmtId="0" fontId="11" fillId="0" borderId="27" xfId="0" applyFont="1" applyBorder="1" applyAlignment="1">
      <alignment horizontal="center" vertical="top" wrapText="1"/>
    </xf>
    <xf numFmtId="0" fontId="11" fillId="0" borderId="27" xfId="0" applyFont="1" applyBorder="1" applyAlignment="1">
      <alignment horizontal="center" vertical="top"/>
    </xf>
    <xf numFmtId="0" fontId="5" fillId="10" borderId="4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13" fillId="10" borderId="63" xfId="0" applyFont="1" applyFill="1" applyBorder="1" applyAlignment="1">
      <alignment vertical="center" wrapText="1"/>
    </xf>
    <xf numFmtId="0" fontId="13" fillId="10" borderId="43" xfId="0" applyFont="1" applyFill="1" applyBorder="1" applyAlignment="1">
      <alignment vertical="center" wrapText="1"/>
    </xf>
    <xf numFmtId="0" fontId="15" fillId="10" borderId="25" xfId="0" applyFont="1" applyFill="1" applyBorder="1" applyAlignment="1">
      <alignment horizontal="center" vertical="center"/>
    </xf>
    <xf numFmtId="0" fontId="15" fillId="10" borderId="26" xfId="0" applyFont="1" applyFill="1" applyBorder="1" applyAlignment="1">
      <alignment horizontal="center" vertical="center"/>
    </xf>
    <xf numFmtId="0" fontId="8" fillId="10" borderId="8" xfId="0" applyFont="1" applyFill="1" applyBorder="1" applyAlignment="1">
      <alignment horizontal="center" vertical="center" wrapText="1"/>
    </xf>
    <xf numFmtId="0" fontId="8" fillId="10" borderId="55" xfId="0" applyFont="1" applyFill="1" applyBorder="1" applyAlignment="1">
      <alignment horizontal="center" vertical="center" wrapText="1"/>
    </xf>
    <xf numFmtId="0" fontId="9" fillId="11" borderId="56"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0" borderId="0" xfId="0" applyFont="1" applyAlignment="1">
      <alignment horizontal="center" vertical="center" wrapText="1"/>
    </xf>
    <xf numFmtId="0" fontId="14" fillId="10" borderId="18" xfId="0" applyFont="1" applyFill="1" applyBorder="1" applyAlignment="1">
      <alignment horizontal="center" vertical="center" wrapText="1"/>
    </xf>
    <xf numFmtId="0" fontId="14" fillId="10" borderId="0" xfId="0" applyFont="1" applyFill="1" applyAlignment="1">
      <alignment horizontal="center" vertical="center" wrapText="1"/>
    </xf>
    <xf numFmtId="0" fontId="14" fillId="0" borderId="18" xfId="0" applyFont="1" applyBorder="1" applyAlignment="1">
      <alignment horizontal="center" vertical="center" wrapText="1"/>
    </xf>
    <xf numFmtId="0" fontId="14" fillId="10" borderId="24" xfId="0" applyFont="1" applyFill="1" applyBorder="1" applyAlignment="1">
      <alignment horizontal="center" vertical="center" wrapText="1"/>
    </xf>
    <xf numFmtId="0" fontId="9" fillId="11" borderId="54" xfId="0" applyFont="1" applyFill="1" applyBorder="1" applyAlignment="1">
      <alignment horizontal="center" vertical="top" wrapText="1"/>
    </xf>
    <xf numFmtId="0" fontId="9" fillId="11" borderId="57" xfId="0" applyFont="1" applyFill="1" applyBorder="1" applyAlignment="1">
      <alignment horizontal="center" vertical="top" wrapText="1"/>
    </xf>
    <xf numFmtId="0" fontId="9" fillId="11" borderId="20" xfId="0" applyFont="1" applyFill="1" applyBorder="1" applyAlignment="1">
      <alignment horizontal="center" vertical="center" wrapText="1"/>
    </xf>
    <xf numFmtId="0" fontId="9" fillId="11" borderId="21"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9" fillId="11" borderId="7"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5" fillId="6" borderId="14"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3" fontId="4" fillId="7" borderId="7" xfId="0" applyNumberFormat="1" applyFont="1" applyFill="1" applyBorder="1" applyAlignment="1">
      <alignment horizontal="center" vertical="center" wrapText="1"/>
    </xf>
    <xf numFmtId="3" fontId="4" fillId="7" borderId="8" xfId="0" applyNumberFormat="1" applyFont="1" applyFill="1" applyBorder="1" applyAlignment="1">
      <alignment horizontal="center" vertical="center" wrapText="1"/>
    </xf>
    <xf numFmtId="3" fontId="4" fillId="7" borderId="9" xfId="0" applyNumberFormat="1" applyFont="1" applyFill="1" applyBorder="1" applyAlignment="1">
      <alignment horizontal="center" vertical="center" wrapText="1"/>
    </xf>
    <xf numFmtId="0" fontId="0" fillId="0" borderId="0" xfId="0" applyAlignment="1">
      <alignment horizontal="justify" vertical="center" wrapText="1"/>
    </xf>
  </cellXfs>
  <cellStyles count="4">
    <cellStyle name="Moneda" xfId="2" builtinId="4"/>
    <cellStyle name="Normal" xfId="0" builtinId="0"/>
    <cellStyle name="Normal 2" xfId="3" xr:uid="{5952364E-8B6A-42D4-849A-7BF40B81862E}"/>
    <cellStyle name="Porcentaje" xfId="1" builtinId="5"/>
  </cellStyles>
  <dxfs count="40">
    <dxf>
      <fill>
        <patternFill>
          <bgColor rgb="FFFFFF00"/>
        </patternFill>
      </fill>
    </dxf>
    <dxf>
      <font>
        <color rgb="FF9C5700"/>
      </font>
      <fill>
        <patternFill>
          <bgColor rgb="FFFFEB9C"/>
        </patternFill>
      </fill>
    </dxf>
    <dxf>
      <fill>
        <patternFill>
          <bgColor rgb="FF00B050"/>
        </patternFill>
      </fill>
    </dxf>
    <dxf>
      <fill>
        <patternFill>
          <bgColor rgb="FF00B050"/>
        </patternFill>
      </fill>
    </dxf>
    <dxf>
      <fill>
        <patternFill>
          <bgColor rgb="FFFF0000"/>
        </patternFill>
      </fill>
    </dxf>
    <dxf>
      <fill>
        <patternFill>
          <bgColor rgb="FF00B050"/>
        </patternFill>
      </fill>
    </dxf>
    <dxf>
      <font>
        <color rgb="FF9C5700"/>
      </font>
      <fill>
        <patternFill>
          <bgColor rgb="FFFFEB9C"/>
        </patternFill>
      </fill>
    </dxf>
    <dxf>
      <font>
        <color rgb="FF9C5700"/>
      </font>
      <fill>
        <patternFill>
          <bgColor rgb="FFFFEB9C"/>
        </patternFill>
      </fill>
    </dxf>
    <dxf>
      <fill>
        <patternFill>
          <bgColor rgb="FFFF000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ont>
        <color rgb="FF9C5700"/>
      </font>
      <fill>
        <patternFill>
          <bgColor rgb="FFFFEB9C"/>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DE9EB"/>
      <color rgb="FFBD2452"/>
      <color rgb="FF611D1D"/>
      <color rgb="FFFEF4F5"/>
      <color rgb="FFF9D3D8"/>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21</xdr:col>
      <xdr:colOff>489857</xdr:colOff>
      <xdr:row>1</xdr:row>
      <xdr:rowOff>312964</xdr:rowOff>
    </xdr:from>
    <xdr:to>
      <xdr:col>23</xdr:col>
      <xdr:colOff>4381501</xdr:colOff>
      <xdr:row>5</xdr:row>
      <xdr:rowOff>285750</xdr:rowOff>
    </xdr:to>
    <xdr:grpSp>
      <xdr:nvGrpSpPr>
        <xdr:cNvPr id="3" name="Grupo 2">
          <a:extLst>
            <a:ext uri="{FF2B5EF4-FFF2-40B4-BE49-F238E27FC236}">
              <a16:creationId xmlns:a16="http://schemas.microsoft.com/office/drawing/2014/main" id="{76E12E2C-3312-49C1-B4E1-D5B9CB67E135}"/>
            </a:ext>
          </a:extLst>
        </xdr:cNvPr>
        <xdr:cNvGrpSpPr/>
      </xdr:nvGrpSpPr>
      <xdr:grpSpPr>
        <a:xfrm>
          <a:off x="33030079" y="501112"/>
          <a:ext cx="6619792" cy="1873082"/>
          <a:chOff x="24896117" y="646906"/>
          <a:chExt cx="3783584" cy="1008063"/>
        </a:xfrm>
      </xdr:grpSpPr>
      <xdr:pic>
        <xdr:nvPicPr>
          <xdr:cNvPr id="4" name="Imagen 3">
            <a:extLst>
              <a:ext uri="{FF2B5EF4-FFF2-40B4-BE49-F238E27FC236}">
                <a16:creationId xmlns:a16="http://schemas.microsoft.com/office/drawing/2014/main" id="{757443FA-E053-4974-1C64-358E4D23E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5" name="Imagen 4">
            <a:extLst>
              <a:ext uri="{FF2B5EF4-FFF2-40B4-BE49-F238E27FC236}">
                <a16:creationId xmlns:a16="http://schemas.microsoft.com/office/drawing/2014/main" id="{357AC742-4360-DBBC-38D9-233D508A61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xdr:from>
      <xdr:col>1</xdr:col>
      <xdr:colOff>149678</xdr:colOff>
      <xdr:row>1</xdr:row>
      <xdr:rowOff>108857</xdr:rowOff>
    </xdr:from>
    <xdr:to>
      <xdr:col>3</xdr:col>
      <xdr:colOff>42091</xdr:colOff>
      <xdr:row>7</xdr:row>
      <xdr:rowOff>84059</xdr:rowOff>
    </xdr:to>
    <xdr:grpSp>
      <xdr:nvGrpSpPr>
        <xdr:cNvPr id="6" name="Grupo 5">
          <a:extLst>
            <a:ext uri="{FF2B5EF4-FFF2-40B4-BE49-F238E27FC236}">
              <a16:creationId xmlns:a16="http://schemas.microsoft.com/office/drawing/2014/main" id="{E4A2502C-E734-4E4B-82B6-CDA717F01F0B}"/>
            </a:ext>
          </a:extLst>
        </xdr:cNvPr>
        <xdr:cNvGrpSpPr/>
      </xdr:nvGrpSpPr>
      <xdr:grpSpPr>
        <a:xfrm>
          <a:off x="939900" y="297005"/>
          <a:ext cx="4407969" cy="2628091"/>
          <a:chOff x="843280" y="54008"/>
          <a:chExt cx="4287520" cy="2642202"/>
        </a:xfrm>
      </xdr:grpSpPr>
      <xdr:pic>
        <xdr:nvPicPr>
          <xdr:cNvPr id="7" name="Imagen 6">
            <a:extLst>
              <a:ext uri="{FF2B5EF4-FFF2-40B4-BE49-F238E27FC236}">
                <a16:creationId xmlns:a16="http://schemas.microsoft.com/office/drawing/2014/main" id="{8F54F548-25C3-BF11-A22E-9B81A047AED1}"/>
              </a:ext>
            </a:extLst>
          </xdr:cNvPr>
          <xdr:cNvPicPr>
            <a:picLocks noChangeAspect="1"/>
          </xdr:cNvPicPr>
        </xdr:nvPicPr>
        <xdr:blipFill>
          <a:blip xmlns:r="http://schemas.openxmlformats.org/officeDocument/2006/relationships" r:embed="rId3"/>
          <a:stretch>
            <a:fillRect/>
          </a:stretch>
        </xdr:blipFill>
        <xdr:spPr>
          <a:xfrm>
            <a:off x="843280" y="54008"/>
            <a:ext cx="1668145" cy="2642202"/>
          </a:xfrm>
          <a:prstGeom prst="rect">
            <a:avLst/>
          </a:prstGeom>
        </xdr:spPr>
      </xdr:pic>
      <xdr:pic>
        <xdr:nvPicPr>
          <xdr:cNvPr id="9" name="Imagen 8">
            <a:extLst>
              <a:ext uri="{FF2B5EF4-FFF2-40B4-BE49-F238E27FC236}">
                <a16:creationId xmlns:a16="http://schemas.microsoft.com/office/drawing/2014/main" id="{BA4E117C-039A-980A-E02F-67B4E89DD5C9}"/>
              </a:ext>
              <a:ext uri="{147F2762-F138-4A5C-976F-8EAC2B608ADB}">
                <a16:predDERef xmlns:a16="http://schemas.microsoft.com/office/drawing/2014/main" pred="{FD327EB9-D378-4A08-9593-3C626A485C2D}"/>
              </a:ext>
            </a:extLst>
          </xdr:cNvPr>
          <xdr:cNvPicPr>
            <a:picLocks noChangeAspect="1"/>
          </xdr:cNvPicPr>
        </xdr:nvPicPr>
        <xdr:blipFill>
          <a:blip xmlns:r="http://schemas.openxmlformats.org/officeDocument/2006/relationships" r:embed="rId4"/>
          <a:srcRect l="5984" t="2830" r="4724" b="3150"/>
          <a:stretch/>
        </xdr:blipFill>
        <xdr:spPr>
          <a:xfrm>
            <a:off x="3051175" y="142875"/>
            <a:ext cx="2079625" cy="216217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6"/>
  <sheetViews>
    <sheetView tabSelected="1" topLeftCell="U4" zoomScale="81" zoomScaleNormal="50" workbookViewId="0">
      <selection activeCell="Z11" sqref="Z11"/>
    </sheetView>
  </sheetViews>
  <sheetFormatPr baseColWidth="10" defaultRowHeight="14.4" x14ac:dyDescent="0.3"/>
  <cols>
    <col min="2" max="2" width="20.109375" customWidth="1"/>
    <col min="3" max="3" width="45.6640625" customWidth="1"/>
    <col min="4" max="4" width="33.88671875" customWidth="1"/>
    <col min="5" max="6" width="31.44140625" customWidth="1"/>
    <col min="7" max="7" width="22" customWidth="1"/>
    <col min="8" max="23" width="19.88671875" customWidth="1"/>
    <col min="24" max="24" width="71.44140625" customWidth="1"/>
  </cols>
  <sheetData>
    <row r="1" spans="1:24" ht="15" thickBot="1" x14ac:dyDescent="0.35"/>
    <row r="2" spans="1:24" ht="63" customHeight="1" x14ac:dyDescent="0.3">
      <c r="A2" s="2"/>
      <c r="B2" s="2"/>
      <c r="C2" s="2"/>
      <c r="D2" s="2"/>
      <c r="E2" s="123" t="s">
        <v>31</v>
      </c>
      <c r="F2" s="124"/>
      <c r="G2" s="124"/>
      <c r="H2" s="124"/>
      <c r="I2" s="124"/>
      <c r="J2" s="124"/>
      <c r="K2" s="124"/>
      <c r="L2" s="124"/>
      <c r="M2" s="124"/>
      <c r="N2" s="124"/>
      <c r="O2" s="124"/>
      <c r="P2" s="124"/>
      <c r="Q2" s="124"/>
      <c r="R2" s="124"/>
      <c r="S2" s="125"/>
      <c r="T2" s="126"/>
      <c r="U2" s="126"/>
    </row>
    <row r="3" spans="1:24" ht="30" customHeight="1" x14ac:dyDescent="0.3">
      <c r="A3" s="2"/>
      <c r="B3" s="2"/>
      <c r="C3" s="2"/>
      <c r="D3" s="2"/>
      <c r="E3" s="127" t="s">
        <v>32</v>
      </c>
      <c r="F3" s="128"/>
      <c r="G3" s="128"/>
      <c r="H3" s="128"/>
      <c r="I3" s="128"/>
      <c r="J3" s="128"/>
      <c r="K3" s="128"/>
      <c r="L3" s="128"/>
      <c r="M3" s="128"/>
      <c r="N3" s="128"/>
      <c r="O3" s="128"/>
      <c r="P3" s="128"/>
      <c r="Q3" s="128"/>
      <c r="R3" s="128"/>
      <c r="S3" s="128"/>
      <c r="T3" s="129"/>
      <c r="U3" s="126"/>
    </row>
    <row r="4" spans="1:24" ht="26.25" customHeight="1" x14ac:dyDescent="0.3">
      <c r="A4" s="2"/>
      <c r="B4" s="2"/>
      <c r="C4" s="2"/>
      <c r="D4" s="2"/>
      <c r="E4" s="127" t="s">
        <v>33</v>
      </c>
      <c r="F4" s="128"/>
      <c r="G4" s="128"/>
      <c r="H4" s="128"/>
      <c r="I4" s="128"/>
      <c r="J4" s="128"/>
      <c r="K4" s="128"/>
      <c r="L4" s="128"/>
      <c r="M4" s="128"/>
      <c r="N4" s="128"/>
      <c r="O4" s="128"/>
      <c r="P4" s="128"/>
      <c r="Q4" s="128"/>
      <c r="R4" s="128"/>
      <c r="S4" s="128"/>
      <c r="T4" s="129"/>
      <c r="U4" s="126"/>
    </row>
    <row r="5" spans="1:24" ht="30" customHeight="1" x14ac:dyDescent="0.3">
      <c r="A5" s="2"/>
      <c r="B5" s="2"/>
      <c r="C5" s="2"/>
      <c r="D5" s="2"/>
      <c r="E5" s="127" t="s">
        <v>30</v>
      </c>
      <c r="F5" s="128"/>
      <c r="G5" s="128"/>
      <c r="H5" s="128"/>
      <c r="I5" s="128"/>
      <c r="J5" s="128"/>
      <c r="K5" s="128"/>
      <c r="L5" s="128"/>
      <c r="M5" s="128"/>
      <c r="N5" s="128"/>
      <c r="O5" s="128"/>
      <c r="P5" s="128"/>
      <c r="Q5" s="128"/>
      <c r="R5" s="128"/>
      <c r="S5" s="130"/>
      <c r="T5" s="126"/>
      <c r="U5" s="126"/>
    </row>
    <row r="6" spans="1:24" ht="30.6" thickBot="1" x14ac:dyDescent="0.35">
      <c r="A6" s="2"/>
      <c r="B6" s="2"/>
      <c r="C6" s="2"/>
      <c r="D6" s="2"/>
      <c r="E6" s="44"/>
      <c r="F6" s="45"/>
      <c r="G6" s="45"/>
      <c r="H6" s="45"/>
      <c r="I6" s="45"/>
      <c r="J6" s="45"/>
      <c r="K6" s="45"/>
      <c r="L6" s="45"/>
      <c r="M6" s="45"/>
      <c r="N6" s="45"/>
      <c r="O6" s="45"/>
      <c r="P6" s="45"/>
      <c r="Q6" s="45"/>
      <c r="R6" s="45"/>
      <c r="S6" s="45"/>
      <c r="T6" s="85"/>
      <c r="U6" s="84"/>
    </row>
    <row r="7" spans="1:24" ht="28.95" customHeight="1" x14ac:dyDescent="0.3"/>
    <row r="8" spans="1:24" ht="33.75" customHeight="1" thickBot="1" x14ac:dyDescent="0.35">
      <c r="G8" s="117" t="s">
        <v>34</v>
      </c>
      <c r="H8" s="118"/>
      <c r="I8" s="118"/>
      <c r="J8" s="118"/>
      <c r="K8" s="118"/>
      <c r="L8" s="118"/>
      <c r="M8" s="118"/>
      <c r="N8" s="118"/>
      <c r="O8" s="118"/>
      <c r="P8" s="118"/>
      <c r="Q8" s="118"/>
      <c r="R8" s="118"/>
      <c r="S8" s="118"/>
      <c r="T8" s="118"/>
      <c r="U8" s="118"/>
      <c r="V8" s="118"/>
      <c r="W8" s="118"/>
      <c r="X8" s="118"/>
    </row>
    <row r="9" spans="1:24" ht="47.25" customHeight="1" thickBot="1" x14ac:dyDescent="0.35">
      <c r="B9" s="131" t="s">
        <v>0</v>
      </c>
      <c r="C9" s="131" t="s">
        <v>1</v>
      </c>
      <c r="D9" s="133" t="s">
        <v>2</v>
      </c>
      <c r="E9" s="134"/>
      <c r="F9" s="135"/>
      <c r="G9" s="140" t="s">
        <v>84</v>
      </c>
      <c r="H9" s="141"/>
      <c r="I9" s="141"/>
      <c r="J9" s="141"/>
      <c r="K9" s="142"/>
      <c r="L9" s="136" t="s">
        <v>35</v>
      </c>
      <c r="M9" s="136"/>
      <c r="N9" s="136"/>
      <c r="O9" s="137"/>
      <c r="P9" s="138" t="s">
        <v>36</v>
      </c>
      <c r="Q9" s="119"/>
      <c r="R9" s="119"/>
      <c r="S9" s="139"/>
      <c r="T9" s="119" t="s">
        <v>37</v>
      </c>
      <c r="U9" s="119"/>
      <c r="V9" s="119"/>
      <c r="W9" s="120"/>
      <c r="X9" s="121" t="s">
        <v>38</v>
      </c>
    </row>
    <row r="10" spans="1:24" ht="143.25" customHeight="1" thickBot="1" x14ac:dyDescent="0.35">
      <c r="B10" s="132"/>
      <c r="C10" s="132"/>
      <c r="D10" s="46" t="s">
        <v>3</v>
      </c>
      <c r="E10" s="46" t="s">
        <v>4</v>
      </c>
      <c r="F10" s="46" t="s">
        <v>5</v>
      </c>
      <c r="G10" s="47" t="s">
        <v>39</v>
      </c>
      <c r="H10" s="48" t="s">
        <v>6</v>
      </c>
      <c r="I10" s="49" t="s">
        <v>7</v>
      </c>
      <c r="J10" s="50" t="s">
        <v>8</v>
      </c>
      <c r="K10" s="51" t="s">
        <v>9</v>
      </c>
      <c r="L10" s="3" t="s">
        <v>6</v>
      </c>
      <c r="M10" s="52" t="s">
        <v>7</v>
      </c>
      <c r="N10" s="1" t="s">
        <v>8</v>
      </c>
      <c r="O10" s="53" t="s">
        <v>9</v>
      </c>
      <c r="P10" s="3" t="s">
        <v>6</v>
      </c>
      <c r="Q10" s="52" t="s">
        <v>7</v>
      </c>
      <c r="R10" s="1" t="s">
        <v>8</v>
      </c>
      <c r="S10" s="53" t="s">
        <v>9</v>
      </c>
      <c r="T10" s="3" t="s">
        <v>6</v>
      </c>
      <c r="U10" s="52" t="s">
        <v>7</v>
      </c>
      <c r="V10" s="1" t="s">
        <v>8</v>
      </c>
      <c r="W10" s="53" t="s">
        <v>9</v>
      </c>
      <c r="X10" s="122"/>
    </row>
    <row r="11" spans="1:24" ht="142.94999999999999" customHeight="1" x14ac:dyDescent="0.3">
      <c r="B11" s="101" t="s">
        <v>40</v>
      </c>
      <c r="C11" s="102" t="s">
        <v>85</v>
      </c>
      <c r="D11" s="102" t="s">
        <v>41</v>
      </c>
      <c r="E11" s="103" t="s">
        <v>42</v>
      </c>
      <c r="F11" s="104" t="s">
        <v>43</v>
      </c>
      <c r="G11" s="100">
        <v>0.8478</v>
      </c>
      <c r="H11" s="105">
        <v>0.21199999999999999</v>
      </c>
      <c r="I11" s="106">
        <v>0.21199999999999999</v>
      </c>
      <c r="J11" s="106">
        <v>0.21199999999999999</v>
      </c>
      <c r="K11" s="107">
        <v>0.21199999999999999</v>
      </c>
      <c r="L11" s="110">
        <v>0.21199999999999999</v>
      </c>
      <c r="M11" s="109">
        <v>0.21199999999999999</v>
      </c>
      <c r="N11" s="109">
        <v>0.21199999999999999</v>
      </c>
      <c r="O11" s="10"/>
      <c r="P11" s="98">
        <f t="shared" ref="P11:R12" si="0">IFERROR((L11/H11),"100%")</f>
        <v>1</v>
      </c>
      <c r="Q11" s="18">
        <f t="shared" si="0"/>
        <v>1</v>
      </c>
      <c r="R11" s="18">
        <f t="shared" si="0"/>
        <v>1</v>
      </c>
      <c r="S11" s="58"/>
      <c r="T11" s="98">
        <f>IFERROR((L11/G11),"No Programado")</f>
        <v>0.25005897617362582</v>
      </c>
      <c r="U11" s="18">
        <f>IFERROR((L11+M11)/$G$11, "No Programado")</f>
        <v>0.50011795234725165</v>
      </c>
      <c r="V11" s="18">
        <f>IFERROR((L11+M11+N11)/$G$11, "No Programado")</f>
        <v>0.75017692852087758</v>
      </c>
      <c r="W11" s="59"/>
      <c r="X11" s="108" t="s">
        <v>99</v>
      </c>
    </row>
    <row r="12" spans="1:24" ht="108.75" customHeight="1" x14ac:dyDescent="0.3">
      <c r="B12" s="113" t="s">
        <v>44</v>
      </c>
      <c r="C12" s="115" t="s">
        <v>54</v>
      </c>
      <c r="D12" s="54" t="s">
        <v>55</v>
      </c>
      <c r="E12" s="87" t="s">
        <v>27</v>
      </c>
      <c r="F12" s="88" t="s">
        <v>45</v>
      </c>
      <c r="G12" s="55">
        <f>SUM(H12:K12)</f>
        <v>6585000</v>
      </c>
      <c r="H12" s="56">
        <v>1945000</v>
      </c>
      <c r="I12" s="9">
        <v>1200000</v>
      </c>
      <c r="J12" s="9">
        <v>1590000</v>
      </c>
      <c r="K12" s="57">
        <v>1850000</v>
      </c>
      <c r="L12" s="8">
        <v>2066956</v>
      </c>
      <c r="M12" s="9">
        <v>1520398</v>
      </c>
      <c r="N12" s="9">
        <v>1639753</v>
      </c>
      <c r="O12" s="10"/>
      <c r="P12" s="98">
        <f t="shared" si="0"/>
        <v>1.0627023136246787</v>
      </c>
      <c r="Q12" s="18">
        <f t="shared" si="0"/>
        <v>1.2669983333333332</v>
      </c>
      <c r="R12" s="18">
        <f t="shared" si="0"/>
        <v>1.0312911949685535</v>
      </c>
      <c r="S12" s="58"/>
      <c r="T12" s="98">
        <f>IFERROR((L12/G12),"No Programado")</f>
        <v>0.31388853454821564</v>
      </c>
      <c r="U12" s="18">
        <f>IFERROR((L12+M12)/$G$12, "No Programado")</f>
        <v>0.54477661351556572</v>
      </c>
      <c r="V12" s="18">
        <f>IFERROR((L12+M12+N12)/$G$12, "No Programado")</f>
        <v>0.79378997722095668</v>
      </c>
      <c r="W12" s="59"/>
      <c r="X12" s="60" t="s">
        <v>87</v>
      </c>
    </row>
    <row r="13" spans="1:24" ht="106.5" customHeight="1" x14ac:dyDescent="0.3">
      <c r="B13" s="114"/>
      <c r="C13" s="116"/>
      <c r="D13" s="54" t="s">
        <v>56</v>
      </c>
      <c r="E13" s="87" t="s">
        <v>27</v>
      </c>
      <c r="F13" s="88" t="s">
        <v>74</v>
      </c>
      <c r="G13" s="61">
        <f>AVERAGE(H13:K13)</f>
        <v>0.80125000000000002</v>
      </c>
      <c r="H13" s="62">
        <v>0.83</v>
      </c>
      <c r="I13" s="43">
        <v>0.75</v>
      </c>
      <c r="J13" s="43">
        <v>0.84499999999999997</v>
      </c>
      <c r="K13" s="63">
        <v>0.78</v>
      </c>
      <c r="L13" s="97">
        <v>0.81330000000000002</v>
      </c>
      <c r="M13" s="43">
        <v>0.76229999999999998</v>
      </c>
      <c r="N13" s="43">
        <v>0.65669999999999995</v>
      </c>
      <c r="O13" s="10"/>
      <c r="P13" s="98">
        <f t="shared" ref="P13:P21" si="1">IFERROR((L13/H13),"100%")</f>
        <v>0.97987951807228924</v>
      </c>
      <c r="Q13" s="18">
        <f t="shared" ref="Q13:Q23" si="2">IFERROR((M13/I13),"100%")</f>
        <v>1.0164</v>
      </c>
      <c r="R13" s="18">
        <f t="shared" ref="R13:R23" si="3">IFERROR((N13/J13),"100%")</f>
        <v>0.77715976331360948</v>
      </c>
      <c r="S13" s="58"/>
      <c r="T13" s="98">
        <f t="shared" ref="T13:T23" si="4">IFERROR((L13/G13),"No Programado")</f>
        <v>1.0150390015600623</v>
      </c>
      <c r="U13" s="18">
        <f>IFERROR((L13+M13)/G13, "No Programado")</f>
        <v>1.966427457098284</v>
      </c>
      <c r="V13" s="18">
        <f>IFERROR((L13+M13+N13)/$G$13, "No Programado")</f>
        <v>2.786021840873635</v>
      </c>
      <c r="W13" s="59"/>
      <c r="X13" s="60" t="s">
        <v>88</v>
      </c>
    </row>
    <row r="14" spans="1:24" ht="120.75" customHeight="1" x14ac:dyDescent="0.3">
      <c r="B14" s="64" t="s">
        <v>46</v>
      </c>
      <c r="C14" s="65" t="s">
        <v>57</v>
      </c>
      <c r="D14" s="66" t="s">
        <v>58</v>
      </c>
      <c r="E14" s="89" t="s">
        <v>27</v>
      </c>
      <c r="F14" s="90" t="s">
        <v>75</v>
      </c>
      <c r="G14" s="67">
        <f t="shared" ref="G14:G23" si="5">SUM(H14:K14)</f>
        <v>10</v>
      </c>
      <c r="H14" s="56">
        <v>2</v>
      </c>
      <c r="I14" s="9">
        <v>3</v>
      </c>
      <c r="J14" s="9">
        <v>3</v>
      </c>
      <c r="K14" s="57">
        <v>2</v>
      </c>
      <c r="L14" s="8"/>
      <c r="M14" s="9">
        <v>2</v>
      </c>
      <c r="N14" s="9">
        <v>1</v>
      </c>
      <c r="O14" s="10"/>
      <c r="P14" s="98">
        <f t="shared" si="1"/>
        <v>0</v>
      </c>
      <c r="Q14" s="18">
        <f t="shared" si="2"/>
        <v>0.66666666666666663</v>
      </c>
      <c r="R14" s="18">
        <f t="shared" si="3"/>
        <v>0.33333333333333331</v>
      </c>
      <c r="S14" s="58"/>
      <c r="T14" s="98">
        <f t="shared" si="4"/>
        <v>0</v>
      </c>
      <c r="U14" s="18">
        <f t="shared" ref="U14:U23" si="6">IFERROR((L14+M14)/G14, "No Programado")</f>
        <v>0.2</v>
      </c>
      <c r="V14" s="18">
        <f>IFERROR((L14+M14+N14)/$G$14, "No Programado")</f>
        <v>0.3</v>
      </c>
      <c r="W14" s="59"/>
      <c r="X14" s="68" t="s">
        <v>89</v>
      </c>
    </row>
    <row r="15" spans="1:24" ht="117" customHeight="1" x14ac:dyDescent="0.3">
      <c r="B15" s="69" t="s">
        <v>15</v>
      </c>
      <c r="C15" s="70" t="s">
        <v>47</v>
      </c>
      <c r="D15" s="71" t="s">
        <v>59</v>
      </c>
      <c r="E15" s="91" t="s">
        <v>27</v>
      </c>
      <c r="F15" s="92" t="s">
        <v>76</v>
      </c>
      <c r="G15" s="72">
        <f t="shared" si="5"/>
        <v>5</v>
      </c>
      <c r="H15" s="56">
        <v>2</v>
      </c>
      <c r="I15" s="9">
        <v>1</v>
      </c>
      <c r="J15" s="9">
        <v>1</v>
      </c>
      <c r="K15" s="57">
        <v>1</v>
      </c>
      <c r="L15" s="8"/>
      <c r="M15" s="9">
        <v>2</v>
      </c>
      <c r="N15" s="9">
        <v>1</v>
      </c>
      <c r="O15" s="10"/>
      <c r="P15" s="98">
        <f t="shared" si="1"/>
        <v>0</v>
      </c>
      <c r="Q15" s="18">
        <f t="shared" si="2"/>
        <v>2</v>
      </c>
      <c r="R15" s="18">
        <f t="shared" si="3"/>
        <v>1</v>
      </c>
      <c r="S15" s="58"/>
      <c r="T15" s="98">
        <f t="shared" si="4"/>
        <v>0</v>
      </c>
      <c r="U15" s="18">
        <f t="shared" si="6"/>
        <v>0.4</v>
      </c>
      <c r="V15" s="18">
        <f>IFERROR((L15+M15+N15)/$G$15, "No Programado")</f>
        <v>0.6</v>
      </c>
      <c r="W15" s="59"/>
      <c r="X15" s="73" t="s">
        <v>90</v>
      </c>
    </row>
    <row r="16" spans="1:24" ht="112.5" customHeight="1" x14ac:dyDescent="0.3">
      <c r="B16" s="69" t="s">
        <v>15</v>
      </c>
      <c r="C16" s="70" t="s">
        <v>60</v>
      </c>
      <c r="D16" s="71" t="s">
        <v>61</v>
      </c>
      <c r="E16" s="93" t="s">
        <v>27</v>
      </c>
      <c r="F16" s="94" t="s">
        <v>77</v>
      </c>
      <c r="G16" s="72">
        <f t="shared" si="5"/>
        <v>5</v>
      </c>
      <c r="H16" s="56">
        <v>1</v>
      </c>
      <c r="I16" s="9">
        <v>2</v>
      </c>
      <c r="J16" s="9">
        <v>1</v>
      </c>
      <c r="K16" s="57">
        <v>1</v>
      </c>
      <c r="L16" s="8">
        <v>1</v>
      </c>
      <c r="M16" s="9">
        <v>3</v>
      </c>
      <c r="N16" s="9">
        <v>1</v>
      </c>
      <c r="O16" s="10"/>
      <c r="P16" s="98">
        <f t="shared" si="1"/>
        <v>1</v>
      </c>
      <c r="Q16" s="18">
        <f t="shared" si="2"/>
        <v>1.5</v>
      </c>
      <c r="R16" s="18">
        <f t="shared" si="3"/>
        <v>1</v>
      </c>
      <c r="S16" s="58"/>
      <c r="T16" s="98">
        <f t="shared" si="4"/>
        <v>0.2</v>
      </c>
      <c r="U16" s="18">
        <f t="shared" si="6"/>
        <v>0.8</v>
      </c>
      <c r="V16" s="18">
        <f>IFERROR((L16+M16+N16)/$G$16, "No Programado")</f>
        <v>1</v>
      </c>
      <c r="W16" s="59"/>
      <c r="X16" s="73" t="s">
        <v>91</v>
      </c>
    </row>
    <row r="17" spans="2:24" ht="112.5" customHeight="1" x14ac:dyDescent="0.3">
      <c r="B17" s="64" t="s">
        <v>48</v>
      </c>
      <c r="C17" s="65" t="s">
        <v>49</v>
      </c>
      <c r="D17" s="66" t="s">
        <v>62</v>
      </c>
      <c r="E17" s="89" t="s">
        <v>27</v>
      </c>
      <c r="F17" s="90" t="s">
        <v>78</v>
      </c>
      <c r="G17" s="67">
        <f t="shared" si="5"/>
        <v>6</v>
      </c>
      <c r="H17" s="56">
        <v>2</v>
      </c>
      <c r="I17" s="9">
        <v>1</v>
      </c>
      <c r="J17" s="9">
        <v>2</v>
      </c>
      <c r="K17" s="57">
        <v>1</v>
      </c>
      <c r="L17" s="8">
        <v>2</v>
      </c>
      <c r="M17" s="9">
        <v>1</v>
      </c>
      <c r="N17" s="9"/>
      <c r="O17" s="10"/>
      <c r="P17" s="98">
        <f t="shared" si="1"/>
        <v>1</v>
      </c>
      <c r="Q17" s="18">
        <f t="shared" si="2"/>
        <v>1</v>
      </c>
      <c r="R17" s="18">
        <f t="shared" si="3"/>
        <v>0</v>
      </c>
      <c r="S17" s="58"/>
      <c r="T17" s="98">
        <f t="shared" si="4"/>
        <v>0.33333333333333331</v>
      </c>
      <c r="U17" s="18">
        <f t="shared" si="6"/>
        <v>0.5</v>
      </c>
      <c r="V17" s="18">
        <f>IFERROR((L17+M17+N17)/$G$17, "No Programado")</f>
        <v>0.5</v>
      </c>
      <c r="W17" s="59"/>
      <c r="X17" s="68" t="s">
        <v>92</v>
      </c>
    </row>
    <row r="18" spans="2:24" ht="112.5" customHeight="1" x14ac:dyDescent="0.3">
      <c r="B18" s="69" t="s">
        <v>15</v>
      </c>
      <c r="C18" s="70" t="s">
        <v>50</v>
      </c>
      <c r="D18" s="71" t="s">
        <v>63</v>
      </c>
      <c r="E18" s="93" t="s">
        <v>27</v>
      </c>
      <c r="F18" s="94" t="s">
        <v>77</v>
      </c>
      <c r="G18" s="72">
        <f t="shared" si="5"/>
        <v>7</v>
      </c>
      <c r="H18" s="56">
        <v>1</v>
      </c>
      <c r="I18" s="9">
        <v>2</v>
      </c>
      <c r="J18" s="9">
        <v>2</v>
      </c>
      <c r="K18" s="57">
        <v>2</v>
      </c>
      <c r="L18" s="8">
        <v>1</v>
      </c>
      <c r="M18" s="9">
        <v>3</v>
      </c>
      <c r="N18" s="9">
        <v>2</v>
      </c>
      <c r="O18" s="10"/>
      <c r="P18" s="98">
        <f t="shared" si="1"/>
        <v>1</v>
      </c>
      <c r="Q18" s="18">
        <f t="shared" si="2"/>
        <v>1.5</v>
      </c>
      <c r="R18" s="18">
        <f t="shared" si="3"/>
        <v>1</v>
      </c>
      <c r="S18" s="58"/>
      <c r="T18" s="98">
        <f t="shared" si="4"/>
        <v>0.14285714285714285</v>
      </c>
      <c r="U18" s="18">
        <f t="shared" si="6"/>
        <v>0.5714285714285714</v>
      </c>
      <c r="V18" s="18">
        <f>IFERROR((L18+M18+N18)/$G$18, "No Programado")</f>
        <v>0.8571428571428571</v>
      </c>
      <c r="W18" s="59"/>
      <c r="X18" s="73" t="s">
        <v>93</v>
      </c>
    </row>
    <row r="19" spans="2:24" ht="112.5" customHeight="1" x14ac:dyDescent="0.3">
      <c r="B19" s="69" t="s">
        <v>15</v>
      </c>
      <c r="C19" s="70" t="s">
        <v>64</v>
      </c>
      <c r="D19" s="71" t="s">
        <v>65</v>
      </c>
      <c r="E19" s="93" t="s">
        <v>27</v>
      </c>
      <c r="F19" s="94" t="s">
        <v>79</v>
      </c>
      <c r="G19" s="72">
        <f t="shared" si="5"/>
        <v>220000</v>
      </c>
      <c r="H19" s="56">
        <v>60000</v>
      </c>
      <c r="I19" s="9">
        <v>50000</v>
      </c>
      <c r="J19" s="9">
        <v>50000</v>
      </c>
      <c r="K19" s="57">
        <v>60000</v>
      </c>
      <c r="L19" s="8">
        <v>27100</v>
      </c>
      <c r="M19" s="9">
        <v>232834</v>
      </c>
      <c r="N19" s="9">
        <v>123204</v>
      </c>
      <c r="O19" s="10"/>
      <c r="P19" s="98">
        <f t="shared" si="1"/>
        <v>0.45166666666666666</v>
      </c>
      <c r="Q19" s="18">
        <f t="shared" si="2"/>
        <v>4.6566799999999997</v>
      </c>
      <c r="R19" s="18">
        <f t="shared" si="3"/>
        <v>2.46408</v>
      </c>
      <c r="S19" s="58"/>
      <c r="T19" s="98">
        <f t="shared" si="4"/>
        <v>0.12318181818181818</v>
      </c>
      <c r="U19" s="18">
        <f t="shared" si="6"/>
        <v>1.1815181818181819</v>
      </c>
      <c r="V19" s="18">
        <f>IFERROR((L19+M19+N19)/$G$19, "No Programado")</f>
        <v>1.7415363636363637</v>
      </c>
      <c r="W19" s="59"/>
      <c r="X19" s="73" t="s">
        <v>94</v>
      </c>
    </row>
    <row r="20" spans="2:24" ht="112.5" customHeight="1" x14ac:dyDescent="0.3">
      <c r="B20" s="64" t="s">
        <v>51</v>
      </c>
      <c r="C20" s="65" t="s">
        <v>66</v>
      </c>
      <c r="D20" s="66" t="s">
        <v>67</v>
      </c>
      <c r="E20" s="89" t="s">
        <v>27</v>
      </c>
      <c r="F20" s="90" t="s">
        <v>80</v>
      </c>
      <c r="G20" s="67">
        <f t="shared" si="5"/>
        <v>3</v>
      </c>
      <c r="H20" s="56"/>
      <c r="I20" s="9">
        <v>1</v>
      </c>
      <c r="J20" s="9">
        <v>1</v>
      </c>
      <c r="K20" s="57">
        <v>1</v>
      </c>
      <c r="L20" s="8"/>
      <c r="M20" s="9"/>
      <c r="N20" s="9">
        <v>1</v>
      </c>
      <c r="O20" s="10"/>
      <c r="P20" s="98" t="str">
        <f t="shared" si="1"/>
        <v>100%</v>
      </c>
      <c r="Q20" s="18">
        <f t="shared" si="2"/>
        <v>0</v>
      </c>
      <c r="R20" s="18">
        <f t="shared" si="3"/>
        <v>1</v>
      </c>
      <c r="S20" s="58"/>
      <c r="T20" s="98">
        <f t="shared" si="4"/>
        <v>0</v>
      </c>
      <c r="U20" s="18">
        <f t="shared" si="6"/>
        <v>0</v>
      </c>
      <c r="V20" s="18">
        <f>IFERROR((L20+M20+N20)/$G$20, "No Programado")</f>
        <v>0.33333333333333331</v>
      </c>
      <c r="W20" s="59"/>
      <c r="X20" s="68" t="s">
        <v>95</v>
      </c>
    </row>
    <row r="21" spans="2:24" ht="112.5" customHeight="1" x14ac:dyDescent="0.3">
      <c r="B21" s="69" t="s">
        <v>15</v>
      </c>
      <c r="C21" s="70" t="s">
        <v>52</v>
      </c>
      <c r="D21" s="71" t="s">
        <v>68</v>
      </c>
      <c r="E21" s="93" t="s">
        <v>27</v>
      </c>
      <c r="F21" s="94" t="s">
        <v>81</v>
      </c>
      <c r="G21" s="72">
        <f t="shared" si="5"/>
        <v>360</v>
      </c>
      <c r="H21" s="56">
        <v>90</v>
      </c>
      <c r="I21" s="9">
        <v>90</v>
      </c>
      <c r="J21" s="9">
        <v>90</v>
      </c>
      <c r="K21" s="57">
        <v>90</v>
      </c>
      <c r="L21" s="8">
        <v>85</v>
      </c>
      <c r="M21" s="9">
        <v>18</v>
      </c>
      <c r="N21" s="9">
        <v>24</v>
      </c>
      <c r="O21" s="10"/>
      <c r="P21" s="98">
        <f t="shared" si="1"/>
        <v>0.94444444444444442</v>
      </c>
      <c r="Q21" s="18">
        <f t="shared" si="2"/>
        <v>0.2</v>
      </c>
      <c r="R21" s="18">
        <f t="shared" si="3"/>
        <v>0.26666666666666666</v>
      </c>
      <c r="S21" s="58"/>
      <c r="T21" s="98">
        <f t="shared" si="4"/>
        <v>0.2361111111111111</v>
      </c>
      <c r="U21" s="18">
        <f t="shared" si="6"/>
        <v>0.28611111111111109</v>
      </c>
      <c r="V21" s="18">
        <f>IFERROR((L21+M21+N21)/$G$21, "No Programado")</f>
        <v>0.3527777777777778</v>
      </c>
      <c r="W21" s="59"/>
      <c r="X21" s="73" t="s">
        <v>96</v>
      </c>
    </row>
    <row r="22" spans="2:24" ht="112.5" customHeight="1" x14ac:dyDescent="0.3">
      <c r="B22" s="69" t="s">
        <v>15</v>
      </c>
      <c r="C22" s="70" t="s">
        <v>69</v>
      </c>
      <c r="D22" s="71" t="s">
        <v>70</v>
      </c>
      <c r="E22" s="93" t="s">
        <v>27</v>
      </c>
      <c r="F22" s="94" t="s">
        <v>82</v>
      </c>
      <c r="G22" s="72">
        <f>SUM(H22:K22)</f>
        <v>280</v>
      </c>
      <c r="H22" s="56">
        <v>70</v>
      </c>
      <c r="I22" s="9">
        <v>70</v>
      </c>
      <c r="J22" s="9">
        <v>70</v>
      </c>
      <c r="K22" s="57">
        <v>70</v>
      </c>
      <c r="L22" s="8">
        <v>248</v>
      </c>
      <c r="M22" s="9">
        <v>650</v>
      </c>
      <c r="N22" s="9">
        <v>651</v>
      </c>
      <c r="O22" s="10"/>
      <c r="P22" s="98">
        <f>IFERROR((L22/H22),"100%")</f>
        <v>3.5428571428571427</v>
      </c>
      <c r="Q22" s="18">
        <f t="shared" si="2"/>
        <v>9.2857142857142865</v>
      </c>
      <c r="R22" s="18">
        <f t="shared" si="3"/>
        <v>9.3000000000000007</v>
      </c>
      <c r="S22" s="58"/>
      <c r="T22" s="98">
        <f t="shared" si="4"/>
        <v>0.88571428571428568</v>
      </c>
      <c r="U22" s="18">
        <f t="shared" si="6"/>
        <v>3.2071428571428573</v>
      </c>
      <c r="V22" s="18">
        <f>IFERROR((L22+M22+N22)/$G$22, "No Programado")</f>
        <v>5.5321428571428575</v>
      </c>
      <c r="W22" s="59"/>
      <c r="X22" s="73" t="s">
        <v>97</v>
      </c>
    </row>
    <row r="23" spans="2:24" ht="112.5" customHeight="1" thickBot="1" x14ac:dyDescent="0.35">
      <c r="B23" s="74" t="s">
        <v>15</v>
      </c>
      <c r="C23" s="75" t="s">
        <v>53</v>
      </c>
      <c r="D23" s="76" t="s">
        <v>71</v>
      </c>
      <c r="E23" s="95" t="s">
        <v>28</v>
      </c>
      <c r="F23" s="96" t="s">
        <v>83</v>
      </c>
      <c r="G23" s="77">
        <f t="shared" si="5"/>
        <v>1</v>
      </c>
      <c r="H23" s="78"/>
      <c r="I23" s="12"/>
      <c r="J23" s="12">
        <v>1</v>
      </c>
      <c r="K23" s="79"/>
      <c r="L23" s="11"/>
      <c r="M23" s="12"/>
      <c r="N23" s="12"/>
      <c r="O23" s="13"/>
      <c r="P23" s="99" t="str">
        <f>IFERROR((L23/H23),"100%")</f>
        <v>100%</v>
      </c>
      <c r="Q23" s="81" t="str">
        <f t="shared" si="2"/>
        <v>100%</v>
      </c>
      <c r="R23" s="81">
        <f t="shared" si="3"/>
        <v>0</v>
      </c>
      <c r="S23" s="80"/>
      <c r="T23" s="99">
        <f t="shared" si="4"/>
        <v>0</v>
      </c>
      <c r="U23" s="81">
        <f t="shared" si="6"/>
        <v>0</v>
      </c>
      <c r="V23" s="81">
        <f>IFERROR((L23+M23+N23)/$G$23, "No Programado")</f>
        <v>0</v>
      </c>
      <c r="W23" s="82"/>
      <c r="X23" s="83" t="s">
        <v>98</v>
      </c>
    </row>
    <row r="24" spans="2:24" x14ac:dyDescent="0.3">
      <c r="E24" s="29"/>
      <c r="F24" s="29"/>
    </row>
    <row r="27" spans="2:24" ht="48.75" customHeight="1" x14ac:dyDescent="0.3">
      <c r="C27" s="111" t="s">
        <v>72</v>
      </c>
      <c r="D27" s="112"/>
      <c r="E27" s="112"/>
      <c r="F27" s="112"/>
      <c r="G27" s="86"/>
      <c r="L27" s="111" t="s">
        <v>86</v>
      </c>
      <c r="M27" s="112"/>
      <c r="N27" s="112"/>
      <c r="O27" s="112"/>
      <c r="P27" s="112"/>
      <c r="Q27" s="112"/>
      <c r="V27" s="111" t="s">
        <v>73</v>
      </c>
      <c r="W27" s="112"/>
      <c r="X27" s="112"/>
    </row>
    <row r="28" spans="2:24" ht="31.5" customHeight="1" x14ac:dyDescent="0.3"/>
    <row r="29" spans="2:24" ht="25.2" customHeight="1" x14ac:dyDescent="0.3"/>
    <row r="30" spans="2:24" ht="25.2" customHeight="1" thickBot="1" x14ac:dyDescent="0.35"/>
    <row r="31" spans="2:24" ht="32.4" customHeight="1" thickBot="1" x14ac:dyDescent="0.35">
      <c r="E31" s="145" t="s">
        <v>17</v>
      </c>
      <c r="F31" s="146"/>
      <c r="G31" s="146"/>
      <c r="H31" s="146"/>
      <c r="I31" s="146"/>
      <c r="J31" s="146"/>
      <c r="K31" s="146"/>
      <c r="L31" s="146"/>
      <c r="M31" s="146"/>
      <c r="N31" s="146"/>
      <c r="O31" s="146"/>
      <c r="P31" s="146"/>
      <c r="Q31" s="146"/>
      <c r="R31" s="146"/>
      <c r="S31" s="146"/>
      <c r="T31" s="146"/>
      <c r="U31" s="146"/>
      <c r="V31" s="146"/>
      <c r="W31" s="147"/>
    </row>
    <row r="32" spans="2:24" ht="28.95" customHeight="1" thickBot="1" x14ac:dyDescent="0.35">
      <c r="E32" s="143" t="s">
        <v>18</v>
      </c>
      <c r="F32" s="143" t="s">
        <v>10</v>
      </c>
      <c r="G32" s="148" t="s">
        <v>11</v>
      </c>
      <c r="H32" s="149"/>
      <c r="I32" s="149"/>
      <c r="J32" s="150"/>
      <c r="K32" s="148" t="s">
        <v>12</v>
      </c>
      <c r="L32" s="149"/>
      <c r="M32" s="149"/>
      <c r="N32" s="150"/>
      <c r="O32" s="148" t="s">
        <v>13</v>
      </c>
      <c r="P32" s="149"/>
      <c r="Q32" s="149"/>
      <c r="R32" s="150"/>
      <c r="S32" s="148" t="s">
        <v>14</v>
      </c>
      <c r="T32" s="149"/>
      <c r="U32" s="149"/>
      <c r="V32" s="150"/>
      <c r="W32" s="143" t="s">
        <v>16</v>
      </c>
    </row>
    <row r="33" spans="5:23" ht="33" customHeight="1" thickBot="1" x14ac:dyDescent="0.35">
      <c r="E33" s="144"/>
      <c r="F33" s="144"/>
      <c r="G33" s="4" t="s">
        <v>19</v>
      </c>
      <c r="H33" s="5" t="s">
        <v>20</v>
      </c>
      <c r="I33" s="6" t="s">
        <v>21</v>
      </c>
      <c r="J33" s="7" t="s">
        <v>22</v>
      </c>
      <c r="K33" s="4" t="s">
        <v>19</v>
      </c>
      <c r="L33" s="5" t="s">
        <v>20</v>
      </c>
      <c r="M33" s="6" t="s">
        <v>21</v>
      </c>
      <c r="N33" s="7" t="s">
        <v>22</v>
      </c>
      <c r="O33" s="4" t="s">
        <v>6</v>
      </c>
      <c r="P33" s="5" t="s">
        <v>7</v>
      </c>
      <c r="Q33" s="6" t="s">
        <v>8</v>
      </c>
      <c r="R33" s="7" t="s">
        <v>9</v>
      </c>
      <c r="S33" s="4" t="s">
        <v>6</v>
      </c>
      <c r="T33" s="5" t="s">
        <v>7</v>
      </c>
      <c r="U33" s="6" t="s">
        <v>8</v>
      </c>
      <c r="V33" s="7" t="s">
        <v>9</v>
      </c>
      <c r="W33" s="144"/>
    </row>
    <row r="34" spans="5:23" ht="15.75" customHeight="1" thickBot="1" x14ac:dyDescent="0.35">
      <c r="E34" s="23"/>
      <c r="F34" s="24"/>
      <c r="G34" s="19"/>
      <c r="H34" s="20"/>
      <c r="I34" s="20"/>
      <c r="J34" s="21"/>
      <c r="K34" s="19"/>
      <c r="L34" s="20"/>
      <c r="M34" s="33"/>
      <c r="N34" s="34"/>
      <c r="O34" s="35" t="str">
        <f t="shared" ref="O34" si="7">IFERROR((K34/G34),"100%")</f>
        <v>100%</v>
      </c>
      <c r="P34" s="36" t="str">
        <f t="shared" ref="P34" si="8">IFERROR((L34/H34),"100%")</f>
        <v>100%</v>
      </c>
      <c r="Q34" s="36" t="str">
        <f t="shared" ref="Q34" si="9">IFERROR((M34/I34),"100%")</f>
        <v>100%</v>
      </c>
      <c r="R34" s="37" t="str">
        <f t="shared" ref="R34" si="10">IFERROR((N34/J34),"100%")</f>
        <v>100%</v>
      </c>
      <c r="S34" s="35" t="str">
        <f>IFERROR(((K34)/(G34)),"100%")</f>
        <v>100%</v>
      </c>
      <c r="T34" s="38" t="str">
        <f>IFERROR(((L34+M34)/(H34+I34)),"100%")</f>
        <v>100%</v>
      </c>
      <c r="U34" s="36" t="str">
        <f>IFERROR(((L34+M34+N34)/(H34+I34+J34)),"100%")</f>
        <v>100%</v>
      </c>
      <c r="V34" s="37" t="str">
        <f>IFERROR(((L34+M34+N34+O34)/(H34+I34+J34+K34)),"100%")</f>
        <v>100%</v>
      </c>
      <c r="W34" s="22"/>
    </row>
    <row r="35" spans="5:23" ht="28.2" thickBot="1" x14ac:dyDescent="0.35">
      <c r="E35" s="28" t="s">
        <v>29</v>
      </c>
      <c r="F35" s="30"/>
      <c r="G35" s="25"/>
      <c r="H35" s="26"/>
      <c r="I35" s="26"/>
      <c r="J35" s="27"/>
      <c r="K35" s="31"/>
      <c r="L35" s="32"/>
      <c r="M35" s="25"/>
      <c r="N35" s="27"/>
      <c r="O35" s="39">
        <f t="shared" ref="O35:Q35" si="11">IFERROR(K35/G35,"100"%)</f>
        <v>1</v>
      </c>
      <c r="P35" s="39">
        <f t="shared" si="11"/>
        <v>1</v>
      </c>
      <c r="Q35" s="39">
        <f t="shared" si="11"/>
        <v>1</v>
      </c>
      <c r="R35" s="40"/>
      <c r="S35" s="41" t="str">
        <f>IFERROR(K35/F35,"100%")</f>
        <v>100%</v>
      </c>
      <c r="T35" s="41" t="str">
        <f>IFERROR(L35/G35,"100%")</f>
        <v>100%</v>
      </c>
      <c r="U35" s="41" t="str">
        <f>IFERROR(M35/H35,"100%")</f>
        <v>100%</v>
      </c>
      <c r="V35" s="40"/>
      <c r="W35" s="42"/>
    </row>
    <row r="36" spans="5:23" x14ac:dyDescent="0.3">
      <c r="E36" s="29"/>
      <c r="F36" s="29"/>
      <c r="K36" s="29"/>
      <c r="L36" s="29"/>
      <c r="W36" s="29"/>
    </row>
  </sheetData>
  <mergeCells count="30">
    <mergeCell ref="W32:W33"/>
    <mergeCell ref="E31:W31"/>
    <mergeCell ref="F32:F33"/>
    <mergeCell ref="G32:J32"/>
    <mergeCell ref="K32:N32"/>
    <mergeCell ref="O32:R32"/>
    <mergeCell ref="S32:V32"/>
    <mergeCell ref="E32:E33"/>
    <mergeCell ref="B9:B10"/>
    <mergeCell ref="C9:C10"/>
    <mergeCell ref="D9:F9"/>
    <mergeCell ref="L9:O9"/>
    <mergeCell ref="P9:S9"/>
    <mergeCell ref="G9:K9"/>
    <mergeCell ref="G8:X8"/>
    <mergeCell ref="T9:W9"/>
    <mergeCell ref="X9:X10"/>
    <mergeCell ref="E2:S2"/>
    <mergeCell ref="T2:U2"/>
    <mergeCell ref="E3:S3"/>
    <mergeCell ref="T3:U3"/>
    <mergeCell ref="E4:S4"/>
    <mergeCell ref="T4:U4"/>
    <mergeCell ref="E5:S5"/>
    <mergeCell ref="T5:U5"/>
    <mergeCell ref="C27:F27"/>
    <mergeCell ref="L27:Q27"/>
    <mergeCell ref="B12:B13"/>
    <mergeCell ref="C12:C13"/>
    <mergeCell ref="V27:X27"/>
  </mergeCells>
  <phoneticPr fontId="10" type="noConversion"/>
  <conditionalFormatting sqref="G34:J35">
    <cfRule type="containsBlanks" dxfId="39" priority="82">
      <formula>LEN(TRIM(G34))=0</formula>
    </cfRule>
  </conditionalFormatting>
  <conditionalFormatting sqref="H11">
    <cfRule type="cellIs" priority="2" operator="equal">
      <formula>"NO DISPONIBLE"</formula>
    </cfRule>
  </conditionalFormatting>
  <conditionalFormatting sqref="H12:K23">
    <cfRule type="containsBlanks" dxfId="38" priority="81">
      <formula>LEN(TRIM(H12))=0</formula>
    </cfRule>
  </conditionalFormatting>
  <conditionalFormatting sqref="I11:K11">
    <cfRule type="cellIs" dxfId="37" priority="1" operator="equal">
      <formula>"NO DISPONIBLE"</formula>
    </cfRule>
  </conditionalFormatting>
  <conditionalFormatting sqref="K34:N35">
    <cfRule type="containsBlanks" dxfId="36" priority="104">
      <formula>LEN(TRIM(K34))=0</formula>
    </cfRule>
  </conditionalFormatting>
  <conditionalFormatting sqref="L11:N11">
    <cfRule type="cellIs" priority="71" operator="equal">
      <formula>"NO DISPONIBLE"</formula>
    </cfRule>
  </conditionalFormatting>
  <conditionalFormatting sqref="L12:O23">
    <cfRule type="containsBlanks" dxfId="35" priority="74">
      <formula>LEN(TRIM(L12))=0</formula>
    </cfRule>
  </conditionalFormatting>
  <conditionalFormatting sqref="O11">
    <cfRule type="containsBlanks" dxfId="34" priority="11">
      <formula>LEN(TRIM(O11))=0</formula>
    </cfRule>
  </conditionalFormatting>
  <conditionalFormatting sqref="O35:Q35">
    <cfRule type="cellIs" dxfId="33" priority="199" stopIfTrue="1" operator="greaterThanOrEqual">
      <formula>1.2</formula>
    </cfRule>
    <cfRule type="containsBlanks" dxfId="32" priority="200" stopIfTrue="1">
      <formula>LEN(TRIM(O35))=0</formula>
    </cfRule>
    <cfRule type="cellIs" dxfId="31" priority="195" stopIfTrue="1" operator="equal">
      <formula>"100%"</formula>
    </cfRule>
    <cfRule type="cellIs" dxfId="30" priority="196" stopIfTrue="1" operator="lessThan">
      <formula>0.5</formula>
    </cfRule>
    <cfRule type="cellIs" dxfId="29" priority="197" stopIfTrue="1" operator="between">
      <formula>0.5</formula>
      <formula>0.7</formula>
    </cfRule>
    <cfRule type="cellIs" dxfId="28" priority="198" stopIfTrue="1" operator="between">
      <formula>0.7</formula>
      <formula>1.2</formula>
    </cfRule>
  </conditionalFormatting>
  <conditionalFormatting sqref="O34:V34">
    <cfRule type="containsBlanks" dxfId="27" priority="96" stopIfTrue="1">
      <formula>LEN(TRIM(O34))=0</formula>
    </cfRule>
    <cfRule type="cellIs" dxfId="26" priority="95" stopIfTrue="1" operator="greaterThanOrEqual">
      <formula>1.2</formula>
    </cfRule>
    <cfRule type="cellIs" dxfId="25" priority="91" stopIfTrue="1" operator="equal">
      <formula>"100%"</formula>
    </cfRule>
    <cfRule type="cellIs" dxfId="24" priority="92" stopIfTrue="1" operator="lessThan">
      <formula>0.5</formula>
    </cfRule>
    <cfRule type="cellIs" dxfId="23" priority="93" stopIfTrue="1" operator="between">
      <formula>0.5</formula>
      <formula>0.7</formula>
    </cfRule>
    <cfRule type="cellIs" dxfId="22" priority="94" stopIfTrue="1" operator="between">
      <formula>0.7</formula>
      <formula>1.2</formula>
    </cfRule>
  </conditionalFormatting>
  <conditionalFormatting sqref="P11:R23">
    <cfRule type="cellIs" dxfId="21" priority="39" stopIfTrue="1" operator="equal">
      <formula>"100%"</formula>
    </cfRule>
    <cfRule type="cellIs" dxfId="20" priority="40" stopIfTrue="1" operator="lessThan">
      <formula>0.5</formula>
    </cfRule>
    <cfRule type="cellIs" dxfId="19" priority="41" stopIfTrue="1" operator="between">
      <formula>0.5</formula>
      <formula>0.7</formula>
    </cfRule>
    <cfRule type="cellIs" dxfId="18" priority="42" stopIfTrue="1" operator="between">
      <formula>0.7</formula>
      <formula>1.2</formula>
    </cfRule>
    <cfRule type="cellIs" dxfId="17" priority="43" stopIfTrue="1" operator="greaterThanOrEqual">
      <formula>1.2</formula>
    </cfRule>
    <cfRule type="containsBlanks" dxfId="16" priority="44" stopIfTrue="1">
      <formula>LEN(TRIM(P11))=0</formula>
    </cfRule>
  </conditionalFormatting>
  <conditionalFormatting sqref="R35 V35">
    <cfRule type="containsBlanks" dxfId="15" priority="188">
      <formula>LEN(TRIM(R35))=0</formula>
    </cfRule>
  </conditionalFormatting>
  <conditionalFormatting sqref="S11:S23">
    <cfRule type="containsBlanks" dxfId="14" priority="10">
      <formula>LEN(TRIM(S11))=0</formula>
    </cfRule>
  </conditionalFormatting>
  <conditionalFormatting sqref="S35:U35">
    <cfRule type="cellIs" dxfId="13" priority="189" stopIfTrue="1" operator="equal">
      <formula>"100%"</formula>
    </cfRule>
    <cfRule type="cellIs" dxfId="12" priority="191" stopIfTrue="1" operator="between">
      <formula>0.5</formula>
      <formula>0.7</formula>
    </cfRule>
    <cfRule type="cellIs" dxfId="11" priority="192" stopIfTrue="1" operator="between">
      <formula>0.7</formula>
      <formula>1.2</formula>
    </cfRule>
    <cfRule type="cellIs" dxfId="10" priority="193" stopIfTrue="1" operator="greaterThanOrEqual">
      <formula>1.2</formula>
    </cfRule>
    <cfRule type="containsBlanks" dxfId="9" priority="194" stopIfTrue="1">
      <formula>LEN(TRIM(S35))=0</formula>
    </cfRule>
    <cfRule type="cellIs" dxfId="8" priority="190" stopIfTrue="1" operator="lessThan">
      <formula>0.5</formula>
    </cfRule>
  </conditionalFormatting>
  <conditionalFormatting sqref="S34:V34">
    <cfRule type="containsBlanks" dxfId="7" priority="90">
      <formula>LEN(TRIM(S34))=0</formula>
    </cfRule>
  </conditionalFormatting>
  <conditionalFormatting sqref="W11:W23">
    <cfRule type="containsBlanks" dxfId="6" priority="3">
      <formula>LEN(TRIM(W11))=0</formula>
    </cfRule>
    <cfRule type="cellIs" dxfId="5" priority="4" stopIfTrue="1" operator="equal">
      <formula>"100%"</formula>
    </cfRule>
    <cfRule type="cellIs" dxfId="4" priority="5" stopIfTrue="1" operator="lessThan">
      <formula>0.5</formula>
    </cfRule>
    <cfRule type="cellIs" dxfId="3" priority="7" stopIfTrue="1" operator="between">
      <formula>0.7</formula>
      <formula>1.2</formula>
    </cfRule>
    <cfRule type="cellIs" dxfId="2" priority="8" stopIfTrue="1" operator="greaterThanOrEqual">
      <formula>1.2</formula>
    </cfRule>
    <cfRule type="containsBlanks" dxfId="1" priority="9" stopIfTrue="1">
      <formula>LEN(TRIM(W11))=0</formula>
    </cfRule>
    <cfRule type="cellIs" dxfId="0" priority="6" stopIfTrue="1" operator="between">
      <formula>0.5</formula>
      <formula>0.7</formula>
    </cfRule>
  </conditionalFormatting>
  <pageMargins left="0.62992125984251968" right="0.23622047244094491" top="0.74803149606299213" bottom="0.74803149606299213" header="0.31496062992125984" footer="0.31496062992125984"/>
  <pageSetup paperSize="5"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RowHeight="14.4" x14ac:dyDescent="0.3"/>
  <cols>
    <col min="1" max="1" width="20.33203125" customWidth="1"/>
    <col min="2" max="2" width="34.6640625" customWidth="1"/>
  </cols>
  <sheetData>
    <row r="1" spans="1:2" x14ac:dyDescent="0.3">
      <c r="A1" s="14" t="s">
        <v>23</v>
      </c>
    </row>
    <row r="3" spans="1:2" ht="120" customHeight="1" x14ac:dyDescent="0.3">
      <c r="A3" s="151" t="s">
        <v>24</v>
      </c>
      <c r="B3" s="151"/>
    </row>
    <row r="5" spans="1:2" ht="43.2" x14ac:dyDescent="0.3">
      <c r="A5" s="15"/>
      <c r="B5" s="16" t="s">
        <v>25</v>
      </c>
    </row>
    <row r="6" spans="1:2" ht="57.6" x14ac:dyDescent="0.3">
      <c r="A6" s="17"/>
      <c r="B6" s="16" t="s">
        <v>26</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EJE 4 2025</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DPM</dc:creator>
  <cp:lastModifiedBy>Camila Alejandra Olivas Silvente</cp:lastModifiedBy>
  <cp:lastPrinted>2025-07-11T20:18:04Z</cp:lastPrinted>
  <dcterms:created xsi:type="dcterms:W3CDTF">2021-02-22T21:43:21Z</dcterms:created>
  <dcterms:modified xsi:type="dcterms:W3CDTF">2025-10-03T20:21:11Z</dcterms:modified>
</cp:coreProperties>
</file>